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85" windowWidth="16935" windowHeight="11190" activeTab="0"/>
  </bookViews>
  <sheets>
    <sheet name="Rekapitulace stavby" sheetId="1" r:id="rId1"/>
    <sheet name="01-1 - SO 01-1 Bytový dům..." sheetId="2" r:id="rId2"/>
    <sheet name="01-2 - SO 01-2 Bytový dům..." sheetId="3" r:id="rId3"/>
    <sheet name="01-3 - SO 01-3 bytový dům..." sheetId="4" r:id="rId4"/>
    <sheet name="02-1 - SO 02-1 Bytový dům..." sheetId="5" r:id="rId5"/>
    <sheet name="02-2 -  SO 02-2 Bytový dů..." sheetId="6" r:id="rId6"/>
    <sheet name="02-3 - SO 02-3 Bytový dům..." sheetId="7" r:id="rId7"/>
    <sheet name="03-1 - SO 03-1 Bytový dům..." sheetId="8" r:id="rId8"/>
    <sheet name="03-2 - SO 03-2 Bytový dům..." sheetId="9" r:id="rId9"/>
    <sheet name="03-3 - SO 03-3 Bytový dům..." sheetId="10" r:id="rId10"/>
  </sheets>
  <definedNames>
    <definedName name="_xlnm._FilterDatabase" localSheetId="1" hidden="1">'01-1 - SO 01-1 Bytový dům...'!$C$107:$K$906</definedName>
    <definedName name="_xlnm._FilterDatabase" localSheetId="2" hidden="1">'01-2 - SO 01-2 Bytový dům...'!$C$100:$K$414</definedName>
    <definedName name="_xlnm._FilterDatabase" localSheetId="3" hidden="1">'01-3 - SO 01-3 bytový dům...'!$C$85:$K$112</definedName>
    <definedName name="_xlnm._FilterDatabase" localSheetId="4" hidden="1">'02-1 - SO 02-1 Bytový dům...'!$C$104:$K$865</definedName>
    <definedName name="_xlnm._FilterDatabase" localSheetId="5" hidden="1">'02-2 -  SO 02-2 Bytový dů...'!$C$99:$K$473</definedName>
    <definedName name="_xlnm._FilterDatabase" localSheetId="6" hidden="1">'02-3 - SO 02-3 Bytový dům...'!$C$84:$K$108</definedName>
    <definedName name="_xlnm._FilterDatabase" localSheetId="7" hidden="1">'03-1 - SO 03-1 Bytový dům...'!$C$113:$K$1151</definedName>
    <definedName name="_xlnm._FilterDatabase" localSheetId="8" hidden="1">'03-2 - SO 03-2 Bytový dům...'!$C$99:$K$368</definedName>
    <definedName name="_xlnm._FilterDatabase" localSheetId="9" hidden="1">'03-3 - SO 03-3 Bytový dům...'!$C$84:$K$106</definedName>
    <definedName name="_xlnm.Print_Area" localSheetId="1">'01-1 - SO 01-1 Bytový dům...'!$C$4:$J$39,'01-1 - SO 01-1 Bytový dům...'!$C$45:$J$89,'01-1 - SO 01-1 Bytový dům...'!$C$95:$K$906</definedName>
    <definedName name="_xlnm.Print_Area" localSheetId="2">'01-2 - SO 01-2 Bytový dům...'!$C$4:$J$39,'01-2 - SO 01-2 Bytový dům...'!$C$45:$J$82,'01-2 - SO 01-2 Bytový dům...'!$C$88:$K$414</definedName>
    <definedName name="_xlnm.Print_Area" localSheetId="3">'01-3 - SO 01-3 bytový dům...'!$C$4:$J$39,'01-3 - SO 01-3 bytový dům...'!$C$45:$J$67,'01-3 - SO 01-3 bytový dům...'!$C$73:$K$112</definedName>
    <definedName name="_xlnm.Print_Area" localSheetId="4">'02-1 - SO 02-1 Bytový dům...'!$C$4:$J$39,'02-1 - SO 02-1 Bytový dům...'!$C$45:$J$86,'02-1 - SO 02-1 Bytový dům...'!$C$92:$K$865</definedName>
    <definedName name="_xlnm.Print_Area" localSheetId="5">'02-2 -  SO 02-2 Bytový dů...'!$C$4:$J$39,'02-2 -  SO 02-2 Bytový dů...'!$C$45:$J$81,'02-2 -  SO 02-2 Bytový dů...'!$C$87:$K$473</definedName>
    <definedName name="_xlnm.Print_Area" localSheetId="6">'02-3 - SO 02-3 Bytový dům...'!$C$4:$J$39,'02-3 - SO 02-3 Bytový dům...'!$C$45:$J$66,'02-3 - SO 02-3 Bytový dům...'!$C$72:$K$108</definedName>
    <definedName name="_xlnm.Print_Area" localSheetId="7">'03-1 - SO 03-1 Bytový dům...'!$C$4:$J$39,'03-1 - SO 03-1 Bytový dům...'!$C$45:$J$95,'03-1 - SO 03-1 Bytový dům...'!$C$101:$K$1151</definedName>
    <definedName name="_xlnm.Print_Area" localSheetId="8">'03-2 - SO 03-2 Bytový dům...'!$C$4:$J$39,'03-2 - SO 03-2 Bytový dům...'!$C$45:$J$81,'03-2 - SO 03-2 Bytový dům...'!$C$87:$K$368</definedName>
    <definedName name="_xlnm.Print_Area" localSheetId="9">'03-3 - SO 03-3 Bytový dům...'!$C$4:$J$39,'03-3 - SO 03-3 Bytový dům...'!$C$45:$J$66,'03-3 - SO 03-3 Bytový dům...'!$C$72:$K$106</definedName>
    <definedName name="_xlnm.Print_Area" localSheetId="0">'Rekapitulace stavby'!$D$4:$AO$36,'Rekapitulace stavby'!$C$42:$AQ$64</definedName>
    <definedName name="_xlnm.Print_Titles" localSheetId="0">'Rekapitulace stavby'!$52:$52</definedName>
    <definedName name="_xlnm.Print_Titles" localSheetId="1">'01-1 - SO 01-1 Bytový dům...'!$107:$107</definedName>
    <definedName name="_xlnm.Print_Titles" localSheetId="2">'01-2 - SO 01-2 Bytový dům...'!$100:$100</definedName>
    <definedName name="_xlnm.Print_Titles" localSheetId="3">'01-3 - SO 01-3 bytový dům...'!$85:$85</definedName>
    <definedName name="_xlnm.Print_Titles" localSheetId="4">'02-1 - SO 02-1 Bytový dům...'!$104:$104</definedName>
    <definedName name="_xlnm.Print_Titles" localSheetId="5">'02-2 -  SO 02-2 Bytový dů...'!$99:$99</definedName>
    <definedName name="_xlnm.Print_Titles" localSheetId="6">'02-3 - SO 02-3 Bytový dům...'!$84:$84</definedName>
    <definedName name="_xlnm.Print_Titles" localSheetId="7">'03-1 - SO 03-1 Bytový dům...'!$113:$113</definedName>
    <definedName name="_xlnm.Print_Titles" localSheetId="8">'03-2 - SO 03-2 Bytový dům...'!$99:$99</definedName>
    <definedName name="_xlnm.Print_Titles" localSheetId="9">'03-3 - SO 03-3 Bytový dům...'!$84:$84</definedName>
  </definedNames>
  <calcPr calcId="145621"/>
</workbook>
</file>

<file path=xl/sharedStrings.xml><?xml version="1.0" encoding="utf-8"?>
<sst xmlns="http://schemas.openxmlformats.org/spreadsheetml/2006/main" count="43382" uniqueCount="4987">
  <si>
    <t>Export Komplet</t>
  </si>
  <si>
    <t/>
  </si>
  <si>
    <t>2.0</t>
  </si>
  <si>
    <t>ZAMOK</t>
  </si>
  <si>
    <t>False</t>
  </si>
  <si>
    <t>{30c47892-7086-4061-bf13-2775adb77a38}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</si>
  <si>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</si>
  <si>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</si>
  <si>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</si>
  <si>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</si>
  <si>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</si>
  <si>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</si>
  <si>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</si>
  <si>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13816-10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</si>
  <si>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</si>
  <si>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</si>
  <si>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Klatovy bytový dům č. p. 391 392 393 - stavební úpravy</t>
  </si>
  <si>
    <t>KSO:</t>
  </si>
  <si>
    <t>CC-CZ:</t>
  </si>
  <si>
    <t>Místo:</t>
  </si>
  <si>
    <t xml:space="preserve"> </t>
  </si>
  <si>
    <t>Datum:</t>
  </si>
  <si>
    <t>30. 4. 2019</t>
  </si>
  <si>
    <t>Zadavatel:</t>
  </si>
  <si>
    <t>IČ:</t>
  </si>
  <si>
    <t>Město Klatovy, nám. Míru 62, Klatovy I, 339 01</t>
  </si>
  <si>
    <t>DIČ:</t>
  </si>
  <si>
    <t>Uchazeč:</t>
  </si>
  <si>
    <t>Vyplň údaj</t>
  </si>
  <si>
    <t>Projektant:</t>
  </si>
  <si>
    <t xml:space="preserve">Atelier U5 s.r.o., K Zaječímu vrchu 904, Klatovy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</si>
  <si>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</si>
  <si>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</si>
  <si>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</si>
  <si>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</si>
  <si>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</si>
  <si>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</si>
  <si>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</si>
  <si>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</si>
  <si>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</si>
  <si>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</si>
  <si>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</si>
  <si>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</si>
  <si>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</si>
  <si>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</si>
  <si>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</si>
  <si>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</si>
  <si>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</si>
  <si>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</si>
  <si>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</si>
  <si>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</si>
  <si>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</si>
  <si>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</si>
  <si>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</si>
  <si>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</si>
  <si>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</si>
  <si>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</si>
  <si>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</si>
  <si>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</si>
  <si>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</si>
  <si>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</si>
  <si>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</si>
  <si>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</si>
  <si>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</si>
  <si>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</si>
  <si>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</si>
  <si>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</si>
  <si>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</si>
  <si>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</si>
  <si>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</si>
  <si>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</si>
  <si>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</si>
  <si>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</si>
  <si>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</si>
  <si>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</si>
  <si>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SO 01-1 Bytový dům č. p. 391 - způsobilé náklady</t>
  </si>
  <si>
    <t>STA</t>
  </si>
  <si>
    <t>1</t>
  </si>
  <si>
    <t>{4f5dc65b-a1f2-4904-9d97-fa73e35d0750}</t>
  </si>
  <si>
    <t>-1</t>
  </si>
  <si>
    <t>01-2</t>
  </si>
  <si>
    <t>SO 01-2 Bytový dům č. p. 391 - nezpůsobilé náklady</t>
  </si>
  <si>
    <t>{4095e0bc-8eab-47f4-ab53-e6656e771548}</t>
  </si>
  <si>
    <t>01-3</t>
  </si>
  <si>
    <t>SO 01-3 bytový dům č. p. 391 - způsobilé vedlejší</t>
  </si>
  <si>
    <t>{71516dbb-6c39-4a1f-ba1b-17d1f03050fe}</t>
  </si>
  <si>
    <t>02-1</t>
  </si>
  <si>
    <t>SO 02-1 Bytový dům č. p. 392 - způsobilé náklady</t>
  </si>
  <si>
    <t>{80ce173a-b04d-41b6-803c-c54f60275249}</t>
  </si>
  <si>
    <t>02-2</t>
  </si>
  <si>
    <t xml:space="preserve"> SO 02-2 Bytový dům č. p. 392 - nezpůsobilé náklady</t>
  </si>
  <si>
    <t>{8325a32f-d969-47c5-8592-9725db33e0c2}</t>
  </si>
  <si>
    <t>02-3</t>
  </si>
  <si>
    <t>SO 02-3 Bytový dům č. p. 392 - způsobilé vedlejší</t>
  </si>
  <si>
    <t>{d0521827-e210-4e50-8975-744d10197a73}</t>
  </si>
  <si>
    <t>03-1</t>
  </si>
  <si>
    <t>SO 03-1 Bytový dům č. p. 393 - způsobilé náklady</t>
  </si>
  <si>
    <t>{d0eec3f3-00bf-4054-990e-8b7a681ec6a0}</t>
  </si>
  <si>
    <t>03-2</t>
  </si>
  <si>
    <t>SO 03-2 Bytový dům č. p. 393 - nezpůsobilé náklady</t>
  </si>
  <si>
    <t>{806f5b5f-edb9-4e34-9394-69351511c12e}</t>
  </si>
  <si>
    <t>03-3</t>
  </si>
  <si>
    <t>SO 03-3 Bytový dům č. p. 393 - způsobilé vedlejší</t>
  </si>
  <si>
    <t>{d0a27763-7fb8-44a0-b23e-93d1e7810ae0}</t>
  </si>
  <si>
    <t>B4</t>
  </si>
  <si>
    <t>216,58</t>
  </si>
  <si>
    <t>2</t>
  </si>
  <si>
    <t>B14</t>
  </si>
  <si>
    <t>16,3</t>
  </si>
  <si>
    <t>KRYCÍ LIST SOUPISU PRACÍ</t>
  </si>
  <si>
    <t>B18</t>
  </si>
  <si>
    <t>51,72</t>
  </si>
  <si>
    <t>B19</t>
  </si>
  <si>
    <t>169,81</t>
  </si>
  <si>
    <t>C19</t>
  </si>
  <si>
    <t>173,43</t>
  </si>
  <si>
    <t>D19</t>
  </si>
  <si>
    <t>22,34</t>
  </si>
  <si>
    <t>Objekt:</t>
  </si>
  <si>
    <t>E19</t>
  </si>
  <si>
    <t>50,54</t>
  </si>
  <si>
    <t>01-1 - SO 01-1 Bytový dům č. p. 391 - způsobilé náklady</t>
  </si>
  <si>
    <t>F19</t>
  </si>
  <si>
    <t>67,03</t>
  </si>
  <si>
    <t>G19</t>
  </si>
  <si>
    <t>240,4</t>
  </si>
  <si>
    <t>H19</t>
  </si>
  <si>
    <t>-29,99</t>
  </si>
  <si>
    <t>I19</t>
  </si>
  <si>
    <t>27,8</t>
  </si>
  <si>
    <t>J19</t>
  </si>
  <si>
    <t>12,65</t>
  </si>
  <si>
    <t>K19</t>
  </si>
  <si>
    <t>44,16</t>
  </si>
  <si>
    <t>L19</t>
  </si>
  <si>
    <t>52,14</t>
  </si>
  <si>
    <t>B20</t>
  </si>
  <si>
    <t>C20</t>
  </si>
  <si>
    <t>D20</t>
  </si>
  <si>
    <t>E20</t>
  </si>
  <si>
    <t>F20</t>
  </si>
  <si>
    <t>G20</t>
  </si>
  <si>
    <t>H20</t>
  </si>
  <si>
    <t>I20</t>
  </si>
  <si>
    <t>J20</t>
  </si>
  <si>
    <t>K20</t>
  </si>
  <si>
    <t>L20</t>
  </si>
  <si>
    <t>B21</t>
  </si>
  <si>
    <t>56,29</t>
  </si>
  <si>
    <t>C21</t>
  </si>
  <si>
    <t>18,55</t>
  </si>
  <si>
    <t>D21</t>
  </si>
  <si>
    <t>115,26</t>
  </si>
  <si>
    <t>E21</t>
  </si>
  <si>
    <t>63,16</t>
  </si>
  <si>
    <t>B22</t>
  </si>
  <si>
    <t>129,68</t>
  </si>
  <si>
    <t>C22</t>
  </si>
  <si>
    <t>128,42</t>
  </si>
  <si>
    <t>D22</t>
  </si>
  <si>
    <t>208,23</t>
  </si>
  <si>
    <t>E22</t>
  </si>
  <si>
    <t>183,95</t>
  </si>
  <si>
    <t>F22</t>
  </si>
  <si>
    <t>-56,29</t>
  </si>
  <si>
    <t>G22</t>
  </si>
  <si>
    <t>-18,55</t>
  </si>
  <si>
    <t>H22</t>
  </si>
  <si>
    <t>-79,11</t>
  </si>
  <si>
    <t>I22</t>
  </si>
  <si>
    <t>-69,2</t>
  </si>
  <si>
    <t>B23</t>
  </si>
  <si>
    <t>11,38</t>
  </si>
  <si>
    <t>C23</t>
  </si>
  <si>
    <t>14,64</t>
  </si>
  <si>
    <t>D23</t>
  </si>
  <si>
    <t>15,14</t>
  </si>
  <si>
    <t>E23</t>
  </si>
  <si>
    <t>38,13</t>
  </si>
  <si>
    <t>F23</t>
  </si>
  <si>
    <t>-24,19</t>
  </si>
  <si>
    <t>B24</t>
  </si>
  <si>
    <t>7,94</t>
  </si>
  <si>
    <t>REKAPITULACE ČLENĚNÍ SOUPISU PRACÍ</t>
  </si>
  <si>
    <t>B25</t>
  </si>
  <si>
    <t>C25</t>
  </si>
  <si>
    <t>D25</t>
  </si>
  <si>
    <t>E25</t>
  </si>
  <si>
    <t>F25</t>
  </si>
  <si>
    <t>G25</t>
  </si>
  <si>
    <t>H25</t>
  </si>
  <si>
    <t>I25</t>
  </si>
  <si>
    <t>-63,16</t>
  </si>
  <si>
    <t>B27</t>
  </si>
  <si>
    <t>C27</t>
  </si>
  <si>
    <t>D27</t>
  </si>
  <si>
    <t>E27</t>
  </si>
  <si>
    <t>27,42</t>
  </si>
  <si>
    <t>Kód dílu - Popis</t>
  </si>
  <si>
    <t>Cena celkem [CZK]</t>
  </si>
  <si>
    <t>B29</t>
  </si>
  <si>
    <t>-36,69</t>
  </si>
  <si>
    <t>D29</t>
  </si>
  <si>
    <t>516,48</t>
  </si>
  <si>
    <t>Náklady ze soupisu prací</t>
  </si>
  <si>
    <t>F29</t>
  </si>
  <si>
    <t>1038,76</t>
  </si>
  <si>
    <t>HSV - HSV</t>
  </si>
  <si>
    <t>H29</t>
  </si>
  <si>
    <t>170,46</t>
  </si>
  <si>
    <t xml:space="preserve">    1 - Zemní práce</t>
  </si>
  <si>
    <t>B33</t>
  </si>
  <si>
    <t>121,78</t>
  </si>
  <si>
    <t xml:space="preserve">    100 - Zednické výpomoce</t>
  </si>
  <si>
    <t>B35</t>
  </si>
  <si>
    <t>64,61</t>
  </si>
  <si>
    <t xml:space="preserve">    2 - Zakládání</t>
  </si>
  <si>
    <t>C35</t>
  </si>
  <si>
    <t xml:space="preserve">    3 - Svislé a kompletní konstrukce</t>
  </si>
  <si>
    <t>D35</t>
  </si>
  <si>
    <t xml:space="preserve">    4 - Vodorovné konstrukce</t>
  </si>
  <si>
    <t>E35</t>
  </si>
  <si>
    <t xml:space="preserve">    6 - Úpravy povrchů, podlahy a osazování výplní</t>
  </si>
  <si>
    <t>B37</t>
  </si>
  <si>
    <t xml:space="preserve">    9 - Ostatní konstrukce a práce, bourání</t>
  </si>
  <si>
    <t>C37</t>
  </si>
  <si>
    <t xml:space="preserve">    997 - Přesun sutě</t>
  </si>
  <si>
    <t>D37</t>
  </si>
  <si>
    <t xml:space="preserve">    998 - Přesun hmot</t>
  </si>
  <si>
    <t>E37</t>
  </si>
  <si>
    <t>159,53</t>
  </si>
  <si>
    <t xml:space="preserve">    01 - Ostatní práce</t>
  </si>
  <si>
    <t>F37</t>
  </si>
  <si>
    <t>PSV - Práce a dodávky PSV</t>
  </si>
  <si>
    <t>G37</t>
  </si>
  <si>
    <t xml:space="preserve">    711 - Izolace proti vodě, vlhkosti a plynům</t>
  </si>
  <si>
    <t>H37</t>
  </si>
  <si>
    <t xml:space="preserve">    712 - Povlakové krytiny</t>
  </si>
  <si>
    <t>I37</t>
  </si>
  <si>
    <t>205,04</t>
  </si>
  <si>
    <t xml:space="preserve">    713 - Izolace tepelné</t>
  </si>
  <si>
    <t>B40</t>
  </si>
  <si>
    <t xml:space="preserve">    721 - Zdravotechnika - vnitřní kanalizace</t>
  </si>
  <si>
    <t>C40</t>
  </si>
  <si>
    <t xml:space="preserve">    723 - Zdravotechnika - vnitřní plynovod</t>
  </si>
  <si>
    <t>D40</t>
  </si>
  <si>
    <t xml:space="preserve">    733 - Ústřední vytápění - rozvodné potrubí</t>
  </si>
  <si>
    <t>E40</t>
  </si>
  <si>
    <t xml:space="preserve">    734 - Ústřední vytápění - armatury</t>
  </si>
  <si>
    <t>B41</t>
  </si>
  <si>
    <t xml:space="preserve">    735 - Ústřední vytápění - otopná tělesa</t>
  </si>
  <si>
    <t>C41</t>
  </si>
  <si>
    <t xml:space="preserve">    741-3 - Hromosvod - materiál</t>
  </si>
  <si>
    <t>D41</t>
  </si>
  <si>
    <t xml:space="preserve">    741-4 - Hromosvod - montáž</t>
  </si>
  <si>
    <t>E41</t>
  </si>
  <si>
    <t xml:space="preserve">    762 - Konstrukce tesařské</t>
  </si>
  <si>
    <t>B42</t>
  </si>
  <si>
    <t>15,62</t>
  </si>
  <si>
    <t xml:space="preserve">    764 - Konstrukce klempířské</t>
  </si>
  <si>
    <t>C42</t>
  </si>
  <si>
    <t>36,23</t>
  </si>
  <si>
    <t xml:space="preserve">    766 - Konstrukce truhlářské</t>
  </si>
  <si>
    <t>D42</t>
  </si>
  <si>
    <t>21,55</t>
  </si>
  <si>
    <t xml:space="preserve">    767 - Konstrukce zámečnické</t>
  </si>
  <si>
    <t>B49</t>
  </si>
  <si>
    <t>95,43</t>
  </si>
  <si>
    <t xml:space="preserve">    783 - Dokončovací práce - nátěry</t>
  </si>
  <si>
    <t>B55</t>
  </si>
  <si>
    <t>M - Práce a dodávky M</t>
  </si>
  <si>
    <t>C55</t>
  </si>
  <si>
    <t xml:space="preserve">    22-M - Montáže technologických zařízení pro dopravní stavby</t>
  </si>
  <si>
    <t>D55</t>
  </si>
  <si>
    <t>E55</t>
  </si>
  <si>
    <t>F55</t>
  </si>
  <si>
    <t>G55</t>
  </si>
  <si>
    <t>H55</t>
  </si>
  <si>
    <t>I55</t>
  </si>
  <si>
    <t>J55</t>
  </si>
  <si>
    <t>SOUPIS PRACÍ</t>
  </si>
  <si>
    <t>K55</t>
  </si>
  <si>
    <t>L55</t>
  </si>
  <si>
    <t>B56</t>
  </si>
  <si>
    <t>C56</t>
  </si>
  <si>
    <t>D56</t>
  </si>
  <si>
    <t>E56</t>
  </si>
  <si>
    <t>B58</t>
  </si>
  <si>
    <t>B67</t>
  </si>
  <si>
    <t>B69</t>
  </si>
  <si>
    <t>-25,19</t>
  </si>
  <si>
    <t>B70</t>
  </si>
  <si>
    <t>B71</t>
  </si>
  <si>
    <t>B80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</si>
  <si>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</si>
  <si>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</si>
  <si>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</si>
  <si>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</si>
  <si>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</si>
  <si>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</si>
  <si>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</si>
  <si>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</si>
  <si>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</si>
  <si>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</si>
  <si>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</si>
  <si>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B184</t>
  </si>
  <si>
    <t>8,97</t>
  </si>
  <si>
    <t>Náklady soupisu celkem</t>
  </si>
  <si>
    <t>B190</t>
  </si>
  <si>
    <t>HSV</t>
  </si>
  <si>
    <t>ROZPOCET</t>
  </si>
  <si>
    <t>B201</t>
  </si>
  <si>
    <t>9,55</t>
  </si>
  <si>
    <t>Zemní práce</t>
  </si>
  <si>
    <t>4</t>
  </si>
  <si>
    <t>B218</t>
  </si>
  <si>
    <t>170,4</t>
  </si>
  <si>
    <t>K</t>
  </si>
  <si>
    <t>113106121</t>
  </si>
  <si>
    <t>Rozebrání dlažeb komunikací pro pěší s přemístěním hmot na skládku na vzdálenost do 3 m nebo s naložením na dopravní prostředek s ložem z kameniva nebo živice a</t>
  </si>
  <si>
    <t>M2</t>
  </si>
  <si>
    <t>CS ÚRS 2019 01</t>
  </si>
  <si>
    <t>C218</t>
  </si>
  <si>
    <t>185</t>
  </si>
  <si>
    <t>-581480526</t>
  </si>
  <si>
    <t>VV</t>
  </si>
  <si>
    <t>A1</t>
  </si>
  <si>
    <t>(32.60+11.575*1.09+18.77+18.93+11.925+1.12)*0.50+7.05</t>
  </si>
  <si>
    <t>D218</t>
  </si>
  <si>
    <t>175,82</t>
  </si>
  <si>
    <t>B1</t>
  </si>
  <si>
    <t>"Celkem: "A1</t>
  </si>
  <si>
    <t>B225</t>
  </si>
  <si>
    <t>560,41</t>
  </si>
  <si>
    <t>131201102</t>
  </si>
  <si>
    <t>Hloubení nezapažených jam a zářezů s urovnáním dna do předepsaného profilu a spádu v hornině tř. 3 přes 100 do 1 000 m3</t>
  </si>
  <si>
    <t>M3</t>
  </si>
  <si>
    <t>C225</t>
  </si>
  <si>
    <t>237,78</t>
  </si>
  <si>
    <t>34195576</t>
  </si>
  <si>
    <t>A2</t>
  </si>
  <si>
    <t>13.50*9.80*1.20+2.50*7.50*1.10+7.80*5.50*1.20+9.20</t>
  </si>
  <si>
    <t>B226</t>
  </si>
  <si>
    <t>95,76</t>
  </si>
  <si>
    <t>3</t>
  </si>
  <si>
    <t>131201109</t>
  </si>
  <si>
    <t>Hloubení nezapažených jam a zářezů s urovnáním dna do předepsaného profilu a spádu Příplatek k cenám za lepivost horniny tř. 3</t>
  </si>
  <si>
    <t>C226</t>
  </si>
  <si>
    <t>97,8</t>
  </si>
  <si>
    <t>-823958047</t>
  </si>
  <si>
    <t>A3</t>
  </si>
  <si>
    <t>D226</t>
  </si>
  <si>
    <t>12,6</t>
  </si>
  <si>
    <t>162201101</t>
  </si>
  <si>
    <t>Vodorovné přemístění výkopku nebo sypaniny po suchu na obvyklém dopravním prostředku, bez naložení výkopku, avšak se složením bez rozhrnutí z horniny tř. 1 až 4</t>
  </si>
  <si>
    <t>E226</t>
  </si>
  <si>
    <t>28,5</t>
  </si>
  <si>
    <t>1290142642</t>
  </si>
  <si>
    <t>""na meziskládku"</t>
  </si>
  <si>
    <t>F226</t>
  </si>
  <si>
    <t>37,8</t>
  </si>
  <si>
    <t>A4</t>
  </si>
  <si>
    <t>40.50*1.10*1.80+25.80*1.20*1.50+25.80*1.80*1.50+20.29</t>
  </si>
  <si>
    <t>G226</t>
  </si>
  <si>
    <t>126,45</t>
  </si>
  <si>
    <t>""zpět na zásyp"</t>
  </si>
  <si>
    <t>B227</t>
  </si>
  <si>
    <t>C227</t>
  </si>
  <si>
    <t>C4</t>
  </si>
  <si>
    <t>"Celkem: "A4+B4</t>
  </si>
  <si>
    <t>D227</t>
  </si>
  <si>
    <t>5</t>
  </si>
  <si>
    <t>162701101</t>
  </si>
  <si>
    <t>E227</t>
  </si>
  <si>
    <t>1262892117</t>
  </si>
  <si>
    <t>""obyp drenáží"</t>
  </si>
  <si>
    <t>F227</t>
  </si>
  <si>
    <t>A5</t>
  </si>
  <si>
    <t>(33.60+11.175+11.255+18.98+18.93)*0.50*0.50+3.45</t>
  </si>
  <si>
    <t>G227</t>
  </si>
  <si>
    <t>6</t>
  </si>
  <si>
    <t>167101101</t>
  </si>
  <si>
    <t>Nakládání, skládání a překládání neulehlého výkopku nebo sypaniny nakládání, množství do 100 m3, z hornin tř. 1 až 4</t>
  </si>
  <si>
    <t>-1621004317</t>
  </si>
  <si>
    <t>""pro zásyp"</t>
  </si>
  <si>
    <t>A6</t>
  </si>
  <si>
    <t>7</t>
  </si>
  <si>
    <t>171201201</t>
  </si>
  <si>
    <t>Uložení sypaniny na skládky</t>
  </si>
  <si>
    <t>-1356150288</t>
  </si>
  <si>
    <t>A7</t>
  </si>
  <si>
    <t>8</t>
  </si>
  <si>
    <t>174101101</t>
  </si>
  <si>
    <t>Zásyp sypaninou z jakékoliv horniny s uložením výkopku ve vrstvách se zhutněním jam, šachet, rýh nebo kolem objektů v těchto vykopávkách</t>
  </si>
  <si>
    <t>187055553</t>
  </si>
  <si>
    <t>A8</t>
  </si>
  <si>
    <t>100</t>
  </si>
  <si>
    <t>Zednické výpomoce</t>
  </si>
  <si>
    <t>9</t>
  </si>
  <si>
    <t>100 101</t>
  </si>
  <si>
    <t>zednické výpomoce</t>
  </si>
  <si>
    <t>HOD</t>
  </si>
  <si>
    <t>vlastní</t>
  </si>
  <si>
    <t>300862049</t>
  </si>
  <si>
    <t>A9</t>
  </si>
  <si>
    <t>"stavební práce-odhad" 107</t>
  </si>
  <si>
    <t>Zakládání</t>
  </si>
  <si>
    <t>10</t>
  </si>
  <si>
    <t>211561111</t>
  </si>
  <si>
    <t>Výplň kamenivem do rýh odvodňovacích žeber nebo trativodů bez zhutnění, s úpravou povrchu výplně kamenivem hrubým drceným frakce 4 až 16 mm</t>
  </si>
  <si>
    <t>415157208</t>
  </si>
  <si>
    <t>A10</t>
  </si>
  <si>
    <t>B10</t>
  </si>
  <si>
    <t>"Celkem: "A10</t>
  </si>
  <si>
    <t>11</t>
  </si>
  <si>
    <t>211971110</t>
  </si>
  <si>
    <t>Zřízení opláštění výplně z geotextilie odvodňovacích žeber nebo trativodů v rýze nebo zářezu se stěnami šikmými o sklonu do 1:2</t>
  </si>
  <si>
    <t>-1155888353</t>
  </si>
  <si>
    <t>""kolem drenáže"</t>
  </si>
  <si>
    <t>A11</t>
  </si>
  <si>
    <t>(33.60+11.175+11.255+18.98+18.93)*2.80+6.92</t>
  </si>
  <si>
    <t>12</t>
  </si>
  <si>
    <t>M</t>
  </si>
  <si>
    <t>693111460</t>
  </si>
  <si>
    <t>geotextilie netkaná PP 300g/m2</t>
  </si>
  <si>
    <t>1176353797</t>
  </si>
  <si>
    <t>A12</t>
  </si>
  <si>
    <t>269.95*1.15</t>
  </si>
  <si>
    <t>B12</t>
  </si>
  <si>
    <t>"Celkem: "A12</t>
  </si>
  <si>
    <t>13</t>
  </si>
  <si>
    <t>212755214</t>
  </si>
  <si>
    <t>Trativody bez lože z drenážních trubek plastových flexibilních D 100 mm</t>
  </si>
  <si>
    <t>1711655958</t>
  </si>
  <si>
    <t>A13</t>
  </si>
  <si>
    <t>(33.60+11.175+11.255+18.98+28.93)+3.95</t>
  </si>
  <si>
    <t>Svislé a kompletní konstrukce</t>
  </si>
  <si>
    <t>14</t>
  </si>
  <si>
    <t>319202112</t>
  </si>
  <si>
    <t>Dodatečná izolace zdiva injektáží nízkotlakou metodou silikonovou mikroemulzí, tloušťka zdiva přes 150 do 300 mm</t>
  </si>
  <si>
    <t>-1694485870</t>
  </si>
  <si>
    <t>""suterén"</t>
  </si>
  <si>
    <t>A14</t>
  </si>
  <si>
    <t>31.60+4.00*2+3.30+9.20+3.30+5.60+11.6</t>
  </si>
  <si>
    <t>6.30+2.00*2+1.30*2+3.40</t>
  </si>
  <si>
    <t>C14</t>
  </si>
  <si>
    <t>"Celkem: "A14+B14</t>
  </si>
  <si>
    <t>319202114</t>
  </si>
  <si>
    <t>Dodatečná izolace zdiva injektáží nízkotlakou metodou silikonovou mikroemulzí, tloušťka zdiva přes 450 do 600 mm</t>
  </si>
  <si>
    <t>1123107559</t>
  </si>
  <si>
    <t>A15</t>
  </si>
  <si>
    <t>32.60+8.70*2+1.60*2+18.82+8.80+18.77+14.85</t>
  </si>
  <si>
    <t>B15</t>
  </si>
  <si>
    <t>"Celkem: "A15</t>
  </si>
  <si>
    <t>Vodorovné konstrukce</t>
  </si>
  <si>
    <t>16</t>
  </si>
  <si>
    <t>451971111</t>
  </si>
  <si>
    <t>Položení podkladní vrstvy z geotextilie v rovině nebo ve svahu, s přesahem jednotlivých pásů 150 mm, s uchycením v terénu sponami z bet. oceli a za plůtky hřeby</t>
  </si>
  <si>
    <t>-1888620370</t>
  </si>
  <si>
    <t>""zakrytí terénu kolem objektu"</t>
  </si>
  <si>
    <t>A16</t>
  </si>
  <si>
    <t>(32.60+18.82+17.70+14.85)*6.00+28.52</t>
  </si>
  <si>
    <t>17</t>
  </si>
  <si>
    <t>-1587199055</t>
  </si>
  <si>
    <t>A17</t>
  </si>
  <si>
    <t>532.34*1.10</t>
  </si>
  <si>
    <t>B17</t>
  </si>
  <si>
    <t>"Celkem: "A17</t>
  </si>
  <si>
    <t>Úpravy povrchů, podlahy a osazování výplní</t>
  </si>
  <si>
    <t>18</t>
  </si>
  <si>
    <t>612325302</t>
  </si>
  <si>
    <t>Vápenocementová omítka ostění nebo nadpraží štuková</t>
  </si>
  <si>
    <t>-569865799</t>
  </si>
  <si>
    <t>""špalety"</t>
  </si>
  <si>
    <t>A18</t>
  </si>
  <si>
    <t>(4.58+1.52*2)*0.50*64+(1.18+1.17*2)*0.50*6+(1.18+1.17*2)*0.50*6+(1.54+3.80*2)*0.50+14.1</t>
  </si>
  <si>
    <t>(1.58+1.52*2)*0.50*6+(0.86+0.98*2)*0.50+(1.76+5.10*2)*0.50+(1.515+2.79*2)*0.50+26.92</t>
  </si>
  <si>
    <t>C18</t>
  </si>
  <si>
    <t>"Celkem: "A18+B18</t>
  </si>
  <si>
    <t>19</t>
  </si>
  <si>
    <t>612821012</t>
  </si>
  <si>
    <t>Sanační omítka vnitřních ploch stěn pro vlhké a zasolené zdivo, prováděná ve dvou vrstvách, tl. jádrové omítky do 30 mm ručně štuková</t>
  </si>
  <si>
    <t>-1176813870</t>
  </si>
  <si>
    <t>A19</t>
  </si>
  <si>
    <t>(32.60-0.50*2-0.30)*2.66</t>
  </si>
  <si>
    <t>4.00*2.66*6*2.66</t>
  </si>
  <si>
    <t>32.60*2.66*2</t>
  </si>
  <si>
    <t>4.20*2.66*2</t>
  </si>
  <si>
    <t>(6.00*2+3.50*2)*2.66</t>
  </si>
  <si>
    <t>(3.40*2+9.20*2)*2.66</t>
  </si>
  <si>
    <t>(18.40+9.00+18.20)*2.66+119.1</t>
  </si>
  <si>
    <t>""odpočet otvorů!</t>
  </si>
  <si>
    <t>-(0.88*0.70*14+1.10*0.70+1.58*0.70*4+1.18*0.70+1.58*1.10*4+1.18*1.10+0.60*1.97*2*3)</t>
  </si>
  <si>
    <t>(0.88+0.70*2)*0.60*14+(1.10+0.70*2)*0.60+(1.58+0.70*2)*0.60*4</t>
  </si>
  <si>
    <t>(1.18+0.70*2)*0.60+(1.58+1.10*2)*0.60*4+(1.18+1.10*2)*0.60</t>
  </si>
  <si>
    <t>(6.60+2.00*2+1.40*2+3.20)*2.66</t>
  </si>
  <si>
    <t>(1.80+1.40)*2*2.66*2+(1.90+1.50)*2*2.66</t>
  </si>
  <si>
    <t>M19</t>
  </si>
  <si>
    <t>"Celkem: "A19+B19+C19+D19+E19+F19+G19+H19+I19+J19+K19+L19</t>
  </si>
  <si>
    <t>20</t>
  </si>
  <si>
    <t>612821031</t>
  </si>
  <si>
    <t>Sanační omítka vnitřních ploch stěn vyrovnávací vrstva, prováděná v tl. do 20 mm ručně</t>
  </si>
  <si>
    <t>-461344890</t>
  </si>
  <si>
    <t>A20</t>
  </si>
  <si>
    <t>M20</t>
  </si>
  <si>
    <t>"Celkem: "A20+B20+C20+D20+E20+F20+G20+H20+I20+J20+K20+L20</t>
  </si>
  <si>
    <t>619991011</t>
  </si>
  <si>
    <t>Zakrytí vnitřních ploch před znečištěním včetně pozdějšího odkrytí konstrukcí a prvků obalením fólií a přelepením páskou</t>
  </si>
  <si>
    <t>1482983376</t>
  </si>
  <si>
    <t>A21</t>
  </si>
  <si>
    <t>0.88*0.70*14+1.10*0.70+1.58*0.70*4+1.18*0.70+1.58*1.10*4+1.18*1.10*2</t>
  </si>
  <si>
    <t>""1.NP"</t>
  </si>
  <si>
    <t>1.58*1.52*20+1.58*1.52+1.54*3.80</t>
  </si>
  <si>
    <t>1.18*1.17*2+1.18*1.17*2+1.76*5.00+1.515*2.79</t>
  </si>
  <si>
    <t>""2.NP"</t>
  </si>
  <si>
    <t>1.58*1.52*22+1.58*1.52+1.54*6.09+1.18*1.17*2+1.18*1.17*2+1.76*5.10+36.15</t>
  </si>
  <si>
    <t>""3.NP"</t>
  </si>
  <si>
    <t>1.58*1.52*22+1.58*1.52*2+1.18*1.17*2+1.18*1.17*2</t>
  </si>
  <si>
    <t>F21</t>
  </si>
  <si>
    <t>"Celkem: "A21+B21+C21+D21+E21</t>
  </si>
  <si>
    <t>22</t>
  </si>
  <si>
    <t>622131121</t>
  </si>
  <si>
    <t>Podkladní a spojovací vrstva vnějších omítaných ploch penetrace akrylát-silikonová nanášená ručně stěn</t>
  </si>
  <si>
    <t>-1857809071</t>
  </si>
  <si>
    <t>""jihovýchod"</t>
  </si>
  <si>
    <t>A22</t>
  </si>
  <si>
    <t>32.60*11.60+121.65</t>
  </si>
  <si>
    <t>""severovýchod"</t>
  </si>
  <si>
    <t>(10.255+1.12)*11.40</t>
  </si>
  <si>
    <t>(10.175+1.09)*11.40</t>
  </si>
  <si>
    <t>""severozápad"</t>
  </si>
  <si>
    <t>18.93*11.00</t>
  </si>
  <si>
    <t>""jihozápad"</t>
  </si>
  <si>
    <t>18.77*9.80</t>
  </si>
  <si>
    <t>""odpočet otvorů"</t>
  </si>
  <si>
    <t>-(1.58*1.52*20+1.58*1.52+1.54*3.80)</t>
  </si>
  <si>
    <t>-(1.18*1.17*2+1.18*1.17*2+1.76*5.00+1.515*2.79)</t>
  </si>
  <si>
    <t>-(1.58*1.52*22+1.58*1.52+1.54*6.09+1.18*1.17*2+1.18*1.17*2+1.76*5.10)</t>
  </si>
  <si>
    <t>-(1.58*1.52*22+1.58*1.52*2+1.18*1.17*2+1.18*1.17*2)-6.04</t>
  </si>
  <si>
    <t>J22</t>
  </si>
  <si>
    <t>"Celkem: "A22+B22+C22+D22+E22+F22+G22+H22+I22</t>
  </si>
  <si>
    <t>23</t>
  </si>
  <si>
    <t>622142001</t>
  </si>
  <si>
    <t>Potažení vnějších ploch pletivem v ploše nebo pruzích, na plném podkladu sklovláknitým vtlačením do tmelu stěn</t>
  </si>
  <si>
    <t>-1665481001</t>
  </si>
  <si>
    <t>""sokl"</t>
  </si>
  <si>
    <t>A23</t>
  </si>
  <si>
    <t>32.60*(1.40+0.80)/2</t>
  </si>
  <si>
    <t>(10.255+1.12)*(1.20+0.80)/2</t>
  </si>
  <si>
    <t>(10.175+1.09)*(1.40+1.20)/2</t>
  </si>
  <si>
    <t>18.93*0.80</t>
  </si>
  <si>
    <t>18.77*1.40+11.85</t>
  </si>
  <si>
    <t>-(0.88*0.70*14+1.10*0.70+1.58*0.70*4+1.18*0.70+1.58*1.10*4+1.18*1.10*2)</t>
  </si>
  <si>
    <t>G23</t>
  </si>
  <si>
    <t>"Celkem: "A23+B23+C23+D23+E23+F23</t>
  </si>
  <si>
    <t>24</t>
  </si>
  <si>
    <t>622142001.1</t>
  </si>
  <si>
    <t>-701610451</t>
  </si>
  <si>
    <t>A24</t>
  </si>
  <si>
    <t>(4.58+1.52*2)*0.16*64+(1.18+1.17*2)*0.16*6+(1.18+1.17*2)*0.16*6+(1.54+3.80*2)*0.16+14.1</t>
  </si>
  <si>
    <t>(1.58+1.52*2)*0.16*6+(0.86+0.98*2)*0.16+(1.76+5.10*2)*0.16+(1.515+2.79*2)*0.16</t>
  </si>
  <si>
    <t>C24</t>
  </si>
  <si>
    <t>"Celkem: "A24+B24</t>
  </si>
  <si>
    <t>25</t>
  </si>
  <si>
    <t>622221031</t>
  </si>
  <si>
    <t>Montáž kontaktního zateplení z desek z minerální vlny s podélnou orientací vláken na vnější stěny, tloušťky desek přes 120 do 160 mm</t>
  </si>
  <si>
    <t>810853213</t>
  </si>
  <si>
    <t>A25</t>
  </si>
  <si>
    <t>-(1.58*1.52*22+1.58*1.52*2+1.18*1.17*2+1.18*1.17*2)</t>
  </si>
  <si>
    <t>J25</t>
  </si>
  <si>
    <t>"Celkem: "A25+B25+C25+D25+E25+F25+G25+H25+I25</t>
  </si>
  <si>
    <t>26</t>
  </si>
  <si>
    <t>63141424</t>
  </si>
  <si>
    <t>deska izolační minerální pro fasády podélné vlákno tl 160mm</t>
  </si>
  <si>
    <t>-1873295443</t>
  </si>
  <si>
    <t>A26</t>
  </si>
  <si>
    <t>932.98</t>
  </si>
  <si>
    <t>B26</t>
  </si>
  <si>
    <t>932.98*1.02 "Přepočtené koeficientem množství</t>
  </si>
  <si>
    <t>27</t>
  </si>
  <si>
    <t>622252001</t>
  </si>
  <si>
    <t>Montáž lišt kontaktního zateplení zakládacích soklových připevněných hmoždinkami</t>
  </si>
  <si>
    <t>216651310</t>
  </si>
  <si>
    <t>A27</t>
  </si>
  <si>
    <t>18.77*1.40+11.85-10.71</t>
  </si>
  <si>
    <t>F27</t>
  </si>
  <si>
    <t>"Celkem: "A27+B27+C27+D27+E27</t>
  </si>
  <si>
    <t>28</t>
  </si>
  <si>
    <t>590516530</t>
  </si>
  <si>
    <t>lišta soklová Al s okapničkou zakládací U 16cm 0,95/200cm</t>
  </si>
  <si>
    <t>1003734788</t>
  </si>
  <si>
    <t>A28</t>
  </si>
  <si>
    <t>104.44*1.05</t>
  </si>
  <si>
    <t>B28</t>
  </si>
  <si>
    <t>"Celkem: "A28</t>
  </si>
  <si>
    <t>29</t>
  </si>
  <si>
    <t>622252002</t>
  </si>
  <si>
    <t>Montáž lišt kontaktního zateplení ostatních stěnových, dilatačních apod. lepených do tmelu</t>
  </si>
  <si>
    <t>-2088650625</t>
  </si>
  <si>
    <t>""špalety vnitřní"</t>
  </si>
  <si>
    <t>A29</t>
  </si>
  <si>
    <t>(4.58+1.52*2)*64+(1.18+1.17*2)*6+(1.18+1.17*2)*6+(1.54+3.80*2)+14.1</t>
  </si>
  <si>
    <t>(1.58+1.52*2)*6+(0.86+0.98*2)+(1.76+5.10*2)+(1.515+2.79*2)+26.92-113.20</t>
  </si>
  <si>
    <t>C29</t>
  </si>
  <si>
    <t>"Mezisoučet: "A29+B29</t>
  </si>
  <si>
    <t>""špalety vnější"</t>
  </si>
  <si>
    <t>629.68-113.2</t>
  </si>
  <si>
    <t>E29</t>
  </si>
  <si>
    <t>"Mezisoučet: "D29</t>
  </si>
  <si>
    <t>""APU lišta"</t>
  </si>
  <si>
    <t>629.68*2-110.30*2</t>
  </si>
  <si>
    <t>G29</t>
  </si>
  <si>
    <t>"Mezisoučet: "F29</t>
  </si>
  <si>
    <t>""lišta parapet"</t>
  </si>
  <si>
    <t>170.46</t>
  </si>
  <si>
    <t>I29</t>
  </si>
  <si>
    <t>"Mezisoučet: "H29</t>
  </si>
  <si>
    <t>J29</t>
  </si>
  <si>
    <t>"Celkem: "A29+B29+D29+F29+H29</t>
  </si>
  <si>
    <t>30</t>
  </si>
  <si>
    <t>590514760</t>
  </si>
  <si>
    <t>profil okenní začišťovací se sklovláknitou armovací tkaninou 9 mm/2,4 m</t>
  </si>
  <si>
    <t>-1630965809</t>
  </si>
  <si>
    <t>A30</t>
  </si>
  <si>
    <t>1038.74</t>
  </si>
  <si>
    <t>31</t>
  </si>
  <si>
    <t>590514820</t>
  </si>
  <si>
    <t>lišta rohová Al ,10/15 cm s tkaninou bal. 2,5 m</t>
  </si>
  <si>
    <t>929543047</t>
  </si>
  <si>
    <t>A31</t>
  </si>
  <si>
    <t>1143.74</t>
  </si>
  <si>
    <t>32</t>
  </si>
  <si>
    <t>590515120</t>
  </si>
  <si>
    <t>profil parapetní se sklovláknitou armovací tkaninou PVC 2 m</t>
  </si>
  <si>
    <t>-1449434122</t>
  </si>
  <si>
    <t>A32</t>
  </si>
  <si>
    <t>33</t>
  </si>
  <si>
    <t>622321121</t>
  </si>
  <si>
    <t>Omítka vápenocementová vnějších ploch nanášená ručně jednovrstvá, tloušťky do 15 mm hladká stěn</t>
  </si>
  <si>
    <t>-1458216536</t>
  </si>
  <si>
    <t>A33</t>
  </si>
  <si>
    <t>4.00*2.66*6*2.66-48.03</t>
  </si>
  <si>
    <t>C33</t>
  </si>
  <si>
    <t>"Celkem: "A33+B33</t>
  </si>
  <si>
    <t>34</t>
  </si>
  <si>
    <t>622321131</t>
  </si>
  <si>
    <t>Potažení vnějších ploch štukem vápenocementovým, tloušťky do 3 mm stěn</t>
  </si>
  <si>
    <t>301658381</t>
  </si>
  <si>
    <t>A34</t>
  </si>
  <si>
    <t>"komíny"(0.90+0.50)*2*1.50*4+(1.30+0.50)*2*1.50*6+(0.600+0.50)*2*1.50*2+(0.50+6.30)*2*1.50+11.4</t>
  </si>
  <si>
    <t>B34</t>
  </si>
  <si>
    <t>"Celkem: "A34</t>
  </si>
  <si>
    <t>35</t>
  </si>
  <si>
    <t>622325102</t>
  </si>
  <si>
    <t>Oprava vápenocementové omítky vnějších ploch stupně členitosti 1 hladké stěn, v rozsahu opravované plochy přes 10 do 30%</t>
  </si>
  <si>
    <t>-1606628440</t>
  </si>
  <si>
    <t>A35</t>
  </si>
  <si>
    <t>32.60*11.60+121.65-65.50</t>
  </si>
  <si>
    <t>(10.255+1.12)*11.40-65.07</t>
  </si>
  <si>
    <t>F35</t>
  </si>
  <si>
    <t>"Celkem: "A35+B35+C35+D35+E35</t>
  </si>
  <si>
    <t>36</t>
  </si>
  <si>
    <t>622335102</t>
  </si>
  <si>
    <t>Oprava cementové omítky vnějších ploch hladké stěn, v rozsahu opravované plochy přes 10 do 30%</t>
  </si>
  <si>
    <t>-1835150634</t>
  </si>
  <si>
    <t>A36</t>
  </si>
  <si>
    <t>B36</t>
  </si>
  <si>
    <t>"Celkem: "A36</t>
  </si>
  <si>
    <t>37</t>
  </si>
  <si>
    <t>622531021</t>
  </si>
  <si>
    <t>Omítka tenkovrstvá silikonová vnějších ploch probarvená, včetně penetrace podkladu zrnitá, tloušťky 2,0 mm stěn</t>
  </si>
  <si>
    <t>2100189384</t>
  </si>
  <si>
    <t>A37</t>
  </si>
  <si>
    <t>18.77*9.80-24.42</t>
  </si>
  <si>
    <t>205.04</t>
  </si>
  <si>
    <t>J37</t>
  </si>
  <si>
    <t>"Celkem: "A37+B37+C37+D37+E37+F37+G37+H37+I37</t>
  </si>
  <si>
    <t>38</t>
  </si>
  <si>
    <t>623131121</t>
  </si>
  <si>
    <t>Podkladní a spojovací vrstva vnějších omítaných ploch penetrace akrylát-silikonová nanášená ručně pilířů nebo sloupů</t>
  </si>
  <si>
    <t>-832741057</t>
  </si>
  <si>
    <t>A38</t>
  </si>
  <si>
    <t>"komíny"(0.90+0.50)*2*1.50*4+(1.30+0.50)*2*1.50*6+(0.600+0.50)*2*1.50*2+(0.50+6.30)*2*1.50+11.40</t>
  </si>
  <si>
    <t>B38</t>
  </si>
  <si>
    <t>"Celkem: "A38</t>
  </si>
  <si>
    <t>39</t>
  </si>
  <si>
    <t>623531021</t>
  </si>
  <si>
    <t>Omítka tenkovrstvá silikonová vnějších ploch probarvená, včetně penetrace podkladu zrnitá, tloušťky 2,0 mm pilířů a sloupů</t>
  </si>
  <si>
    <t>-435822095</t>
  </si>
  <si>
    <t>A39</t>
  </si>
  <si>
    <t>40</t>
  </si>
  <si>
    <t>629991011</t>
  </si>
  <si>
    <t>Zakrytí vnějších ploch před znečištěním včetně pozdějšího odkrytí výplní otvorů a svislých ploch fólií přilepenou lepící páskou</t>
  </si>
  <si>
    <t>-18332526</t>
  </si>
  <si>
    <t>A40</t>
  </si>
  <si>
    <t>F40</t>
  </si>
  <si>
    <t>"Celkem: "A40+B40+C40+D40+E40</t>
  </si>
  <si>
    <t>41</t>
  </si>
  <si>
    <t>629995101</t>
  </si>
  <si>
    <t>Očištění vnějších ploch tlakovou vodou omytím</t>
  </si>
  <si>
    <t>1646467957</t>
  </si>
  <si>
    <t>A41</t>
  </si>
  <si>
    <t>F41</t>
  </si>
  <si>
    <t>"Celkem: "A41+B41+C41+D41+E41</t>
  </si>
  <si>
    <t>42</t>
  </si>
  <si>
    <t>632450123</t>
  </si>
  <si>
    <t>Potěr cementový vyrovnávací ze suchých směsí v pásu o průměrné (střední) tl. přes 30 do 40 mm</t>
  </si>
  <si>
    <t>-1555389058</t>
  </si>
  <si>
    <t>""vyrovnání parapetů"</t>
  </si>
  <si>
    <t>A42</t>
  </si>
  <si>
    <t>(0.88*14+1.10*+1.58*4+1.18+1.58*4+1.18*2)*0.50</t>
  </si>
  <si>
    <t>(1.58*20+1.58+1.54)*0.45</t>
  </si>
  <si>
    <t>(1.58*22+1.58+1.54+1.18*2+1.18*2+1.76+36.15)*0.45</t>
  </si>
  <si>
    <t>(1.58*22+1.58*2+1.18*2+1.18*2)*0.45+2.36</t>
  </si>
  <si>
    <t>E42</t>
  </si>
  <si>
    <t>"Celkem: "A42+B42+C42+D42</t>
  </si>
  <si>
    <t>Ostatní konstrukce a práce, bourání</t>
  </si>
  <si>
    <t>43</t>
  </si>
  <si>
    <t>920 101</t>
  </si>
  <si>
    <t>dodávka a montáž ptačích budek</t>
  </si>
  <si>
    <t>KS</t>
  </si>
  <si>
    <t>-263710834</t>
  </si>
  <si>
    <t>A43</t>
  </si>
  <si>
    <t>6+8+7</t>
  </si>
  <si>
    <t>44</t>
  </si>
  <si>
    <t>930 102</t>
  </si>
  <si>
    <t>přemístění prvků fasády (zvonky, světla)</t>
  </si>
  <si>
    <t>761564015</t>
  </si>
  <si>
    <t>A44</t>
  </si>
  <si>
    <t>2+10+5+12+21</t>
  </si>
  <si>
    <t>45</t>
  </si>
  <si>
    <t>940 101</t>
  </si>
  <si>
    <t>přemístění nivelačního bodu</t>
  </si>
  <si>
    <t>-1367277284</t>
  </si>
  <si>
    <t>A45</t>
  </si>
  <si>
    <t>46</t>
  </si>
  <si>
    <t>941111122</t>
  </si>
  <si>
    <t>Montáž lešení řadového trubkového lehkého pracovního s podlahami s provozním zatížením tř. 3 do 200 kg/m2 šířky tř. W09 přes 0,9 do 1,2 m, výšky přes 10 do 25 m</t>
  </si>
  <si>
    <t>-81017077</t>
  </si>
  <si>
    <t>A46</t>
  </si>
  <si>
    <t>(32.60+10.175+18.77+18.93+10.255+1.12+1.09+1.20*18)*12.30+211.20</t>
  </si>
  <si>
    <t>B46</t>
  </si>
  <si>
    <t>"Celkem: "A46</t>
  </si>
  <si>
    <t>47</t>
  </si>
  <si>
    <t>941111222</t>
  </si>
  <si>
    <t>Montáž lešení řadového trubkového lehkého pracovního s podlahami s provozním zatížením tř. 3 do 200 kg/m2 Příplatek za první a každý další den použití lešení k</t>
  </si>
  <si>
    <t>954430126</t>
  </si>
  <si>
    <t>A47</t>
  </si>
  <si>
    <t>1620.04*60</t>
  </si>
  <si>
    <t>48</t>
  </si>
  <si>
    <t>941111822</t>
  </si>
  <si>
    <t>Demontáž lešení řadového trubkového lehkého pracovního s podlahami s provozním zatížením tř. 3 do 200 kg/m2 šířky tř. W09 přes 0,9 do 1,2 m, výšky přes 10 do 25</t>
  </si>
  <si>
    <t>-1429345831</t>
  </si>
  <si>
    <t>A48</t>
  </si>
  <si>
    <t>49</t>
  </si>
  <si>
    <t>949101111</t>
  </si>
  <si>
    <t>Lešení pomocné pracovní pro objekty pozemních staveb pro zatížení do 150 kg/m2, o výšce lešeňové podlahy do 1,9 m</t>
  </si>
  <si>
    <t>276218030</t>
  </si>
  <si>
    <t>A49</t>
  </si>
  <si>
    <t>21.78+42.90+16.95+34.79+6.42+4.43+5.00+6.59+4.76+8.97+5.54+4.31+4.53+42.59+16.89+48.2</t>
  </si>
  <si>
    <t>2.48+2.44+2.44+2.56+7.79+18.73+3.46+5.76+4.20+4.30+4.50+3.80+4.87+4.60+5.10+5.10+4.61+4.88+3.81</t>
  </si>
  <si>
    <t>C49</t>
  </si>
  <si>
    <t>"Celkem: "A49+B49</t>
  </si>
  <si>
    <t>50</t>
  </si>
  <si>
    <t>968062374</t>
  </si>
  <si>
    <t>Vybourání dřevěných rámů oken s křídly, dveřních zárubní, vrat, stěn, ostění nebo obkladů rámů oken s křídly zdvojených, plochy do 1 m2</t>
  </si>
  <si>
    <t>456248224</t>
  </si>
  <si>
    <t>A50</t>
  </si>
  <si>
    <t>0.86*0.98+1.18*0.70*2+0.88*0.70*14+1.10*0.70</t>
  </si>
  <si>
    <t>B50</t>
  </si>
  <si>
    <t>"Celkem: "A50</t>
  </si>
  <si>
    <t>51</t>
  </si>
  <si>
    <t>968062375</t>
  </si>
  <si>
    <t>Vybourání dřevěných rámů oken s křídly, dveřních zárubní, vrat, stěn, ostění nebo obkladů rámů oken s křídly zdvojených, plochy do 2 m2</t>
  </si>
  <si>
    <t>-677564088</t>
  </si>
  <si>
    <t>A51</t>
  </si>
  <si>
    <t>1.50*1.50*10+1.50*1.80*2+1.52</t>
  </si>
  <si>
    <t>52</t>
  </si>
  <si>
    <t>968062376</t>
  </si>
  <si>
    <t>Vybourání dřevěných rámů oken s křídly, dveřních zárubní, vrat, stěn, ostění nebo obkladů rámů oken s křídly zdvojených, plochy do 4 m2</t>
  </si>
  <si>
    <t>-2044797958</t>
  </si>
  <si>
    <t>A52</t>
  </si>
  <si>
    <t>1.58*1.52*64+1.58*1.52*6</t>
  </si>
  <si>
    <t>B52</t>
  </si>
  <si>
    <t>"Celkem: "A52</t>
  </si>
  <si>
    <t>53</t>
  </si>
  <si>
    <t>968062377</t>
  </si>
  <si>
    <t>Vybourání dřevěných rámů oken s křídly, dveřních zárubní, vrat, stěn, ostění nebo obkladů rámů oken s křídly zdvojených, plochy přes 4 m2</t>
  </si>
  <si>
    <t>453714828</t>
  </si>
  <si>
    <t>A53</t>
  </si>
  <si>
    <t>1.80*5.04+1.80*3.10</t>
  </si>
  <si>
    <t>54</t>
  </si>
  <si>
    <t>968072456</t>
  </si>
  <si>
    <t>Vybourání kovových rámů oken s křídly, dveřních zárubní, vrat, stěn, ostění nebo obkladů dveřních zárubní, plochy přes 2 m2</t>
  </si>
  <si>
    <t>-1036926072</t>
  </si>
  <si>
    <t>A54</t>
  </si>
  <si>
    <t>1.515*2.79</t>
  </si>
  <si>
    <t>B54</t>
  </si>
  <si>
    <t>"Celkem: "A54</t>
  </si>
  <si>
    <t>55</t>
  </si>
  <si>
    <t>978013191</t>
  </si>
  <si>
    <t>Otlučení vápenných nebo vápenocementových omítek vnitřních ploch stěn s vyškrabáním spar, s očištěním zdiva, v rozsahu přes 50 do 100 %</t>
  </si>
  <si>
    <t>267035090</t>
  </si>
  <si>
    <t>A55</t>
  </si>
  <si>
    <t>M55</t>
  </si>
  <si>
    <t>"Celkem: "A55+B55+C55+D55+E55+F55+G55+H55+I55+J55+K55+L55</t>
  </si>
  <si>
    <t>56</t>
  </si>
  <si>
    <t>978015331</t>
  </si>
  <si>
    <t>Otlučení vápenných nebo vápenocementových omítek vnějších ploch s vyškrabáním spar a s očištěním zdiva stupně členitosti 1 a 2, v rozsahu přes 10 do 20 %</t>
  </si>
  <si>
    <t>-697014669</t>
  </si>
  <si>
    <t>A56</t>
  </si>
  <si>
    <t>F56</t>
  </si>
  <si>
    <t>"Celkem: "A56+B56+C56+D56+E56</t>
  </si>
  <si>
    <t>57</t>
  </si>
  <si>
    <t>978015341</t>
  </si>
  <si>
    <t>Otlučení vápenných nebo vápenocementových omítek vnějších ploch s vyškrabáním spar a s očištěním zdiva stupně členitosti 1 a 2, v rozsahu přes 10 do 30 %</t>
  </si>
  <si>
    <t>1299519282</t>
  </si>
  <si>
    <t>A57</t>
  </si>
  <si>
    <t>"komíny"(0.90+0.50)*2*1.50*4+(1.30+0.50)*2*1.50*6+(0.600+0.50)*2*1.50*2+(0.50+6.30)*2*1.50+11.4+0.2</t>
  </si>
  <si>
    <t>58</t>
  </si>
  <si>
    <t>978015391</t>
  </si>
  <si>
    <t>Otlučení vápenných nebo vápenocementových omítek vnějších ploch s vyškrabáním spar a s očištěním zdiva stupně členitosti 1 a 2, v rozsahu přes 80 do 100 %</t>
  </si>
  <si>
    <t>505320071</t>
  </si>
  <si>
    <t>A58</t>
  </si>
  <si>
    <t>4.00*2.66*6+57.94</t>
  </si>
  <si>
    <t>C58</t>
  </si>
  <si>
    <t>"Celkem: "A58+B58</t>
  </si>
  <si>
    <t>997</t>
  </si>
  <si>
    <t>Přesun sutě</t>
  </si>
  <si>
    <t>59</t>
  </si>
  <si>
    <t>997013113</t>
  </si>
  <si>
    <t>Vnitrostaveništní doprava suti a vybouraných hmot vodorovně do 50 m svisle s použitím mechanizace pro budovy a haly výšky přes 9 do 12 m</t>
  </si>
  <si>
    <t>T</t>
  </si>
  <si>
    <t>-501743764</t>
  </si>
  <si>
    <t>B59</t>
  </si>
  <si>
    <t>95.37</t>
  </si>
  <si>
    <t>60</t>
  </si>
  <si>
    <t>997013501</t>
  </si>
  <si>
    <t>Odvoz suti a vybouraných hmot na skládku nebo meziskládku se složením, na vzdálenost do 1 km</t>
  </si>
  <si>
    <t>-1014960886</t>
  </si>
  <si>
    <t>A60</t>
  </si>
  <si>
    <t>61</t>
  </si>
  <si>
    <t>997013509</t>
  </si>
  <si>
    <t>Odvoz suti a vybouraných hmot na skládku nebo meziskládku se složením, na vzdálenost Příplatek k ceně za každý další i započatý 1 km přes 1 km</t>
  </si>
  <si>
    <t>5026286</t>
  </si>
  <si>
    <t>A61</t>
  </si>
  <si>
    <t>468.60</t>
  </si>
  <si>
    <t>62</t>
  </si>
  <si>
    <t>997211611</t>
  </si>
  <si>
    <t>Nakládání suti nebo vybouraných hmot na dopravní prostředky pro vodorovnou dopravu suti</t>
  </si>
  <si>
    <t>-298277663</t>
  </si>
  <si>
    <t>A62</t>
  </si>
  <si>
    <t>998</t>
  </si>
  <si>
    <t>Přesun hmot</t>
  </si>
  <si>
    <t>63</t>
  </si>
  <si>
    <t>998018003</t>
  </si>
  <si>
    <t>Přesun hmot pro budovy občanské výstavby, bydlení, výrobu a služby ruční - bez užití mechanizace vodorovná dopravní vzdálenost do 100 m pro budovy s jakoukoliv</t>
  </si>
  <si>
    <t>798318932</t>
  </si>
  <si>
    <t>01</t>
  </si>
  <si>
    <t>Ostatní práce</t>
  </si>
  <si>
    <t>64</t>
  </si>
  <si>
    <t>0204</t>
  </si>
  <si>
    <t>Montážní a těsnící materiál (těsnění, silikon, šrouby, matky)</t>
  </si>
  <si>
    <t>KG</t>
  </si>
  <si>
    <t>1819627816</t>
  </si>
  <si>
    <t>A64</t>
  </si>
  <si>
    <t>"šrouby, těsnící šňůry"20.00</t>
  </si>
  <si>
    <t>65</t>
  </si>
  <si>
    <t>0211</t>
  </si>
  <si>
    <t>Minerální vata tl. 35mm vč. Al fólie (izolace potrubí)</t>
  </si>
  <si>
    <t>-572982936</t>
  </si>
  <si>
    <t>A65</t>
  </si>
  <si>
    <t>5.00</t>
  </si>
  <si>
    <t>66</t>
  </si>
  <si>
    <t>0212</t>
  </si>
  <si>
    <t>Pomocné ocelové konstrukce(závitové tyče, objímky, šrouby)</t>
  </si>
  <si>
    <t>-246989422</t>
  </si>
  <si>
    <t>A66</t>
  </si>
  <si>
    <t>"ocelové úhelníky, páskovina"100.00</t>
  </si>
  <si>
    <t>PSV</t>
  </si>
  <si>
    <t>Práce a dodávky PSV</t>
  </si>
  <si>
    <t>711</t>
  </si>
  <si>
    <t>Izolace proti vodě, vlhkosti a plynům</t>
  </si>
  <si>
    <t>67</t>
  </si>
  <si>
    <t>711112001</t>
  </si>
  <si>
    <t>Provedení izolace proti zemní vlhkosti natěradly a tmely za studena na ploše svislé S nátěrem penetračním</t>
  </si>
  <si>
    <t>1775636625</t>
  </si>
  <si>
    <t>A67</t>
  </si>
  <si>
    <t>(32.60+10.175+18.98+18.93+10.255+1.12)*2.20+26.70</t>
  </si>
  <si>
    <t>C67</t>
  </si>
  <si>
    <t>"Celkem: "A67+B67</t>
  </si>
  <si>
    <t>68</t>
  </si>
  <si>
    <t>111631500</t>
  </si>
  <si>
    <t>lak asfaltový penetrační</t>
  </si>
  <si>
    <t>262983078</t>
  </si>
  <si>
    <t>A68</t>
  </si>
  <si>
    <t>2057.14285714286*0.00035 "Přepočtené koeficientem množství</t>
  </si>
  <si>
    <t>B68</t>
  </si>
  <si>
    <t>"Celkem: "A68</t>
  </si>
  <si>
    <t>69</t>
  </si>
  <si>
    <t>711131821</t>
  </si>
  <si>
    <t>Odstranění izolace proti zemní vlhkosti na ploše svislé S</t>
  </si>
  <si>
    <t>-2097834711</t>
  </si>
  <si>
    <t>A69</t>
  </si>
  <si>
    <t>-(0.88*0.70*14+1.10*0.70+1.58*0.70*4+1.18*0.70+1.58*1.10*4+1.18*1.10*2)-1.00</t>
  </si>
  <si>
    <t>C69</t>
  </si>
  <si>
    <t>"Celkem: "A69+B69</t>
  </si>
  <si>
    <t>70</t>
  </si>
  <si>
    <t>711132210</t>
  </si>
  <si>
    <t>Izolace proti zemní vlhkosti a beztlakové podpovrchové vodě pásy na sucho na ploše svislé S tvarovaná folie z PVC vrstva ochranná, odvětrávací a drenážní výška</t>
  </si>
  <si>
    <t>-1207822418</t>
  </si>
  <si>
    <t>A70</t>
  </si>
  <si>
    <t>C70</t>
  </si>
  <si>
    <t>"Celkem: "A70+B70</t>
  </si>
  <si>
    <t>71</t>
  </si>
  <si>
    <t>711142559</t>
  </si>
  <si>
    <t>Provedení izolace proti zemní vlhkosti pásy přitavením NAIP na ploše svislé S</t>
  </si>
  <si>
    <t>-1400249246</t>
  </si>
  <si>
    <t>A71</t>
  </si>
  <si>
    <t>C71</t>
  </si>
  <si>
    <t>"Celkem: "A71+B71</t>
  </si>
  <si>
    <t>72</t>
  </si>
  <si>
    <t>628526740</t>
  </si>
  <si>
    <t>pásy s modifikovaným asfaltem vložka skleněná rohož</t>
  </si>
  <si>
    <t>-1465198810</t>
  </si>
  <si>
    <t>A72</t>
  </si>
  <si>
    <t>205.04*1.2</t>
  </si>
  <si>
    <t>B72</t>
  </si>
  <si>
    <t>"Celkem: "A72</t>
  </si>
  <si>
    <t>73</t>
  </si>
  <si>
    <t>711161382</t>
  </si>
  <si>
    <t>Izolace proti zemní vlhkosti nopovými foliemi ukončení izolace lištou provětrávací</t>
  </si>
  <si>
    <t>-1232488670</t>
  </si>
  <si>
    <t>A73</t>
  </si>
  <si>
    <t>(32.60+10.175+18.98+18.93+10.255+1.12)*2.20+26.70+3.60</t>
  </si>
  <si>
    <t>74</t>
  </si>
  <si>
    <t>711491172</t>
  </si>
  <si>
    <t>Provedení izolace proti povrchové a podpovrchové tlakové vodě ostatní na ploše vodorovné V z textilií, vrstva ochranná</t>
  </si>
  <si>
    <t>-932935472</t>
  </si>
  <si>
    <t>""ochrana plochy"</t>
  </si>
  <si>
    <t>A74</t>
  </si>
  <si>
    <t>(34.30+18.93+18.77+20.175+20.255)*5.00+84.30</t>
  </si>
  <si>
    <t>B74</t>
  </si>
  <si>
    <t>"Celkem: "A74</t>
  </si>
  <si>
    <t>75</t>
  </si>
  <si>
    <t>693110040</t>
  </si>
  <si>
    <t>geotextilie tkaná PP 60kN/m</t>
  </si>
  <si>
    <t>-1512852515</t>
  </si>
  <si>
    <t>A75</t>
  </si>
  <si>
    <t>646.45*1.05</t>
  </si>
  <si>
    <t>B75</t>
  </si>
  <si>
    <t>"Celkem: "A75</t>
  </si>
  <si>
    <t>76</t>
  </si>
  <si>
    <t>998711102</t>
  </si>
  <si>
    <t>Přesun hmot pro izolace proti vodě, vlhkosti a plynům stanovený z hmotnosti přesunovaného materiálu vodorovná dopravní vzdálenost do 50 m v objektech výšky přes</t>
  </si>
  <si>
    <t>-249970558</t>
  </si>
  <si>
    <t>712</t>
  </si>
  <si>
    <t>Povlakové krytiny</t>
  </si>
  <si>
    <t>77</t>
  </si>
  <si>
    <t>712331111</t>
  </si>
  <si>
    <t>Provedení povlakové krytiny střech plochých do 10° pásy na sucho podkladní samolepící asfaltový pás</t>
  </si>
  <si>
    <t>-1845818173</t>
  </si>
  <si>
    <t>A77</t>
  </si>
  <si>
    <t>"střecha"(17.30+18.705)/2*11.84*2+8.60*14.20/2+73.05</t>
  </si>
  <si>
    <t>B77</t>
  </si>
  <si>
    <t>"Celkem: "A77</t>
  </si>
  <si>
    <t>78</t>
  </si>
  <si>
    <t>628662810</t>
  </si>
  <si>
    <t>pás asfaltový modifikovaný za studena samolepící tl. 3 mm na bednění</t>
  </si>
  <si>
    <t>-1020195849</t>
  </si>
  <si>
    <t>A78</t>
  </si>
  <si>
    <t>560.41*1.15</t>
  </si>
  <si>
    <t>B78</t>
  </si>
  <si>
    <t>"Celkem: "A78</t>
  </si>
  <si>
    <t>79</t>
  </si>
  <si>
    <t>998712102</t>
  </si>
  <si>
    <t>Přesun hmot pro povlakové krytiny stanovený z hmotnosti přesunovaného materiálu vodorovná dopravní vzdálenost do 50 m v objektech výšky přes 6 do 12 m</t>
  </si>
  <si>
    <t>524445615</t>
  </si>
  <si>
    <t>713</t>
  </si>
  <si>
    <t>Izolace tepelné</t>
  </si>
  <si>
    <t>80</t>
  </si>
  <si>
    <t>713131141</t>
  </si>
  <si>
    <t>Montáž tepelné izolace stěn rohožemi, pásy, deskami, dílci, bloky (izolační materiál ve specifikaci) lepením celoplošně</t>
  </si>
  <si>
    <t>1187045815</t>
  </si>
  <si>
    <t>A80</t>
  </si>
  <si>
    <t>C80</t>
  </si>
  <si>
    <t>"Celkem: "A80+B80</t>
  </si>
  <si>
    <t>81</t>
  </si>
  <si>
    <t>283763850</t>
  </si>
  <si>
    <t>deska z polystyrénu XPS, hrana rovná, polo či pero drážka a hladký povrch  m3</t>
  </si>
  <si>
    <t>37020116</t>
  </si>
  <si>
    <t>A81</t>
  </si>
  <si>
    <t>205.04*0.16+0.66</t>
  </si>
  <si>
    <t>82</t>
  </si>
  <si>
    <t>713152115</t>
  </si>
  <si>
    <t>Montáž tepelné foukané izolace střech šikmých z celulózových vláken, sklonu střechy do 30 st., tloušťky vrstvy přes 180 do 200 mm</t>
  </si>
  <si>
    <t>-1078634357</t>
  </si>
  <si>
    <t>A82</t>
  </si>
  <si>
    <t>"výměra převzata z výkresu" 560.41*2</t>
  </si>
  <si>
    <t>B82</t>
  </si>
  <si>
    <t>"Celkem: "A82</t>
  </si>
  <si>
    <t>83</t>
  </si>
  <si>
    <t>627912000</t>
  </si>
  <si>
    <t>izolace foukaná z celulózových vláken</t>
  </si>
  <si>
    <t>1845938542</t>
  </si>
  <si>
    <t>A83</t>
  </si>
  <si>
    <t>1120.82*10.5</t>
  </si>
  <si>
    <t>B83</t>
  </si>
  <si>
    <t>"Celkem: "A83</t>
  </si>
  <si>
    <t>84</t>
  </si>
  <si>
    <t>713463315</t>
  </si>
  <si>
    <t>Montáž izolace tepelné potrubí a ohybů tvarovkami nebo deskami potrubními pouzdry s povrchovou úpravou hliníkovou fólií se samolepícím přesahem (izolační materi</t>
  </si>
  <si>
    <t>-2093101050</t>
  </si>
  <si>
    <t>""izolace potrubí"</t>
  </si>
  <si>
    <t>A84</t>
  </si>
  <si>
    <t>52.50+45.30+12.5+45.20+35.80+25.80+4.90</t>
  </si>
  <si>
    <t>85</t>
  </si>
  <si>
    <t>631545700</t>
  </si>
  <si>
    <t>pouzdro izolační potrubní s jednostrannou Al fólií max. 250/100 °C 22/40 mm</t>
  </si>
  <si>
    <t>-1667940776</t>
  </si>
  <si>
    <t>A85</t>
  </si>
  <si>
    <t>15.00</t>
  </si>
  <si>
    <t>86</t>
  </si>
  <si>
    <t>631545710</t>
  </si>
  <si>
    <t>pouzdro izolační potrubní s jednostrannou Al fólií max. 250/100 °C 28/40 mm</t>
  </si>
  <si>
    <t>-1051779473</t>
  </si>
  <si>
    <t>A86</t>
  </si>
  <si>
    <t>67.00</t>
  </si>
  <si>
    <t>87</t>
  </si>
  <si>
    <t>631545720</t>
  </si>
  <si>
    <t>pouzdro izolační potrubní s jednostrannou Al fólií max. 250/100 °C 35/40 mm</t>
  </si>
  <si>
    <t>-2144104481</t>
  </si>
  <si>
    <t>A87</t>
  </si>
  <si>
    <t>54.00</t>
  </si>
  <si>
    <t>88</t>
  </si>
  <si>
    <t>631546030</t>
  </si>
  <si>
    <t>pouzdro izolační potrubní s jednostrannou Al fólií max. 250/100 °C 42/50 mm</t>
  </si>
  <si>
    <t>-223688734</t>
  </si>
  <si>
    <t>A88</t>
  </si>
  <si>
    <t>44.00</t>
  </si>
  <si>
    <t>89</t>
  </si>
  <si>
    <t>631545740</t>
  </si>
  <si>
    <t>pouzdro izolační potrubní s jednostrannou Al fólií max. 250/100 °C 49/40 mm</t>
  </si>
  <si>
    <t>-1161384506</t>
  </si>
  <si>
    <t>A89</t>
  </si>
  <si>
    <t>22.00</t>
  </si>
  <si>
    <t>90</t>
  </si>
  <si>
    <t>631545750</t>
  </si>
  <si>
    <t>pouzdro izolační potrubní s jednostrannou Al fólií max. 250/100 °C 60/40 mm</t>
  </si>
  <si>
    <t>-365890856</t>
  </si>
  <si>
    <t>A90</t>
  </si>
  <si>
    <t>20.00</t>
  </si>
  <si>
    <t>91</t>
  </si>
  <si>
    <t>713463411</t>
  </si>
  <si>
    <t>Montáž izolace tepelné potrubí a ohybů tvarovkami nebo deskami potrubními pouzdry návlekovými izolačními hadicemi potrubí a ohybů</t>
  </si>
  <si>
    <t>-1547368900</t>
  </si>
  <si>
    <t>A91</t>
  </si>
  <si>
    <t>25.80+45.20+65.10+13.50+25.80+14.20+1.40</t>
  </si>
  <si>
    <t>92</t>
  </si>
  <si>
    <t>283771030</t>
  </si>
  <si>
    <t>izolace tepelná potrubí z pěnového polyetylenu 22 x 9 mm</t>
  </si>
  <si>
    <t>-304147048</t>
  </si>
  <si>
    <t>A92</t>
  </si>
  <si>
    <t>152.00</t>
  </si>
  <si>
    <t>93</t>
  </si>
  <si>
    <t>283771110</t>
  </si>
  <si>
    <t>izolace tepelná potrubí z pěnového polyetylenu 28 x 9 mm</t>
  </si>
  <si>
    <t>-1293710455</t>
  </si>
  <si>
    <t>A93</t>
  </si>
  <si>
    <t>39.00</t>
  </si>
  <si>
    <t>94</t>
  </si>
  <si>
    <t>998713102</t>
  </si>
  <si>
    <t>Přesun hmot pro izolace tepelné stanovený z hmotnosti přesunovaného materiálu vodorovná dopravní vzdálenost do 50 m v objektech výšky přes 6 m do 12 m</t>
  </si>
  <si>
    <t>-1787268953</t>
  </si>
  <si>
    <t>721</t>
  </si>
  <si>
    <t>Zdravotechnika - vnitřní kanalizace</t>
  </si>
  <si>
    <t>95</t>
  </si>
  <si>
    <t>721100</t>
  </si>
  <si>
    <t>demontáž+ likvidace gajgrů</t>
  </si>
  <si>
    <t>-1580147431</t>
  </si>
  <si>
    <t>A95</t>
  </si>
  <si>
    <t>96</t>
  </si>
  <si>
    <t>721241103</t>
  </si>
  <si>
    <t>Lapače střešních splavenin litinové DN 150</t>
  </si>
  <si>
    <t>KUS</t>
  </si>
  <si>
    <t>-948468002</t>
  </si>
  <si>
    <t>A96</t>
  </si>
  <si>
    <t>97</t>
  </si>
  <si>
    <t>998721103</t>
  </si>
  <si>
    <t>Přesun hmot pro vnitřní kanalizace stanovený z hmotnosti přesunovaného materiálu vodorovná dopravní vzdálenost do 50 m v objektech výšky přes 12 do 24 m</t>
  </si>
  <si>
    <t>-1418425841</t>
  </si>
  <si>
    <t>723</t>
  </si>
  <si>
    <t>Zdravotechnika - vnitřní plynovod</t>
  </si>
  <si>
    <t>98</t>
  </si>
  <si>
    <t>723111205_1</t>
  </si>
  <si>
    <t>Potrubí ocelové závitové černé bezešvé svařované běžné do DN 32 (případné výměny potrubní při netěsnostech)</t>
  </si>
  <si>
    <t>1916086091</t>
  </si>
  <si>
    <t>A98</t>
  </si>
  <si>
    <t>52+45+75+25+3</t>
  </si>
  <si>
    <t>99</t>
  </si>
  <si>
    <t>723120805_1</t>
  </si>
  <si>
    <t>Demontáž potrubí ocelové závitové svařované do DN 50 (případné výměny potrubní při netěsnostech)</t>
  </si>
  <si>
    <t>-522330576</t>
  </si>
  <si>
    <t>A99</t>
  </si>
  <si>
    <t>723150304</t>
  </si>
  <si>
    <t>Potrubí z ocelových trubek hladkých černých spojovaných svařováním tvářených za tepla Ø 31,8/2,6</t>
  </si>
  <si>
    <t>42804361</t>
  </si>
  <si>
    <t>A100</t>
  </si>
  <si>
    <t>5+2+7+8+3</t>
  </si>
  <si>
    <t>101</t>
  </si>
  <si>
    <t>723150306</t>
  </si>
  <si>
    <t>Potrubí z ocelových trubek hladkých černých spojovaných svařováním tvářených za tepla Ø 44,5/3,2</t>
  </si>
  <si>
    <t>-1034199503</t>
  </si>
  <si>
    <t>A101</t>
  </si>
  <si>
    <t>3+3</t>
  </si>
  <si>
    <t>102</t>
  </si>
  <si>
    <t>723150312</t>
  </si>
  <si>
    <t>Potrubí z ocelových trubek hladkých černých spojovaných svařováním tvářených za tepla Ø 57/3,2</t>
  </si>
  <si>
    <t>521368295</t>
  </si>
  <si>
    <t>A102</t>
  </si>
  <si>
    <t>2+5+8</t>
  </si>
  <si>
    <t>103</t>
  </si>
  <si>
    <t>723150369</t>
  </si>
  <si>
    <t>Potrubí z ocelových trubek hladkých chráničky Ø 89/3,6</t>
  </si>
  <si>
    <t>-836386130</t>
  </si>
  <si>
    <t>A103</t>
  </si>
  <si>
    <t>104</t>
  </si>
  <si>
    <t>723160206</t>
  </si>
  <si>
    <t>Přípojky k plynoměrům spojované na závit bez ochozu G 6/4</t>
  </si>
  <si>
    <t>SOUBOR</t>
  </si>
  <si>
    <t>1047054761</t>
  </si>
  <si>
    <t>A104</t>
  </si>
  <si>
    <t>105</t>
  </si>
  <si>
    <t>723160336</t>
  </si>
  <si>
    <t>Přípojky k plynoměrům rozpěrky přípojek G 6/4</t>
  </si>
  <si>
    <t>-821176730</t>
  </si>
  <si>
    <t>A105</t>
  </si>
  <si>
    <t>106</t>
  </si>
  <si>
    <t>723190206</t>
  </si>
  <si>
    <t>Přípojky plynovodní ke strojům a zařízením z trubek ocelových závitových černých spojovaných na závit, bezešvých, běžných DN 40</t>
  </si>
  <si>
    <t>-647537040</t>
  </si>
  <si>
    <t>A106</t>
  </si>
  <si>
    <t>107</t>
  </si>
  <si>
    <t>R02</t>
  </si>
  <si>
    <t>Teploměr -30 až 50°C</t>
  </si>
  <si>
    <t>-1643912574</t>
  </si>
  <si>
    <t>A107</t>
  </si>
  <si>
    <t>108</t>
  </si>
  <si>
    <t>R03</t>
  </si>
  <si>
    <t>Tlakoměr 0-10kPa vč. příslušenství</t>
  </si>
  <si>
    <t>73584585</t>
  </si>
  <si>
    <t>A108</t>
  </si>
  <si>
    <t>109</t>
  </si>
  <si>
    <t>723190251</t>
  </si>
  <si>
    <t>Přípojky plynovodní ke strojům a zařízením z trubek vyvedení a upevnění plynovodních výpustek na potrubí DN 15</t>
  </si>
  <si>
    <t>-1983503238</t>
  </si>
  <si>
    <t>A109</t>
  </si>
  <si>
    <t>110</t>
  </si>
  <si>
    <t>723190917</t>
  </si>
  <si>
    <t>Opravy plynovodního potrubí navaření odbočky na potrubí DN 50</t>
  </si>
  <si>
    <t>-940663214</t>
  </si>
  <si>
    <t>A110</t>
  </si>
  <si>
    <t>111</t>
  </si>
  <si>
    <t>723221302</t>
  </si>
  <si>
    <t>Armatury s jedním závitem ventily vzorkovací rohové PN 5 vnější závit G 1/2</t>
  </si>
  <si>
    <t>-1934138039</t>
  </si>
  <si>
    <t>A111</t>
  </si>
  <si>
    <t>112</t>
  </si>
  <si>
    <t>723230232</t>
  </si>
  <si>
    <t>Armatury se dvěma závity kulové uzávěry s integrovanou tlakovou zátkou pro měření provozního přetlaku a zkoušku těsnosti G 1 FF</t>
  </si>
  <si>
    <t>771516511</t>
  </si>
  <si>
    <t>A112</t>
  </si>
  <si>
    <t>113</t>
  </si>
  <si>
    <t>723231162</t>
  </si>
  <si>
    <t>Armatury se dvěma závity kohouty kulové PN 42 do 185°C plnoprůtokové vnitřní závit těžká řada G 1/2</t>
  </si>
  <si>
    <t>102696634</t>
  </si>
  <si>
    <t>A113</t>
  </si>
  <si>
    <t>114</t>
  </si>
  <si>
    <t>723231166</t>
  </si>
  <si>
    <t>Armatury se dvěma závity kohouty kulové PN 42 do 185°C plnoprůtokové vnitřní závit těžká řada G 1 1/2</t>
  </si>
  <si>
    <t>-1485805474</t>
  </si>
  <si>
    <t>A114</t>
  </si>
  <si>
    <t>115</t>
  </si>
  <si>
    <t>723233158</t>
  </si>
  <si>
    <t>Armatury se dvěma závity solenoidové ventily včetně cívky a konektoru s diodou G 2</t>
  </si>
  <si>
    <t>951157144</t>
  </si>
  <si>
    <t>A115</t>
  </si>
  <si>
    <t>116</t>
  </si>
  <si>
    <t>723290821</t>
  </si>
  <si>
    <t>Vnitrostaveništní přemítění vybouraných (demontovaných) hmot vnitřní plynovod vodorovně do 100 m v objektech výšky do 6 m</t>
  </si>
  <si>
    <t>1052489066</t>
  </si>
  <si>
    <t>117</t>
  </si>
  <si>
    <t>998723101</t>
  </si>
  <si>
    <t>Přesun hmot pro vnitřní plynovod stanovený z hmotnosti přesunovaného materiálu vodorovná dopravní vzdálenost do 50 m v objektech výšky do 6 m</t>
  </si>
  <si>
    <t>964841207</t>
  </si>
  <si>
    <t>733</t>
  </si>
  <si>
    <t>Ústřední vytápění - rozvodné potrubí</t>
  </si>
  <si>
    <t>118</t>
  </si>
  <si>
    <t>733122201</t>
  </si>
  <si>
    <t>Potrubí z trubek ocelových hladkých spojovaných lisováním z uhlíkové oceli DN 10</t>
  </si>
  <si>
    <t>-2011052398</t>
  </si>
  <si>
    <t>A118</t>
  </si>
  <si>
    <t>125+52+85+65+35+24+98+75+45+11</t>
  </si>
  <si>
    <t>119</t>
  </si>
  <si>
    <t>733122203</t>
  </si>
  <si>
    <t>Potrubí z trubek ocelových hladkých spojovaných lisováním z uhlíkové oceli DN 15</t>
  </si>
  <si>
    <t>1661128079</t>
  </si>
  <si>
    <t>A119</t>
  </si>
  <si>
    <t>12+24+13+15+21</t>
  </si>
  <si>
    <t>120</t>
  </si>
  <si>
    <t>733122204</t>
  </si>
  <si>
    <t>Potrubí z trubek ocelových hladkých spojovaných lisováním z uhlíkové oceli DN 20</t>
  </si>
  <si>
    <t>2107557786</t>
  </si>
  <si>
    <t>A120</t>
  </si>
  <si>
    <t>22+56+25+13+14+15</t>
  </si>
  <si>
    <t>121</t>
  </si>
  <si>
    <t>733122205</t>
  </si>
  <si>
    <t>Potrubí z trubek ocelových hladkých spojovaných lisováním z uhlíkové oceli DN 25</t>
  </si>
  <si>
    <t>-464840282</t>
  </si>
  <si>
    <t>A121</t>
  </si>
  <si>
    <t>12+20+13</t>
  </si>
  <si>
    <t>122</t>
  </si>
  <si>
    <t>733122206</t>
  </si>
  <si>
    <t>Potrubí z trubek ocelových hladkých spojovaných lisováním z uhlíkové oceli DN 32</t>
  </si>
  <si>
    <t>-2039286294</t>
  </si>
  <si>
    <t>A122</t>
  </si>
  <si>
    <t>5+2+3+10</t>
  </si>
  <si>
    <t>123</t>
  </si>
  <si>
    <t>733122207</t>
  </si>
  <si>
    <t>Potrubí z trubek ocelových hladkých spojovaných lisováním z uhlíkové oceli DN 40</t>
  </si>
  <si>
    <t>-1437478626</t>
  </si>
  <si>
    <t>A123</t>
  </si>
  <si>
    <t>2+5+3</t>
  </si>
  <si>
    <t>124</t>
  </si>
  <si>
    <t>733122208</t>
  </si>
  <si>
    <t>Potrubí z trubek ocelových hladkých spojovaných lisováním z uhlíkové oceli DN 50</t>
  </si>
  <si>
    <t>-58375901</t>
  </si>
  <si>
    <t>A124</t>
  </si>
  <si>
    <t>10+11+5+9</t>
  </si>
  <si>
    <t>125</t>
  </si>
  <si>
    <t>998733102</t>
  </si>
  <si>
    <t>Přesun hmot pro rozvody potrubí stanovený z hmotnosti přesunovaného materiálu vodorovná dopravní vzdálenost do 50 m v objektech výšky přes 6 do 12 m</t>
  </si>
  <si>
    <t>-1068471599</t>
  </si>
  <si>
    <t>734</t>
  </si>
  <si>
    <t>Ústřední vytápění - armatury</t>
  </si>
  <si>
    <t>126</t>
  </si>
  <si>
    <t>R12</t>
  </si>
  <si>
    <t>Regulátor tlakové diference 1/2" s membránou vč. kapiláry, délka 0,5m s vypouštěním</t>
  </si>
  <si>
    <t>1957888405</t>
  </si>
  <si>
    <t>A126</t>
  </si>
  <si>
    <t>1+2</t>
  </si>
  <si>
    <t>127</t>
  </si>
  <si>
    <t>R13</t>
  </si>
  <si>
    <t>Regulátor tlakové diference 3/4" s membránou vč. kapiláry, délka 0,5m s vypouštěním</t>
  </si>
  <si>
    <t>-1609994841</t>
  </si>
  <si>
    <t>A127</t>
  </si>
  <si>
    <t>1+5+2</t>
  </si>
  <si>
    <t>128</t>
  </si>
  <si>
    <t>734220101</t>
  </si>
  <si>
    <t>Ventily regulační závitové vyvažovací přímé PN 20 do 100°C G 3/4</t>
  </si>
  <si>
    <t>15070727</t>
  </si>
  <si>
    <t>A128</t>
  </si>
  <si>
    <t>129</t>
  </si>
  <si>
    <t>734220101_1</t>
  </si>
  <si>
    <t>Ventil závitový regulační přímý G 3/8 PN 20 do 100°C vyvažovací s vypouštěním 1/2"</t>
  </si>
  <si>
    <t>-1174380047</t>
  </si>
  <si>
    <t>A129</t>
  </si>
  <si>
    <t>130</t>
  </si>
  <si>
    <t>734220101_2</t>
  </si>
  <si>
    <t>Ventil závitový regulační přímý G 1/2 PN 20 do 100°C vyvažovací</t>
  </si>
  <si>
    <t>1162234671</t>
  </si>
  <si>
    <t>A130</t>
  </si>
  <si>
    <t>3+4</t>
  </si>
  <si>
    <t>131</t>
  </si>
  <si>
    <t>734221682</t>
  </si>
  <si>
    <t>Ventily regulační závitové hlavice termostatické, pro ovládání ventilů PN 10 do 110°C kapalinové otopných těles VK</t>
  </si>
  <si>
    <t>-542394936</t>
  </si>
  <si>
    <t>A131</t>
  </si>
  <si>
    <t>10+25+36+40</t>
  </si>
  <si>
    <t>132</t>
  </si>
  <si>
    <t>734261402</t>
  </si>
  <si>
    <t>Šroubení připojovací armatury radiátorů VK PN 10 do 110°C, regulační uzavíratelné rohové G 1/2 x 18</t>
  </si>
  <si>
    <t>-1333620831</t>
  </si>
  <si>
    <t>A132</t>
  </si>
  <si>
    <t>12+25+14+9+8+17+14+3</t>
  </si>
  <si>
    <t>133</t>
  </si>
  <si>
    <t>734261403_1</t>
  </si>
  <si>
    <t>Armatura připojovací přímá s vestavěnným termostatickým ventilem G 1/2x18 PN 10 do 110°C ke koupelnovým žebříkům</t>
  </si>
  <si>
    <t>1852030442</t>
  </si>
  <si>
    <t>A133</t>
  </si>
  <si>
    <t>2+2+5</t>
  </si>
  <si>
    <t>134</t>
  </si>
  <si>
    <t>734209114</t>
  </si>
  <si>
    <t>Montáž závitových armatur se 2 závity G 3/4 (DN 20)</t>
  </si>
  <si>
    <t>-464661644</t>
  </si>
  <si>
    <t>A134</t>
  </si>
  <si>
    <t>2+5+4+1+4</t>
  </si>
  <si>
    <t>135</t>
  </si>
  <si>
    <t>998734102</t>
  </si>
  <si>
    <t>Přesun hmot pro armatury stanovený z hmotnosti přesunovaného materiálu vodorovná dopravní vzdálenost do 50 m v objektech výšky přes 6 do 12 m</t>
  </si>
  <si>
    <t>-733856343</t>
  </si>
  <si>
    <t>735</t>
  </si>
  <si>
    <t>Ústřední vytápění - otopná tělesa</t>
  </si>
  <si>
    <t>136</t>
  </si>
  <si>
    <t>735152271</t>
  </si>
  <si>
    <t>Otopná tělesa panelová VK jednodesková PN 1,0 MPa, T do 110°C s jednou přídavnou přestupní plochou výšky tělesa 600 mm stavební délky / výkonu 400 mm / 401 W</t>
  </si>
  <si>
    <t>950447615</t>
  </si>
  <si>
    <t>A136</t>
  </si>
  <si>
    <t>2+2+4+6+8+2</t>
  </si>
  <si>
    <t>137</t>
  </si>
  <si>
    <t>735152274</t>
  </si>
  <si>
    <t>Otopná tělesa panelová VK jednodesková PN 1,0 MPa, T do 110°C s jednou přídavnou přestupní plochou výšky tělesa 600 mm stavební délky / výkonu 700 mm / 701 W</t>
  </si>
  <si>
    <t>1268021313</t>
  </si>
  <si>
    <t>A137</t>
  </si>
  <si>
    <t>2+4+6+2+1+10+5+6</t>
  </si>
  <si>
    <t>138</t>
  </si>
  <si>
    <t>735152474</t>
  </si>
  <si>
    <t>Otopná tělesa panelová VK dvoudesková PN 1,0 MPa, T do 110°C s jednou přídavnou přestupní plochou výšky tělesa 600 mm stavební délky / výkonu 700 mm / 902 W</t>
  </si>
  <si>
    <t>-702728172</t>
  </si>
  <si>
    <t>A138</t>
  </si>
  <si>
    <t>2+2+2</t>
  </si>
  <si>
    <t>139</t>
  </si>
  <si>
    <t>735152475</t>
  </si>
  <si>
    <t>Otopná tělesa panelová VK dvoudesková PN 1,0 MPa, T do 110°C s jednou přídavnou přestupní plochou výšky tělesa 600 mm stavební délky / výkonu 800 mm / 1030 W</t>
  </si>
  <si>
    <t>-1875395439</t>
  </si>
  <si>
    <t>A139</t>
  </si>
  <si>
    <t>2+5+6+4+7</t>
  </si>
  <si>
    <t>140</t>
  </si>
  <si>
    <t>735152478</t>
  </si>
  <si>
    <t>Otopná tělesa panelová VK dvoudesková PN 1,0 MPa, T do 110°C s jednou přídavnou přestupní plochou výšky tělesa 600 mm stavební délky / výkonu 1100 mm / 1417 W</t>
  </si>
  <si>
    <t>907671561</t>
  </si>
  <si>
    <t>A140</t>
  </si>
  <si>
    <t>2+2+5+2+1</t>
  </si>
  <si>
    <t>141</t>
  </si>
  <si>
    <t>735164252</t>
  </si>
  <si>
    <t>Otopná tělesa trubková přímotopná elektrická na stěnu výšky tělesa 1215 mm, délky 600 mm</t>
  </si>
  <si>
    <t>-473591958</t>
  </si>
  <si>
    <t>A141</t>
  </si>
  <si>
    <t>2+1+2+2+1+1</t>
  </si>
  <si>
    <t>142</t>
  </si>
  <si>
    <t>998735102</t>
  </si>
  <si>
    <t>Přesun hmot pro otopná tělesa stanovený z hmotnosti přesunovaného materiálu vodorovná dopravní vzdálenost do 50 m v objektech výšky přes 6 do 12 m</t>
  </si>
  <si>
    <t>2040633870</t>
  </si>
  <si>
    <t>741-3</t>
  </si>
  <si>
    <t>Hromosvod - materiál</t>
  </si>
  <si>
    <t>143</t>
  </si>
  <si>
    <t>Pol108</t>
  </si>
  <si>
    <t>drát AlMGSiT/4 pr.8mm</t>
  </si>
  <si>
    <t>-1585185878</t>
  </si>
  <si>
    <t>A159</t>
  </si>
  <si>
    <t>55+25+68+95+45+26+6</t>
  </si>
  <si>
    <t>144</t>
  </si>
  <si>
    <t>Pol109</t>
  </si>
  <si>
    <t>drát FeZn pr.10mm</t>
  </si>
  <si>
    <t>-1390387192</t>
  </si>
  <si>
    <t>A160</t>
  </si>
  <si>
    <t>20+10+25+5</t>
  </si>
  <si>
    <t>145</t>
  </si>
  <si>
    <t>Pol110</t>
  </si>
  <si>
    <t>Pásek FeZn 30x4</t>
  </si>
  <si>
    <t>-1866548989</t>
  </si>
  <si>
    <t>A161</t>
  </si>
  <si>
    <t>55+25+45+71+4</t>
  </si>
  <si>
    <t>146</t>
  </si>
  <si>
    <t>Pol111</t>
  </si>
  <si>
    <t>Svorka  Sr 03</t>
  </si>
  <si>
    <t>860626184</t>
  </si>
  <si>
    <t>A162</t>
  </si>
  <si>
    <t>25+12+11+4+25+3</t>
  </si>
  <si>
    <t>147</t>
  </si>
  <si>
    <t>Pol112</t>
  </si>
  <si>
    <t>Svorka  SK</t>
  </si>
  <si>
    <t>550944594</t>
  </si>
  <si>
    <t>A163</t>
  </si>
  <si>
    <t>12+2+5+6+5</t>
  </si>
  <si>
    <t>148</t>
  </si>
  <si>
    <t>Pol113</t>
  </si>
  <si>
    <t>Svorka  SS</t>
  </si>
  <si>
    <t>1938164985</t>
  </si>
  <si>
    <t>A164</t>
  </si>
  <si>
    <t>55+25+45+71+4+20</t>
  </si>
  <si>
    <t>149</t>
  </si>
  <si>
    <t>Pol114</t>
  </si>
  <si>
    <t>Svorka  SO</t>
  </si>
  <si>
    <t>-973230783</t>
  </si>
  <si>
    <t>A165</t>
  </si>
  <si>
    <t>150</t>
  </si>
  <si>
    <t>Pol115</t>
  </si>
  <si>
    <t>Svorka  SZ</t>
  </si>
  <si>
    <t>-1857494120</t>
  </si>
  <si>
    <t>A166</t>
  </si>
  <si>
    <t>5+5</t>
  </si>
  <si>
    <t>151</t>
  </si>
  <si>
    <t>Pol116</t>
  </si>
  <si>
    <t>Podpěra   vedení  PV 17</t>
  </si>
  <si>
    <t>1868385078</t>
  </si>
  <si>
    <t>A167</t>
  </si>
  <si>
    <t>20+12+5+6+8+9+10+10</t>
  </si>
  <si>
    <t>152</t>
  </si>
  <si>
    <t>Pol117</t>
  </si>
  <si>
    <t>Podpěra   vedení  PV 21</t>
  </si>
  <si>
    <t>759984126</t>
  </si>
  <si>
    <t>A168</t>
  </si>
  <si>
    <t>10+12+6+8+9+5</t>
  </si>
  <si>
    <t>153</t>
  </si>
  <si>
    <t>Pol118</t>
  </si>
  <si>
    <t>Podpěra úhelníku  DUz</t>
  </si>
  <si>
    <t>215262803</t>
  </si>
  <si>
    <t>A169</t>
  </si>
  <si>
    <t>12+4+2+2</t>
  </si>
  <si>
    <t>154</t>
  </si>
  <si>
    <t>Pol119</t>
  </si>
  <si>
    <t>Ochranný úhelník  OU</t>
  </si>
  <si>
    <t>-1327601000</t>
  </si>
  <si>
    <t>A170</t>
  </si>
  <si>
    <t>155</t>
  </si>
  <si>
    <t>Pol120</t>
  </si>
  <si>
    <t>Štítek označovací ŠO 01</t>
  </si>
  <si>
    <t>-119235427</t>
  </si>
  <si>
    <t>A171</t>
  </si>
  <si>
    <t>156</t>
  </si>
  <si>
    <t>Pol121</t>
  </si>
  <si>
    <t>Pomocný materiál (šrouby, hmoždinky)</t>
  </si>
  <si>
    <t>35064126</t>
  </si>
  <si>
    <t>741-4</t>
  </si>
  <si>
    <t>Hromosvod - montáž</t>
  </si>
  <si>
    <t>157</t>
  </si>
  <si>
    <t>Pol122</t>
  </si>
  <si>
    <t>Podpěra vedení PV 21</t>
  </si>
  <si>
    <t>1341658535</t>
  </si>
  <si>
    <t>A143</t>
  </si>
  <si>
    <t>12+12+15+11</t>
  </si>
  <si>
    <t>158</t>
  </si>
  <si>
    <t>Pol123</t>
  </si>
  <si>
    <t>Vzájemné propojení sousedních objektů</t>
  </si>
  <si>
    <t>95086435</t>
  </si>
  <si>
    <t>A144</t>
  </si>
  <si>
    <t>159</t>
  </si>
  <si>
    <t>Pol38</t>
  </si>
  <si>
    <t>-98189056</t>
  </si>
  <si>
    <t>A145</t>
  </si>
  <si>
    <t>58+65+24+12+85+76</t>
  </si>
  <si>
    <t>160</t>
  </si>
  <si>
    <t>Pol39</t>
  </si>
  <si>
    <t>drát FeZn pr.10mm 530m</t>
  </si>
  <si>
    <t>-1687350424</t>
  </si>
  <si>
    <t>A146</t>
  </si>
  <si>
    <t>15+25+14+6</t>
  </si>
  <si>
    <t>161</t>
  </si>
  <si>
    <t>Pol40</t>
  </si>
  <si>
    <t>-466621768</t>
  </si>
  <si>
    <t>A147</t>
  </si>
  <si>
    <t>58+24+65+45+8</t>
  </si>
  <si>
    <t>162</t>
  </si>
  <si>
    <t>Pol41</t>
  </si>
  <si>
    <t>Svorka SR 03</t>
  </si>
  <si>
    <t>1037805985</t>
  </si>
  <si>
    <t>A148</t>
  </si>
  <si>
    <t>12+20+21+12+15</t>
  </si>
  <si>
    <t>163</t>
  </si>
  <si>
    <t>Pol42</t>
  </si>
  <si>
    <t>Svorka SK</t>
  </si>
  <si>
    <t>785747915</t>
  </si>
  <si>
    <t>A149</t>
  </si>
  <si>
    <t>12+15+3</t>
  </si>
  <si>
    <t>164</t>
  </si>
  <si>
    <t>Pol43</t>
  </si>
  <si>
    <t>Svorka SS</t>
  </si>
  <si>
    <t>1954897455</t>
  </si>
  <si>
    <t>A150</t>
  </si>
  <si>
    <t>58+24+65+45+8+20</t>
  </si>
  <si>
    <t>165</t>
  </si>
  <si>
    <t>Pol44</t>
  </si>
  <si>
    <t>Svorka SO</t>
  </si>
  <si>
    <t>-1498013726</t>
  </si>
  <si>
    <t>A151</t>
  </si>
  <si>
    <t>166</t>
  </si>
  <si>
    <t>Pol45</t>
  </si>
  <si>
    <t>Svorka SZ</t>
  </si>
  <si>
    <t>-1127907733</t>
  </si>
  <si>
    <t>A152</t>
  </si>
  <si>
    <t>167</t>
  </si>
  <si>
    <t>Pol46</t>
  </si>
  <si>
    <t>Podpěra vedení PV 17</t>
  </si>
  <si>
    <t>1784611301</t>
  </si>
  <si>
    <t>A153</t>
  </si>
  <si>
    <t>25+12+18+8+17</t>
  </si>
  <si>
    <t>168</t>
  </si>
  <si>
    <t>Pol47</t>
  </si>
  <si>
    <t>Podpěra úhelníku DUz</t>
  </si>
  <si>
    <t>-1661114225</t>
  </si>
  <si>
    <t>A154</t>
  </si>
  <si>
    <t>2+5+4+2+7</t>
  </si>
  <si>
    <t>169</t>
  </si>
  <si>
    <t>Pol48</t>
  </si>
  <si>
    <t>Ochranný úhelník OU</t>
  </si>
  <si>
    <t>680055953</t>
  </si>
  <si>
    <t>A155</t>
  </si>
  <si>
    <t>2+2+2+2+2</t>
  </si>
  <si>
    <t>170</t>
  </si>
  <si>
    <t>Pol49</t>
  </si>
  <si>
    <t>1858413677</t>
  </si>
  <si>
    <t>A156</t>
  </si>
  <si>
    <t>171</t>
  </si>
  <si>
    <t>Pol50</t>
  </si>
  <si>
    <t>Zemní práce - vykopání rýhy šíře 500mm, hloubky 900 mm, tř. 3 + vč. zpětného zásypu uzemněn</t>
  </si>
  <si>
    <t>1469354698</t>
  </si>
  <si>
    <t>A157</t>
  </si>
  <si>
    <t>172</t>
  </si>
  <si>
    <t>Pol52</t>
  </si>
  <si>
    <t>Pomocné práce</t>
  </si>
  <si>
    <t>-226281608</t>
  </si>
  <si>
    <t>762</t>
  </si>
  <si>
    <t>Konstrukce tesařské</t>
  </si>
  <si>
    <t>173</t>
  </si>
  <si>
    <t>762 101</t>
  </si>
  <si>
    <t>dodávka a motáž rozšiřovacích profilů podle detailu vč. kotevních úhelníků</t>
  </si>
  <si>
    <t>-223690549</t>
  </si>
  <si>
    <t>A173</t>
  </si>
  <si>
    <t>"dle projektu"38.00</t>
  </si>
  <si>
    <t>174</t>
  </si>
  <si>
    <t>762341210</t>
  </si>
  <si>
    <t>Bednění a laťování montáž bednění střech rovných a šikmých sklonu do 60° s vyřezáním otvorů z prken hrubých na sraz tl. do 32 mm</t>
  </si>
  <si>
    <t>1679532603</t>
  </si>
  <si>
    <t>A174</t>
  </si>
  <si>
    <t>175</t>
  </si>
  <si>
    <t>605151110</t>
  </si>
  <si>
    <t>řezivo jehličnaté boční prkno jakost I.-II. 2-3cm</t>
  </si>
  <si>
    <t>679849216</t>
  </si>
  <si>
    <t>A175</t>
  </si>
  <si>
    <t>560.41*0.024*1.10</t>
  </si>
  <si>
    <t>B175</t>
  </si>
  <si>
    <t>"Celkem: "A175</t>
  </si>
  <si>
    <t>176</t>
  </si>
  <si>
    <t>762341811</t>
  </si>
  <si>
    <t>Demontáž bednění a laťování bednění střech rovných, obloukových, sklonu do 60° se všemi nadstřešními konstrukcemi z prken hrubých, hoblovaných tl. do 32 mm</t>
  </si>
  <si>
    <t>2146116050</t>
  </si>
  <si>
    <t>A176</t>
  </si>
  <si>
    <t>177</t>
  </si>
  <si>
    <t>762395000</t>
  </si>
  <si>
    <t>Spojovací prostředky krovů, bednění a laťování, nadstřešních konstrukcí svory, prkna, hřebíky, pásová ocel, vruty</t>
  </si>
  <si>
    <t>314460264</t>
  </si>
  <si>
    <t>A177</t>
  </si>
  <si>
    <t>14.79</t>
  </si>
  <si>
    <t>178</t>
  </si>
  <si>
    <t>998762102</t>
  </si>
  <si>
    <t>Přesun hmot pro konstrukce tesařské stanovený z hmotnosti přesunovaného materiálu vodorovná dopravní vzdálenost do 50 m v objektech výšky přes 6 do 12 m</t>
  </si>
  <si>
    <t>-709882608</t>
  </si>
  <si>
    <t>764</t>
  </si>
  <si>
    <t>Konstrukce klempířské</t>
  </si>
  <si>
    <t>179</t>
  </si>
  <si>
    <t>764 101</t>
  </si>
  <si>
    <t>dodávka a montáž dvojitých střešních výlezů 800x800 mm</t>
  </si>
  <si>
    <t>1316485612</t>
  </si>
  <si>
    <t>A179</t>
  </si>
  <si>
    <t>2.00</t>
  </si>
  <si>
    <t>180</t>
  </si>
  <si>
    <t>764 102</t>
  </si>
  <si>
    <t>dodávka a montáž sněhových zábran</t>
  </si>
  <si>
    <t>-37831517</t>
  </si>
  <si>
    <t>A180</t>
  </si>
  <si>
    <t>21*2</t>
  </si>
  <si>
    <t>B180</t>
  </si>
  <si>
    <t>"Celkem: "A180</t>
  </si>
  <si>
    <t>181</t>
  </si>
  <si>
    <t>764001821</t>
  </si>
  <si>
    <t>Demontáž klempířských konstrukcí krytiny ze svitků nebo tabulí do suti</t>
  </si>
  <si>
    <t>-1406927728</t>
  </si>
  <si>
    <t>A181</t>
  </si>
  <si>
    <t>182</t>
  </si>
  <si>
    <t>764002821</t>
  </si>
  <si>
    <t>Demontáž klempířských konstrukcí střešního výlezu do suti</t>
  </si>
  <si>
    <t>936821645</t>
  </si>
  <si>
    <t>A182</t>
  </si>
  <si>
    <t>4.00</t>
  </si>
  <si>
    <t>183</t>
  </si>
  <si>
    <t>764002841</t>
  </si>
  <si>
    <t>Demontáž klempířských konstrukcí oplechování horních ploch zdí a nadezdívek do suti</t>
  </si>
  <si>
    <t>-388754835</t>
  </si>
  <si>
    <t>""atiky"</t>
  </si>
  <si>
    <t>A183</t>
  </si>
  <si>
    <t>(9.865+0.80)*2</t>
  </si>
  <si>
    <t>B183</t>
  </si>
  <si>
    <t>"Celkem: "A183</t>
  </si>
  <si>
    <t>184</t>
  </si>
  <si>
    <t>764002851</t>
  </si>
  <si>
    <t>Demontáž klempířských konstrukcí oplechování parapetů do suti</t>
  </si>
  <si>
    <t>1616516317</t>
  </si>
  <si>
    <t>A184</t>
  </si>
  <si>
    <t>1.48*64+1.08*6*2+1.44+1.48*6+1.66+1.48*4+1.08*2+0.78*14+22.05</t>
  </si>
  <si>
    <t>1.01+1.48*4+1.02*2</t>
  </si>
  <si>
    <t>C184</t>
  </si>
  <si>
    <t>"Celkem: "A184+B184</t>
  </si>
  <si>
    <t>764002881</t>
  </si>
  <si>
    <t>Demontáž klempířských konstrukcí lemování střešních prostupů do suti</t>
  </si>
  <si>
    <t>265200151</t>
  </si>
  <si>
    <t>A185</t>
  </si>
  <si>
    <t>"komíny"(0.90+0.50)*2*0.66*4+(1.30+0.50)*2*0.66*6+(0.600+0.50)*2*0.66*2+(0.50+6.30)*2*0.66+4.95-4.95</t>
  </si>
  <si>
    <t>186</t>
  </si>
  <si>
    <t>764004801</t>
  </si>
  <si>
    <t>Demontáž klempířských konstrukcí žlabu podokapního do suti</t>
  </si>
  <si>
    <t>-514697629</t>
  </si>
  <si>
    <t>A186</t>
  </si>
  <si>
    <t>45.65*2</t>
  </si>
  <si>
    <t>187</t>
  </si>
  <si>
    <t>764004861</t>
  </si>
  <si>
    <t>Demontáž klempířských konstrukcí svodu do suti</t>
  </si>
  <si>
    <t>-1620963785</t>
  </si>
  <si>
    <t>A187</t>
  </si>
  <si>
    <t>11.85*4</t>
  </si>
  <si>
    <t>188</t>
  </si>
  <si>
    <t>764121401</t>
  </si>
  <si>
    <t>Krytina z hliníkového plechu s úpravou u okapů, prostupů a výčnělků střechy rovné drážkováním ze svitků rš 500 mm, sklon střechy do 30°</t>
  </si>
  <si>
    <t>-371874637</t>
  </si>
  <si>
    <t>A188</t>
  </si>
  <si>
    <t>189</t>
  </si>
  <si>
    <t>764224407</t>
  </si>
  <si>
    <t>Oplechování horních ploch zdí a nadezdívek (atik) z hliníkového plechu mechanicky kotvené rš 670 mm</t>
  </si>
  <si>
    <t>-2072230325</t>
  </si>
  <si>
    <t>A189</t>
  </si>
  <si>
    <t>190</t>
  </si>
  <si>
    <t>764226401</t>
  </si>
  <si>
    <t>Oplechování parapetů z hliníkového plechu rovných mechanicky kotvené, bez rohů rš 150 mm</t>
  </si>
  <si>
    <t>1161213481</t>
  </si>
  <si>
    <t>A190</t>
  </si>
  <si>
    <t>C190</t>
  </si>
  <si>
    <t>"Celkem: "A190+B190</t>
  </si>
  <si>
    <t>191</t>
  </si>
  <si>
    <t>764324412</t>
  </si>
  <si>
    <t>Lemování prostupů z hliníkového plechu bez lišty, střech s krytinou skládanou nebo z plechu</t>
  </si>
  <si>
    <t>-1904817633</t>
  </si>
  <si>
    <t>A191</t>
  </si>
  <si>
    <t>"komíny"(0.90+0.50)*2*0.66*4+(1.30+0.50)*2*0.66*6+(0.600+0.50)*2*0.66*2+(0.50+6.30)*2*0.66+4.95</t>
  </si>
  <si>
    <t>B191</t>
  </si>
  <si>
    <t>"Celkem: "A191</t>
  </si>
  <si>
    <t>192</t>
  </si>
  <si>
    <t>764325422</t>
  </si>
  <si>
    <t>Lemování trub, konzol, držáků a ostatních kusových prvků z hliníkového plechu střech s krytinou skládanou mimo prejzovou nebo z plechu, průměr přes 75 do 100 mm</t>
  </si>
  <si>
    <t>6442666</t>
  </si>
  <si>
    <t>A192</t>
  </si>
  <si>
    <t>193</t>
  </si>
  <si>
    <t>764325425</t>
  </si>
  <si>
    <t>Lemování trub, konzol, držáků a ostatních kusových prvků z hliníkového plechu střech s krytinou skládanou mimo prejzovou nebo z plechu, průměr přes 200 do 300 m</t>
  </si>
  <si>
    <t>-815925918</t>
  </si>
  <si>
    <t>A193</t>
  </si>
  <si>
    <t>"VZT"3</t>
  </si>
  <si>
    <t>B193</t>
  </si>
  <si>
    <t>"Celkem: "A193</t>
  </si>
  <si>
    <t>194</t>
  </si>
  <si>
    <t>764521405</t>
  </si>
  <si>
    <t>Žlab podokapní z hliníkového plechu včetně háků a čel půlkruhový rš 400 mm</t>
  </si>
  <si>
    <t>-894477452</t>
  </si>
  <si>
    <t>A194</t>
  </si>
  <si>
    <t>195</t>
  </si>
  <si>
    <t>764528424</t>
  </si>
  <si>
    <t>Svod z hliníkového plechu včetně objímek, kolen a odskoků kruhový, průměru 150 mm</t>
  </si>
  <si>
    <t>-933815962</t>
  </si>
  <si>
    <t>A195</t>
  </si>
  <si>
    <t>196</t>
  </si>
  <si>
    <t>998764102</t>
  </si>
  <si>
    <t>Přesun hmot pro konstrukce klempířské stanovený z hmotnosti přesunovaného materiálu vodorovná dopravní vzdálenost do 50 m v objektech výšky přes 6 do 12 m</t>
  </si>
  <si>
    <t>476582389</t>
  </si>
  <si>
    <t>766</t>
  </si>
  <si>
    <t>Konstrukce truhlářské</t>
  </si>
  <si>
    <t>197</t>
  </si>
  <si>
    <t>766 101</t>
  </si>
  <si>
    <t>příplatek za předsazenou montáž oken</t>
  </si>
  <si>
    <t>-1427839205</t>
  </si>
  <si>
    <t>A197</t>
  </si>
  <si>
    <t>"výměra podle montáže oken"226.55</t>
  </si>
  <si>
    <t>198</t>
  </si>
  <si>
    <t>766 102</t>
  </si>
  <si>
    <t>dodávka + montáž bezpečnostní zámek a kování bezp. třídy 3</t>
  </si>
  <si>
    <t>-1737843877</t>
  </si>
  <si>
    <t>A198</t>
  </si>
  <si>
    <t>1.00</t>
  </si>
  <si>
    <t>199</t>
  </si>
  <si>
    <t>766441811</t>
  </si>
  <si>
    <t>Demontáž parapetních desek dřevěných nebo plastových šířky do 300 mm délky do 1m</t>
  </si>
  <si>
    <t>983183728</t>
  </si>
  <si>
    <t>A199</t>
  </si>
  <si>
    <t>200</t>
  </si>
  <si>
    <t>766441821</t>
  </si>
  <si>
    <t>Demontáž parapetních desek dřevěných nebo plastových šířky do 300 mm délky přes 1m</t>
  </si>
  <si>
    <t>-1959593030</t>
  </si>
  <si>
    <t>A200</t>
  </si>
  <si>
    <t>201</t>
  </si>
  <si>
    <t>766622131</t>
  </si>
  <si>
    <t>Montáž oken plastových včetně montáže rámu na polyuretanovou pěnu plochy přes 1 m2 otevíravých nebo sklápěcích do zdiva, výšky do 1,5 m</t>
  </si>
  <si>
    <t>-1147438935</t>
  </si>
  <si>
    <t>A201</t>
  </si>
  <si>
    <t>1.18*1.17*6+1.18*1.17*6+1.76*0.50+0.86*0.98+1.68*0.70*4+1.18*0.70*2+0.88*0.70*14+1.10*0.70</t>
  </si>
  <si>
    <t>1.58*1.10*4+1.18*1.10*2</t>
  </si>
  <si>
    <t>C201</t>
  </si>
  <si>
    <t>"Celkem: "A201+B201</t>
  </si>
  <si>
    <t>202</t>
  </si>
  <si>
    <t>611 101</t>
  </si>
  <si>
    <t>okno plastové 1580x1520 mm ozn. OK01 par. dle PD</t>
  </si>
  <si>
    <t>302326837</t>
  </si>
  <si>
    <t>A202</t>
  </si>
  <si>
    <t>"dle výpisu"64</t>
  </si>
  <si>
    <t>203</t>
  </si>
  <si>
    <t>611 102</t>
  </si>
  <si>
    <t>okno plastové 1180x1170 mm oun. OK02 par. dle PD</t>
  </si>
  <si>
    <t>-1941520716</t>
  </si>
  <si>
    <t>A203</t>
  </si>
  <si>
    <t>"dle výpisu"6</t>
  </si>
  <si>
    <t>204</t>
  </si>
  <si>
    <t>611 103</t>
  </si>
  <si>
    <t>okno plastové 1180x1170 mm ozn. OK03 par. dle PD</t>
  </si>
  <si>
    <t>-864711530</t>
  </si>
  <si>
    <t>A204</t>
  </si>
  <si>
    <t>205</t>
  </si>
  <si>
    <t>611 104</t>
  </si>
  <si>
    <t>okno plastové 1540x3800 mm ozn. OK04 par. dle PD</t>
  </si>
  <si>
    <t>1508500458</t>
  </si>
  <si>
    <t>A205</t>
  </si>
  <si>
    <t>"dle výpisu"1</t>
  </si>
  <si>
    <t>206</t>
  </si>
  <si>
    <t>611 105</t>
  </si>
  <si>
    <t>okno plastové 1580x1520 mm ozn. OK06 par. dle PD</t>
  </si>
  <si>
    <t>1048323052</t>
  </si>
  <si>
    <t>A206</t>
  </si>
  <si>
    <t>"dle výpusu"6</t>
  </si>
  <si>
    <t>207</t>
  </si>
  <si>
    <t>611 106</t>
  </si>
  <si>
    <t>okno plastové 1760x5000 mm ozn. OK07 par. dle PD</t>
  </si>
  <si>
    <t>-1676291651</t>
  </si>
  <si>
    <t>A207</t>
  </si>
  <si>
    <t>208</t>
  </si>
  <si>
    <t>611 107</t>
  </si>
  <si>
    <t>okno plastové 1540x6090 mm ozn. OK10 par. dle PD</t>
  </si>
  <si>
    <t>284671991</t>
  </si>
  <si>
    <t>A208</t>
  </si>
  <si>
    <t>209</t>
  </si>
  <si>
    <t>611 108</t>
  </si>
  <si>
    <t>okno plastové 1760x5100 mm ozn. OK12 par.dle PD</t>
  </si>
  <si>
    <t>-983243604</t>
  </si>
  <si>
    <t>A209</t>
  </si>
  <si>
    <t>210</t>
  </si>
  <si>
    <t>611 109</t>
  </si>
  <si>
    <t>okno plastové 1580x700 mm ozn. OK13 par.dle PD</t>
  </si>
  <si>
    <t>482546585</t>
  </si>
  <si>
    <t>A210</t>
  </si>
  <si>
    <t>"dle výpisu"4</t>
  </si>
  <si>
    <t>211</t>
  </si>
  <si>
    <t>611 110</t>
  </si>
  <si>
    <t>okno plastové 1180x700 mm ozn. OK14 par. dle PD</t>
  </si>
  <si>
    <t>-1858249214</t>
  </si>
  <si>
    <t>A211</t>
  </si>
  <si>
    <t>"dle výpisu"2</t>
  </si>
  <si>
    <t>212</t>
  </si>
  <si>
    <t>611 111</t>
  </si>
  <si>
    <t>okno plastové 880x700 mm ozn. OK15 par. dle PD</t>
  </si>
  <si>
    <t>-1340361116</t>
  </si>
  <si>
    <t>A212</t>
  </si>
  <si>
    <t>"dle výpisu"14</t>
  </si>
  <si>
    <t>213</t>
  </si>
  <si>
    <t>611 112</t>
  </si>
  <si>
    <t>okno plastové 1100x700 mm ozn. OK16 par. dle PD</t>
  </si>
  <si>
    <t>688685685</t>
  </si>
  <si>
    <t>A213</t>
  </si>
  <si>
    <t>214</t>
  </si>
  <si>
    <t>611 113</t>
  </si>
  <si>
    <t>okno plastové 1580x1100 mm ozn. OK17 par.dle PD</t>
  </si>
  <si>
    <t>-44655319</t>
  </si>
  <si>
    <t>A214</t>
  </si>
  <si>
    <t>215</t>
  </si>
  <si>
    <t>611 114</t>
  </si>
  <si>
    <t>okno plastové 1180x1100 mm ozn. OK18 par. dle PD</t>
  </si>
  <si>
    <t>-864348163</t>
  </si>
  <si>
    <t>A215</t>
  </si>
  <si>
    <t>216</t>
  </si>
  <si>
    <t>766622132</t>
  </si>
  <si>
    <t>Montáž oken plastových včetně montáže rámu na polyuretanovou pěnu plochy přes 1 m2 otevíravých nebo sklápěcích do zdiva, výšky přes 1,5 do 2,5 m</t>
  </si>
  <si>
    <t>-410192799</t>
  </si>
  <si>
    <t>A216</t>
  </si>
  <si>
    <t>B216</t>
  </si>
  <si>
    <t>"Celkem: "A216</t>
  </si>
  <si>
    <t>217</t>
  </si>
  <si>
    <t>766622133</t>
  </si>
  <si>
    <t>Montáž oken plastových včetně montáže rámu na polyuretanovou pěnu plochy přes 1 m2 otevíravých nebo sklápěcích do zdiva, výšky přes 2,5 m</t>
  </si>
  <si>
    <t>-70905797</t>
  </si>
  <si>
    <t>A217</t>
  </si>
  <si>
    <t>1.20*2.80*7+0.11</t>
  </si>
  <si>
    <t>218</t>
  </si>
  <si>
    <t>766629214.1</t>
  </si>
  <si>
    <t>Montáž oken plastových příplatek k cenám za tepelnou izolaci mezi ostěním a rámem okna při rovném ostění, připojovací spára tl. do 15 mm, páska</t>
  </si>
  <si>
    <t>-1301068840</t>
  </si>
  <si>
    <t>A218</t>
  </si>
  <si>
    <t>(1.58+0.70)*2*4+(1.188+0.70)*2*2+(0.88+0.70)*2*14+(1.10+0.70)*2+(1.58+1.10)*2*4+(1.18+1.10)*2*2</t>
  </si>
  <si>
    <t>(1.58+1.52)*2*20+(1.18+1.17)*2*2+(1.18+1.17)*2*2+(1.54+3.80)*2+(1.58+1.52)*2*2+(1.76+0.50)*2</t>
  </si>
  <si>
    <t>(1.58+1.52)*2*22+(1.18+1.17)*2*2+(1.18+1.17)*2*2+(1.58+1.52)*2*2+(0.86+0.98)*2+(1.76+5.10)*2</t>
  </si>
  <si>
    <t>(1.58+1.52)*2*22+(1.18+1.17)*2*2+(1.18+1.17)*2*2+(1.58+1.52)*2*2+(0.86+0.98)*2+(1.76+0.51)*2</t>
  </si>
  <si>
    <t>E218</t>
  </si>
  <si>
    <t>"Celkem: "A218+B218+C218+D218</t>
  </si>
  <si>
    <t>219</t>
  </si>
  <si>
    <t>998766103</t>
  </si>
  <si>
    <t>Přesun hmot pro konstrukce truhlářské stanovený z hmotnosti přesunovaného materiálu vodorovná dopravní vzdálenost do 50 m v objektech výšky přes 12 do 24 m</t>
  </si>
  <si>
    <t>1908969304</t>
  </si>
  <si>
    <t>767</t>
  </si>
  <si>
    <t>Konstrukce zámečnické</t>
  </si>
  <si>
    <t>220</t>
  </si>
  <si>
    <t>767640222</t>
  </si>
  <si>
    <t>Montáž dveří ocelových vchodových dvoukřídlové s nadsvětlíkem</t>
  </si>
  <si>
    <t>771558730</t>
  </si>
  <si>
    <t>A220</t>
  </si>
  <si>
    <t>"dle výpisu prvků"1</t>
  </si>
  <si>
    <t>221</t>
  </si>
  <si>
    <t>553 102</t>
  </si>
  <si>
    <t>dveře vchodové dvoukřídlové s nadsvětlíkem 1515x2790 mm hliníkové</t>
  </si>
  <si>
    <t>19479904</t>
  </si>
  <si>
    <t>A221</t>
  </si>
  <si>
    <t>222</t>
  </si>
  <si>
    <t>767646523</t>
  </si>
  <si>
    <t>Montáž dveří ocelových protipožárních uzávěrů dvoukřídlových, výšky přes 2200 do 2400 mm</t>
  </si>
  <si>
    <t>397581199</t>
  </si>
  <si>
    <t>""strojovny VZT"</t>
  </si>
  <si>
    <t>A222</t>
  </si>
  <si>
    <t>B222</t>
  </si>
  <si>
    <t>"Celkem: "A222</t>
  </si>
  <si>
    <t>223</t>
  </si>
  <si>
    <t>553 101</t>
  </si>
  <si>
    <t>dodvka ocelových dvoukřídlových dveří 1400x2400 mm EI 15 DP3 vč. zárubně a kování</t>
  </si>
  <si>
    <t>743538868</t>
  </si>
  <si>
    <t>A223</t>
  </si>
  <si>
    <t>"strojovny VZT" 4</t>
  </si>
  <si>
    <t>224</t>
  </si>
  <si>
    <t>998767102</t>
  </si>
  <si>
    <t>Přesun hmot pro zámečnické konstrukce stanovený z hmotnosti přesunovaného materiálu vodorovná dopravní vzdálenost do 50 m v objektech výšky přes 6 do 12 m</t>
  </si>
  <si>
    <t>-1341768536</t>
  </si>
  <si>
    <t>783</t>
  </si>
  <si>
    <t>Dokončovací práce - nátěry</t>
  </si>
  <si>
    <t>225</t>
  </si>
  <si>
    <t>783213121</t>
  </si>
  <si>
    <t>Napouštěcí nátěr tesařských konstrukcí zabudovaných do konstrukce proti dřevokazným houbám, hmyzu a plísním dvojnásobný syntetický</t>
  </si>
  <si>
    <t>1053326038</t>
  </si>
  <si>
    <t>A225</t>
  </si>
  <si>
    <t>560.41</t>
  </si>
  <si>
    <t>237.78</t>
  </si>
  <si>
    <t>D225</t>
  </si>
  <si>
    <t>"Celkem: "A225+B225+C225</t>
  </si>
  <si>
    <t>226</t>
  </si>
  <si>
    <t>783813131</t>
  </si>
  <si>
    <t>Penetrační nátěr omítek hladkých omítek hladkých, zrnitých tenkovrstvých nebo štukových stupně členitosti 1 a 2 syntetický</t>
  </si>
  <si>
    <t>-2101771619</t>
  </si>
  <si>
    <t>A226</t>
  </si>
  <si>
    <t>(32.60-0.50*2-0.30)*1.50</t>
  </si>
  <si>
    <t>4.00*2.66*6*1.50</t>
  </si>
  <si>
    <t>32.60*1.50*2</t>
  </si>
  <si>
    <t>4.20*1.50*2</t>
  </si>
  <si>
    <t>(6.00*2+3.50*2)*1.50</t>
  </si>
  <si>
    <t>(3.40*2+9.20*2)*1.50</t>
  </si>
  <si>
    <t>(18.40+9.00+18.20)*1.50+58.05</t>
  </si>
  <si>
    <t>H226</t>
  </si>
  <si>
    <t>"Celkem: "A226+B226+C226+D226+E226+F226+G226</t>
  </si>
  <si>
    <t>227</t>
  </si>
  <si>
    <t>783817421</t>
  </si>
  <si>
    <t>Krycí (ochranný ) nátěr omítek dvojnásobný hladkých omítek hladkých, zrnitých tenkovrstvých nebo štukových stupně členitosti 1 a 2 syntetický</t>
  </si>
  <si>
    <t>-1134590216</t>
  </si>
  <si>
    <t>A227</t>
  </si>
  <si>
    <t>H227</t>
  </si>
  <si>
    <t>"Celkem: "A227+B227+C227+D227+E227+F227+G227</t>
  </si>
  <si>
    <t>228</t>
  </si>
  <si>
    <t>783823135</t>
  </si>
  <si>
    <t>Penetrační nátěr omítek hladkých omítek hladkých, zrnitých tenkovrstvých nebo štukových stupně členitosti 1 a 2 silikonový</t>
  </si>
  <si>
    <t>1926572409</t>
  </si>
  <si>
    <t>A228</t>
  </si>
  <si>
    <t>B228</t>
  </si>
  <si>
    <t>"Celkem: "A228</t>
  </si>
  <si>
    <t>229</t>
  </si>
  <si>
    <t>783826315</t>
  </si>
  <si>
    <t>Nátěr omítek se schopností překlenutí trhlin mikroarmovací silikonový</t>
  </si>
  <si>
    <t>714876746</t>
  </si>
  <si>
    <t>A229</t>
  </si>
  <si>
    <t>Práce a dodávky M</t>
  </si>
  <si>
    <t>22-M</t>
  </si>
  <si>
    <t>Montáže technologických zařízení pro dopravní stavby</t>
  </si>
  <si>
    <t>230</t>
  </si>
  <si>
    <t>341210460</t>
  </si>
  <si>
    <t>kabel sdělovací s Cu jádrem 3x2x0,5mm</t>
  </si>
  <si>
    <t>148488466</t>
  </si>
  <si>
    <t>A230</t>
  </si>
  <si>
    <t>8+4</t>
  </si>
  <si>
    <t>231</t>
  </si>
  <si>
    <t>341110050</t>
  </si>
  <si>
    <t>kabel silový s Cu jádrem 1 kV 2x1,5mm2</t>
  </si>
  <si>
    <t>-1753914113</t>
  </si>
  <si>
    <t>A231</t>
  </si>
  <si>
    <t>15+16+8</t>
  </si>
  <si>
    <t>232</t>
  </si>
  <si>
    <t>341110300</t>
  </si>
  <si>
    <t>kabel silový s Cu jádrem 1 kV 3x1,5mm2</t>
  </si>
  <si>
    <t>170393036</t>
  </si>
  <si>
    <t>A232</t>
  </si>
  <si>
    <t>233</t>
  </si>
  <si>
    <t>NAP-230VAC</t>
  </si>
  <si>
    <t>Napěťová spoušt 230VAC pro jistič</t>
  </si>
  <si>
    <t>1667528520</t>
  </si>
  <si>
    <t>A233</t>
  </si>
  <si>
    <t>234</t>
  </si>
  <si>
    <t>210800101</t>
  </si>
  <si>
    <t>Montáž izolovaných kabelů měděných do 1 kV uložených pod omítku ve stěně CYKY, CYBY, CYMY, NYM, CYKYLS, CYKYLo, počtu a průřezu žil 2 x 1,5 mm2</t>
  </si>
  <si>
    <t>-192917373</t>
  </si>
  <si>
    <t>A234</t>
  </si>
  <si>
    <t>235</t>
  </si>
  <si>
    <t>210800105</t>
  </si>
  <si>
    <t>Montáž izolovaných kabelů měděných do 1 kV uložených pod omítku ve stěně CYKY, CYBY, CYMY, NYM, CYKYLS, CYKYLo, počtu a průřezu žil 3 x 1,5 mm2</t>
  </si>
  <si>
    <t>952287468</t>
  </si>
  <si>
    <t>A235</t>
  </si>
  <si>
    <t>236</t>
  </si>
  <si>
    <t>KR 8110 IP54</t>
  </si>
  <si>
    <t>krabička s průchodkami (7 výstupů) krytím IP54</t>
  </si>
  <si>
    <t>-152810331</t>
  </si>
  <si>
    <t>A236</t>
  </si>
  <si>
    <t>B3</t>
  </si>
  <si>
    <t>7,5</t>
  </si>
  <si>
    <t>C10</t>
  </si>
  <si>
    <t>B11</t>
  </si>
  <si>
    <t>C11</t>
  </si>
  <si>
    <t>01-2 - SO 01-2 Bytový dům č. p. 391 - nezpůsobilé náklady</t>
  </si>
  <si>
    <t>HSV - Práce a dodávky HSV</t>
  </si>
  <si>
    <t xml:space="preserve">    741-1 - Elektromontáže - materiál</t>
  </si>
  <si>
    <t xml:space="preserve">    741-2 - Elektromontáže - montáž</t>
  </si>
  <si>
    <t xml:space="preserve">    751-1 - Vzduchotechnika - dodávka</t>
  </si>
  <si>
    <t xml:space="preserve">    751-2 - Vzduchotechnika - montáž</t>
  </si>
  <si>
    <t xml:space="preserve">    784 - Dokončovací práce - malby a tapety</t>
  </si>
  <si>
    <t xml:space="preserve">    790 - Ostatní</t>
  </si>
  <si>
    <t xml:space="preserve">    22-M - Montáže slaboproudu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</si>
  <si>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</si>
  <si>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</si>
  <si>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</si>
  <si>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</si>
  <si>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Práce a dodávky HSV</t>
  </si>
  <si>
    <t>171201211</t>
  </si>
  <si>
    <t>Poplatek za uložení stavebního odpadu na skládce (skládkovné) zeminy a kameniva zatříděného do Katalogu odpadů pod kódem 170 504</t>
  </si>
  <si>
    <t>-810354049</t>
  </si>
  <si>
    <t>26.94*2.00</t>
  </si>
  <si>
    <t>637121114</t>
  </si>
  <si>
    <t>Okapový chodník z kameniva s udusáním a urovnáním povrchu z kačírku tl. 250 mm</t>
  </si>
  <si>
    <t>-1681573981</t>
  </si>
  <si>
    <t>6.16*0.60</t>
  </si>
  <si>
    <t>637211111</t>
  </si>
  <si>
    <t>Okapový chodník z dlaždic betonových se zalitím spár cementovou maltou do cementové malty MC-10, tl. dlaždic 40 mm</t>
  </si>
  <si>
    <t>1803097114</t>
  </si>
  <si>
    <t>"jihozápad"8.00*0.60</t>
  </si>
  <si>
    <t>"jihovýchod"10.00*0.60+1.5</t>
  </si>
  <si>
    <t>C3</t>
  </si>
  <si>
    <t>"Celkem: "A3+B3</t>
  </si>
  <si>
    <t>916231213</t>
  </si>
  <si>
    <t>Osazení chodníkového obrubníku betonového se zřízením lože, s vyplněním a zatřením spár cementovou maltou stojatého s boční opěrou z betonu prostého, do lože z</t>
  </si>
  <si>
    <t>342889566</t>
  </si>
  <si>
    <t>32.60+11.575*1.09+18.77+18.93+11.925+1.12+14.3</t>
  </si>
  <si>
    <t>"Celkem: "A4</t>
  </si>
  <si>
    <t>592175120</t>
  </si>
  <si>
    <t>obrubník parkový betonový přírodníI 50x5x20 cm</t>
  </si>
  <si>
    <t>1969745996</t>
  </si>
  <si>
    <t>110.25*2*1.05</t>
  </si>
  <si>
    <t>916991121</t>
  </si>
  <si>
    <t>Lože pod obrubníky, krajníky nebo obruby z dlažebních kostek z betonu prostého tř. C 16/20</t>
  </si>
  <si>
    <t>2038696263</t>
  </si>
  <si>
    <t>110.26*0.15*0.15</t>
  </si>
  <si>
    <t>B6</t>
  </si>
  <si>
    <t>"Celkem: "A6</t>
  </si>
  <si>
    <t>997013831</t>
  </si>
  <si>
    <t>Poplatek za uložení stavebního odpadu na skládce (skládkovné) směsného stavebního a demoličního zatříděného do Katalogu odpadů pod kódem 170 904</t>
  </si>
  <si>
    <t>1965178286</t>
  </si>
  <si>
    <t>-175964152</t>
  </si>
  <si>
    <t>dodávka a montáž kalich pro svod kondenzátu se suchou klapkou proti pronikání zápachu</t>
  </si>
  <si>
    <t>1292592943</t>
  </si>
  <si>
    <t>5+5+5</t>
  </si>
  <si>
    <t>721140905</t>
  </si>
  <si>
    <t>Opravy odpadního potrubí litinového vsazení odbočky do potrubí DN 100</t>
  </si>
  <si>
    <t>-1951150808</t>
  </si>
  <si>
    <t>"1.NP"5</t>
  </si>
  <si>
    <t>"2.NP"5</t>
  </si>
  <si>
    <t>"3.NP"5</t>
  </si>
  <si>
    <t>D10</t>
  </si>
  <si>
    <t>"Celkem: "A10+B10+C10</t>
  </si>
  <si>
    <t>722174004</t>
  </si>
  <si>
    <t>Potrubí z plastových trubek z polypropylenu (PPR) svařovaných polyfuzně PN 16 (SDR 7,4) D 32 x 4,4</t>
  </si>
  <si>
    <t>29186461</t>
  </si>
  <si>
    <t>"1.NP"1+3+1+3+1</t>
  </si>
  <si>
    <t>"2.NP"9.0</t>
  </si>
  <si>
    <t>"3.NP"9.0</t>
  </si>
  <si>
    <t>D11</t>
  </si>
  <si>
    <t>"Celkem: "A11+B11+C11</t>
  </si>
  <si>
    <t>998721102</t>
  </si>
  <si>
    <t>Přesun hmot pro vnitřní kanalizace stanovený z hmotnosti přesunovaného materiálu vodorovná dopravní vzdálenost do 50 m v objektech výšky přes 6 do 12 m</t>
  </si>
  <si>
    <t>-414093495</t>
  </si>
  <si>
    <t>R01</t>
  </si>
  <si>
    <t>Demontáže plynových lokálních topidel v bytech vč. připojovacího potrubí</t>
  </si>
  <si>
    <t>1825388795</t>
  </si>
  <si>
    <t>60+60+50</t>
  </si>
  <si>
    <t>B13</t>
  </si>
  <si>
    <t>"Celkem: "A13</t>
  </si>
  <si>
    <t>741-1</t>
  </si>
  <si>
    <t>Elektromontáže - materiál</t>
  </si>
  <si>
    <t>Pol1</t>
  </si>
  <si>
    <t>CYKY-J  3x 1,5</t>
  </si>
  <si>
    <t>-448970401</t>
  </si>
  <si>
    <t>52+45+65+12+14+15+7</t>
  </si>
  <si>
    <t>Pol2</t>
  </si>
  <si>
    <t>CYKY-D  3x 1,5</t>
  </si>
  <si>
    <t>-2065442630</t>
  </si>
  <si>
    <t>Pol3</t>
  </si>
  <si>
    <t>KP 68 KA KRABICE PŘÍSTROJOVÁ</t>
  </si>
  <si>
    <t>618732542</t>
  </si>
  <si>
    <t>3*2</t>
  </si>
  <si>
    <t>Pol4</t>
  </si>
  <si>
    <t>Vodič CY zel/žl 4</t>
  </si>
  <si>
    <t>1902770816</t>
  </si>
  <si>
    <t>25+14+6+10+5</t>
  </si>
  <si>
    <t>Pol5</t>
  </si>
  <si>
    <t>Svorky pro pospojování spojovací</t>
  </si>
  <si>
    <t>-401249581</t>
  </si>
  <si>
    <t>10+5+9+8+4</t>
  </si>
  <si>
    <t>Pol6</t>
  </si>
  <si>
    <t>Svorky pro pospojování na potrubí</t>
  </si>
  <si>
    <t>-1086674606</t>
  </si>
  <si>
    <t>Pol7</t>
  </si>
  <si>
    <t>Pohybové čidlo stropní 360 st. 230 V, zátěž 1200 W dosah 6 m</t>
  </si>
  <si>
    <t>-885369871</t>
  </si>
  <si>
    <t>Pol8</t>
  </si>
  <si>
    <t>Rámeček</t>
  </si>
  <si>
    <t>-1072642547</t>
  </si>
  <si>
    <t>Pol9</t>
  </si>
  <si>
    <t>svorka 2273-205 5x2,5 transparentní krabicová svorka</t>
  </si>
  <si>
    <t>-2122671335</t>
  </si>
  <si>
    <t>5+2+4+3+6</t>
  </si>
  <si>
    <t>Pol10</t>
  </si>
  <si>
    <t>svorka  2273-205 3x2,5 transparentní krabicová svorka</t>
  </si>
  <si>
    <t>1389063984</t>
  </si>
  <si>
    <t>Pol11</t>
  </si>
  <si>
    <t>2079571407</t>
  </si>
  <si>
    <t>741-2</t>
  </si>
  <si>
    <t>Elektromontáže - montáž</t>
  </si>
  <si>
    <t>Pol12</t>
  </si>
  <si>
    <t>CYKY-J 3x 1,5</t>
  </si>
  <si>
    <t>1768313054</t>
  </si>
  <si>
    <t>Pol13</t>
  </si>
  <si>
    <t>CYKY-D 3x 1,5</t>
  </si>
  <si>
    <t>1042356729</t>
  </si>
  <si>
    <t>Pol14</t>
  </si>
  <si>
    <t>-2139503017</t>
  </si>
  <si>
    <t>Pol15</t>
  </si>
  <si>
    <t>-867912066</t>
  </si>
  <si>
    <t>Pol16</t>
  </si>
  <si>
    <t>-1629690249</t>
  </si>
  <si>
    <t>Pol17</t>
  </si>
  <si>
    <t>1041871709</t>
  </si>
  <si>
    <t>Pol18</t>
  </si>
  <si>
    <t>Pohybové čidlo - montáž</t>
  </si>
  <si>
    <t>-1946385751</t>
  </si>
  <si>
    <t>Pol19</t>
  </si>
  <si>
    <t>Připojení ventilátorů</t>
  </si>
  <si>
    <t>-125581697</t>
  </si>
  <si>
    <t>Pol20</t>
  </si>
  <si>
    <t>Stavební príce - vysekání rýh, krabic</t>
  </si>
  <si>
    <t>337942477</t>
  </si>
  <si>
    <t>Pol21</t>
  </si>
  <si>
    <t>Ukončení vodičů</t>
  </si>
  <si>
    <t>-627315787</t>
  </si>
  <si>
    <t>Pol22</t>
  </si>
  <si>
    <t>Revize elektrického zařízení</t>
  </si>
  <si>
    <t>-1181411316</t>
  </si>
  <si>
    <t>Pol23</t>
  </si>
  <si>
    <t>-1925224375</t>
  </si>
  <si>
    <t>Pol24</t>
  </si>
  <si>
    <t>Pomocné a přípravné práce pro montáž zařízení</t>
  </si>
  <si>
    <t>-1374185940</t>
  </si>
  <si>
    <t>751-1</t>
  </si>
  <si>
    <t>Vzduchotechnika - dodávka</t>
  </si>
  <si>
    <t>1.01</t>
  </si>
  <si>
    <t>Malý radiální ventilátor Qo = 60 m3/h, p = 150 Pa</t>
  </si>
  <si>
    <t>-1840575311</t>
  </si>
  <si>
    <t>1.20</t>
  </si>
  <si>
    <t>Pohybové čidlo stropní 360 st.230 V, zátěž 1200 W, dosah 6 m</t>
  </si>
  <si>
    <t>-838520609</t>
  </si>
  <si>
    <t>1.02</t>
  </si>
  <si>
    <t>Odbočka jednostranná OBJ 90°; 100/100/100</t>
  </si>
  <si>
    <t>1070454673</t>
  </si>
  <si>
    <t>1.03</t>
  </si>
  <si>
    <t>Odbočka jednostranná OBJ 90°; 125/125/100</t>
  </si>
  <si>
    <t>977862862</t>
  </si>
  <si>
    <t>1.04</t>
  </si>
  <si>
    <t>Odbočka jednostranná OBJ 90°; 160/160/100</t>
  </si>
  <si>
    <t>387071156</t>
  </si>
  <si>
    <t>1.05</t>
  </si>
  <si>
    <t>Odbočka oboustranná OBD 90°; 100/100/100/100</t>
  </si>
  <si>
    <t>-1201438500</t>
  </si>
  <si>
    <t>1.06</t>
  </si>
  <si>
    <t>Odbočka oboustranná OBD 90°; 160/160/100/100</t>
  </si>
  <si>
    <t>590509885</t>
  </si>
  <si>
    <t>1.07</t>
  </si>
  <si>
    <t>Odbočka oboustranná OBD 90°; 180/180/100/100</t>
  </si>
  <si>
    <t>-1822262389</t>
  </si>
  <si>
    <t>1.08</t>
  </si>
  <si>
    <t>Přechod osový d 160/100 mm</t>
  </si>
  <si>
    <t>1472933839</t>
  </si>
  <si>
    <t>1.09</t>
  </si>
  <si>
    <t>Přechod osový d 180/160 mm</t>
  </si>
  <si>
    <t>-1216099186</t>
  </si>
  <si>
    <t>1.10</t>
  </si>
  <si>
    <t>Přechod osový d 125/100 mm</t>
  </si>
  <si>
    <t>vlsstní</t>
  </si>
  <si>
    <t>2142275521</t>
  </si>
  <si>
    <t>1.11</t>
  </si>
  <si>
    <t>Přechod osový d 160/125 mm</t>
  </si>
  <si>
    <t>-997220148</t>
  </si>
  <si>
    <t>1.12</t>
  </si>
  <si>
    <t>Oblouk OS 90°; d 100 mm</t>
  </si>
  <si>
    <t>-262657057</t>
  </si>
  <si>
    <t>1.13</t>
  </si>
  <si>
    <t>Potrubí SPIRO d 100 mm</t>
  </si>
  <si>
    <t>202005521</t>
  </si>
  <si>
    <t>1.14</t>
  </si>
  <si>
    <t>Potrubí SPIRO d 125 mm</t>
  </si>
  <si>
    <t>1470415816</t>
  </si>
  <si>
    <t>1.15</t>
  </si>
  <si>
    <t>Potrubí SPIRO d 160 mm</t>
  </si>
  <si>
    <t>-64704925</t>
  </si>
  <si>
    <t>1.16</t>
  </si>
  <si>
    <t>Potrubí SPIRO d 180 mm</t>
  </si>
  <si>
    <t>-2027552685</t>
  </si>
  <si>
    <t>1.17</t>
  </si>
  <si>
    <t>Protidešťová stříška d 160 mm</t>
  </si>
  <si>
    <t>260190731</t>
  </si>
  <si>
    <t>1.18</t>
  </si>
  <si>
    <t>Protidešťová stříška d 180 mm</t>
  </si>
  <si>
    <t>1597771181</t>
  </si>
  <si>
    <t>1.19</t>
  </si>
  <si>
    <t>Průchodka střechou šikmá D 160, L=500</t>
  </si>
  <si>
    <t>259056455</t>
  </si>
  <si>
    <t>9.01</t>
  </si>
  <si>
    <t>Montážní a těsnící materiál</t>
  </si>
  <si>
    <t>-630247679</t>
  </si>
  <si>
    <t>9.03</t>
  </si>
  <si>
    <t>Stavební výpomoci</t>
  </si>
  <si>
    <t>-529767569</t>
  </si>
  <si>
    <t>9.04</t>
  </si>
  <si>
    <t>Koordinační činnost</t>
  </si>
  <si>
    <t>834065247</t>
  </si>
  <si>
    <t>9.06</t>
  </si>
  <si>
    <t>Izolace min. vatou tl.30mm + opláštění Al fólií</t>
  </si>
  <si>
    <t>1286890208</t>
  </si>
  <si>
    <t>10,13</t>
  </si>
  <si>
    <t>dodávka obklad SDK (nepravidelného tvaru L (šíře 300-500 mm)na pozink. profily, tl. desek 12,5 mm, imregnované do vlhka)</t>
  </si>
  <si>
    <t>415486352</t>
  </si>
  <si>
    <t>14.12</t>
  </si>
  <si>
    <t>Průchodka střechou šikmá tepelně izolovaná D 160 L = 500</t>
  </si>
  <si>
    <t>685740422</t>
  </si>
  <si>
    <t>Pol102</t>
  </si>
  <si>
    <t>-166662437</t>
  </si>
  <si>
    <t>"šrouby apod"7</t>
  </si>
  <si>
    <t>svorky spojovací dodávka</t>
  </si>
  <si>
    <t>-1340600926</t>
  </si>
  <si>
    <t>25+65+32+45+47+32+11</t>
  </si>
  <si>
    <t>vodič CY zel/žl 4dodávka</t>
  </si>
  <si>
    <t>-886908684</t>
  </si>
  <si>
    <t>12+52+63+45+28+57</t>
  </si>
  <si>
    <t>Pol107</t>
  </si>
  <si>
    <t>633090329</t>
  </si>
  <si>
    <t>"izolace potrubí"2+5+6+5</t>
  </si>
  <si>
    <t>vodič CYKY 3x1,5 montáž</t>
  </si>
  <si>
    <t>1298721003</t>
  </si>
  <si>
    <t>34111030</t>
  </si>
  <si>
    <t>1263150032</t>
  </si>
  <si>
    <t>751-2</t>
  </si>
  <si>
    <t>Vzduchotechnika - montáž</t>
  </si>
  <si>
    <t>1.01.1</t>
  </si>
  <si>
    <t>-898634507</t>
  </si>
  <si>
    <t>10+15+24</t>
  </si>
  <si>
    <t>"Celkem: "A70</t>
  </si>
  <si>
    <t>-.2</t>
  </si>
  <si>
    <t>Pohybové čidlo</t>
  </si>
  <si>
    <t>-1483237634</t>
  </si>
  <si>
    <t>2+1</t>
  </si>
  <si>
    <t>"Celkem: "A71</t>
  </si>
  <si>
    <t>1.02.1</t>
  </si>
  <si>
    <t>-419483536</t>
  </si>
  <si>
    <t>35+8</t>
  </si>
  <si>
    <t>1.03.1</t>
  </si>
  <si>
    <t>1943356137</t>
  </si>
  <si>
    <t>2+2</t>
  </si>
  <si>
    <t>B73</t>
  </si>
  <si>
    <t>"Celkem: "A73</t>
  </si>
  <si>
    <t>1.04.1</t>
  </si>
  <si>
    <t>-265506139</t>
  </si>
  <si>
    <t>1.05.1</t>
  </si>
  <si>
    <t>1949818396</t>
  </si>
  <si>
    <t>1.06.1</t>
  </si>
  <si>
    <t>1772085986</t>
  </si>
  <si>
    <t>1.07.1</t>
  </si>
  <si>
    <t>1207335114</t>
  </si>
  <si>
    <t>1.08.1</t>
  </si>
  <si>
    <t>-278909229</t>
  </si>
  <si>
    <t>1.09.1</t>
  </si>
  <si>
    <t>-1288499716</t>
  </si>
  <si>
    <t>1.10.1</t>
  </si>
  <si>
    <t>-568827590</t>
  </si>
  <si>
    <t>3+1</t>
  </si>
  <si>
    <t>"Celkem: "A80</t>
  </si>
  <si>
    <t>1.11.1</t>
  </si>
  <si>
    <t>1579562052</t>
  </si>
  <si>
    <t>B81</t>
  </si>
  <si>
    <t>"Celkem: "A81</t>
  </si>
  <si>
    <t>1.12.1</t>
  </si>
  <si>
    <t>2115036647</t>
  </si>
  <si>
    <t>15*2</t>
  </si>
  <si>
    <t>1.13.1</t>
  </si>
  <si>
    <t>817789199</t>
  </si>
  <si>
    <t>25+11+23+13+5</t>
  </si>
  <si>
    <t>1.14.1</t>
  </si>
  <si>
    <t>1752133349</t>
  </si>
  <si>
    <t>6+6</t>
  </si>
  <si>
    <t>B84</t>
  </si>
  <si>
    <t>"Celkem: "A84</t>
  </si>
  <si>
    <t>1.15.1</t>
  </si>
  <si>
    <t>-288158322</t>
  </si>
  <si>
    <t>2+3+2</t>
  </si>
  <si>
    <t>B85</t>
  </si>
  <si>
    <t>"Celkem: "A85</t>
  </si>
  <si>
    <t>1.16.1</t>
  </si>
  <si>
    <t>1357287342</t>
  </si>
  <si>
    <t>1.1</t>
  </si>
  <si>
    <t>B86</t>
  </si>
  <si>
    <t>"Celkem: "A86</t>
  </si>
  <si>
    <t>1.17.1</t>
  </si>
  <si>
    <t>-1763535445</t>
  </si>
  <si>
    <t>B87</t>
  </si>
  <si>
    <t>"Celkem: "A87</t>
  </si>
  <si>
    <t>1.18.1</t>
  </si>
  <si>
    <t>1915717319</t>
  </si>
  <si>
    <t>B88</t>
  </si>
  <si>
    <t>"Celkem: "A88</t>
  </si>
  <si>
    <t>1.19.1</t>
  </si>
  <si>
    <t>Průchodka střechou šikmá tepelně izolovaná D 160, L = 500</t>
  </si>
  <si>
    <t>916115603</t>
  </si>
  <si>
    <t>2+3</t>
  </si>
  <si>
    <t>B89</t>
  </si>
  <si>
    <t>"Celkem: "A89</t>
  </si>
  <si>
    <t>9.01.1</t>
  </si>
  <si>
    <t>-840525989</t>
  </si>
  <si>
    <t>B90</t>
  </si>
  <si>
    <t>"Celkem: "A90</t>
  </si>
  <si>
    <t>9.06.1</t>
  </si>
  <si>
    <t>-598090246</t>
  </si>
  <si>
    <t>7+6+5</t>
  </si>
  <si>
    <t>B91</t>
  </si>
  <si>
    <t>"Celkem: "A91</t>
  </si>
  <si>
    <t>7631</t>
  </si>
  <si>
    <t>Montáž obkladu SDK nepravidelného tvaru L (šíře 300-500 mm), na pozink. roštu. tl. desek 12,5 mm, impregnované do vlhka</t>
  </si>
  <si>
    <t>1874583184</t>
  </si>
  <si>
    <t>12+22+8</t>
  </si>
  <si>
    <t>B92</t>
  </si>
  <si>
    <t>"Celkem: "A92</t>
  </si>
  <si>
    <t>766 103</t>
  </si>
  <si>
    <t>dodávka a montáž recirkulační dugestoře včetně uhlíkového filtru - 300 m3/hod</t>
  </si>
  <si>
    <t>-1962008303</t>
  </si>
  <si>
    <t>12*2</t>
  </si>
  <si>
    <t>B93</t>
  </si>
  <si>
    <t>"Celkem: "A93</t>
  </si>
  <si>
    <t>766 104</t>
  </si>
  <si>
    <t>dodávka a montáž žaluzií</t>
  </si>
  <si>
    <t>-546125176</t>
  </si>
  <si>
    <t>A94</t>
  </si>
  <si>
    <t>1.58*1.52*64+1.18*1.17*12+1.58*1.52+0.86*0.98</t>
  </si>
  <si>
    <t>B94</t>
  </si>
  <si>
    <t>"Celkem: "A94</t>
  </si>
  <si>
    <t>766694121</t>
  </si>
  <si>
    <t>Montáž ostatních truhlářských konstrukcí parapetních desek dřevěných nebo plastových šířky přes 300 mm, délky do 1000 mm</t>
  </si>
  <si>
    <t>-1840461761</t>
  </si>
  <si>
    <t>2+5+6+2</t>
  </si>
  <si>
    <t>607941070.R10</t>
  </si>
  <si>
    <t>Výlisky z hmoty dřevovláknité a dřevotřískové parapety vnitřní dřevotřískové</t>
  </si>
  <si>
    <t>1031639742</t>
  </si>
  <si>
    <t>1.58*44+1.158*4+0.54*8+1.54+0.76*8+1.76</t>
  </si>
  <si>
    <t>B96</t>
  </si>
  <si>
    <t>"Celkem: "A96</t>
  </si>
  <si>
    <t>607941090.R20</t>
  </si>
  <si>
    <t>Výlisky z hmoty dřevovláknité a dřevotřískové parapety vnitřní dřevotřískové  (hnědá, bílá) rozměr: šířka x 1 m délky 600 mm</t>
  </si>
  <si>
    <t>600201512</t>
  </si>
  <si>
    <t>A97</t>
  </si>
  <si>
    <t>12.0*2+1.58+9+1.50*4+1.84</t>
  </si>
  <si>
    <t>B97</t>
  </si>
  <si>
    <t>"Celkem: "A97</t>
  </si>
  <si>
    <t>766694122</t>
  </si>
  <si>
    <t>Montáž ostatních truhlářských konstrukcí parapetních desek dřevěných nebo plastových šířky přes 300 mm, délky přes 1000 do 1600 mm</t>
  </si>
  <si>
    <t>851256508</t>
  </si>
  <si>
    <t>64+6+6+1+6+4+2+1+4+2</t>
  </si>
  <si>
    <t>B98</t>
  </si>
  <si>
    <t>"Celkem: "A98</t>
  </si>
  <si>
    <t>766694123</t>
  </si>
  <si>
    <t>Montáž ostatních truhlářských konstrukcí parapetních desek dřevěných nebo plastových šířky přes 300 mm, délky přes 1600 do 2600 mm</t>
  </si>
  <si>
    <t>-1719253668</t>
  </si>
  <si>
    <t>784</t>
  </si>
  <si>
    <t>Dokončovací práce - malby a tapety</t>
  </si>
  <si>
    <t>784181101</t>
  </si>
  <si>
    <t>Penetrace podkladu jednonásobná základní akrylátová v místnostech výšky do 3,80 m</t>
  </si>
  <si>
    <t>-911130525</t>
  </si>
  <si>
    <t>"výměra podle omítek"335.35</t>
  </si>
  <si>
    <t>784181111</t>
  </si>
  <si>
    <t>Penetrace podkladu jednonásobná základní silikátová v místnostech výšky do 3,80 m</t>
  </si>
  <si>
    <t>231468626</t>
  </si>
  <si>
    <t>"výměra podle fasády"913.57</t>
  </si>
  <si>
    <t>784221101</t>
  </si>
  <si>
    <t>Malby z malířských směsí otěruvzdorných za sucha dvojnásobné, bílé za sucha otěruvzdorné dobře v místnostech výšky do 3,80 m</t>
  </si>
  <si>
    <t>-358746219</t>
  </si>
  <si>
    <t>784321031</t>
  </si>
  <si>
    <t>Malby silikátové dvojnásobné, bílé v místnostech výšky do 3,80 m</t>
  </si>
  <si>
    <t>-1089780160</t>
  </si>
  <si>
    <t>790</t>
  </si>
  <si>
    <t>Ostatní</t>
  </si>
  <si>
    <t>Montážní a dodávka těsníchoí materiálu (těsnění, silikon, šrouby, matky)</t>
  </si>
  <si>
    <t>-968816254</t>
  </si>
  <si>
    <t>"šrouby, těsnící páska - dle projektu"10</t>
  </si>
  <si>
    <t>Montáže slaboproudu</t>
  </si>
  <si>
    <t>210010025</t>
  </si>
  <si>
    <t>Montáž trubek elektroinstalačních s nasunutím nebo našroubováním do krabic uložených pevně plastových ohebných, průměru 16 mm</t>
  </si>
  <si>
    <t>-1769637743</t>
  </si>
  <si>
    <t>12+14+8+10+11+8</t>
  </si>
  <si>
    <t>210010108</t>
  </si>
  <si>
    <t>Montáž lišt elektroinstalačních se spojkami, ohyby a rohy a s nasunutím do krabic vkládacích s víčkem, šířky přes 20 do 40 mm</t>
  </si>
  <si>
    <t>872055148</t>
  </si>
  <si>
    <t>2+5+4</t>
  </si>
  <si>
    <t>210010311</t>
  </si>
  <si>
    <t>Montáž krabic elektroinstalačních bez napojení na trubky a lišty, demontáže a montáže víčka a přístroje protahovacích nebo odbočných bez zapojení zapuštěných pl</t>
  </si>
  <si>
    <t>351649416</t>
  </si>
  <si>
    <t>2+4+2+4+2</t>
  </si>
  <si>
    <t>210100096</t>
  </si>
  <si>
    <t>Ukončení vodičů izolovaných s označením a zapojením na svorkovnici s otevřením a uzavřením krytu průřezu žíly do 2,5 mm2</t>
  </si>
  <si>
    <t>1949588841</t>
  </si>
  <si>
    <t>12+24+23+21+11+55+21+14+10+10+15</t>
  </si>
  <si>
    <t>210120412</t>
  </si>
  <si>
    <t>Montáž jističů se zapojením vodičů jednopólových nn do 25 A ve skříni</t>
  </si>
  <si>
    <t>1404485478</t>
  </si>
  <si>
    <t>2+2+3</t>
  </si>
  <si>
    <t>1.A.10</t>
  </si>
  <si>
    <t>Telefonní tlumič hluku vsuvný pro omezení přenosu kmitočtů hovorového pásma 100/300</t>
  </si>
  <si>
    <t>1233182578</t>
  </si>
  <si>
    <t>7*2</t>
  </si>
  <si>
    <t>1.A.11</t>
  </si>
  <si>
    <t>Telefonní tlumič hluku vsuvný pro omezení přenosu kmitočtů hovorového pásma 125/300</t>
  </si>
  <si>
    <t>-2111060713</t>
  </si>
  <si>
    <t>4*2</t>
  </si>
  <si>
    <t>1.A.12</t>
  </si>
  <si>
    <t>Telefonní tlumič hluku vsuvný pro omezení přenosu kmitočtů hovorového pásma 160/500</t>
  </si>
  <si>
    <t>-444862700</t>
  </si>
  <si>
    <t>1.A.13</t>
  </si>
  <si>
    <t>Tlumič hluku 160/900 mm</t>
  </si>
  <si>
    <t>940076348</t>
  </si>
  <si>
    <t>1.A.14</t>
  </si>
  <si>
    <t>Regulátor konstantního průtoku vzduchu d100 mm , (nastavitelný průtok 50-100 m3/h)</t>
  </si>
  <si>
    <t>-1507107553</t>
  </si>
  <si>
    <t>1.A.15</t>
  </si>
  <si>
    <t>Regulátor konstantního průtoku vzduchu d125 mm , (nastavitelný průtok 100-180 m3/h)</t>
  </si>
  <si>
    <t>897610282</t>
  </si>
  <si>
    <t>1.A.16</t>
  </si>
  <si>
    <t>Regulátor konstantního průtoku vzduchu d160 mm , (nastavitelný průtok 100-180 m3/h)</t>
  </si>
  <si>
    <t>732710780</t>
  </si>
  <si>
    <t>A116</t>
  </si>
  <si>
    <t>1.A.17</t>
  </si>
  <si>
    <t>Regulátor konstantního průtoku vzduchu d160 mm , (nastavitelný průtok 180-300 m3/h)</t>
  </si>
  <si>
    <t>-154504278</t>
  </si>
  <si>
    <t>A117</t>
  </si>
  <si>
    <t>1.A.18</t>
  </si>
  <si>
    <t>Odbočka jednostranná 90° 100/100</t>
  </si>
  <si>
    <t>-260404741</t>
  </si>
  <si>
    <t>1.A.19</t>
  </si>
  <si>
    <t>Odbočka jednostranná 90° 125/100</t>
  </si>
  <si>
    <t>1893504711</t>
  </si>
  <si>
    <t>210150001</t>
  </si>
  <si>
    <t>Montáž relé návěstních se zapojením vodičů, typ RA-2P</t>
  </si>
  <si>
    <t>1943962432</t>
  </si>
  <si>
    <t>210190001</t>
  </si>
  <si>
    <t>Montáž rozvodnic oceloplechových nebo plastových bez zapojení vodičů běžných, hmotnosti do 20 kg</t>
  </si>
  <si>
    <t>1159499193</t>
  </si>
  <si>
    <t>210280022</t>
  </si>
  <si>
    <t>Zkoušky a prohlídky elektrických rozvodů a zařízení zkušební práce velmi složitých technologií s použitím automatizovaného systému řízení pro pohony nn, elektro</t>
  </si>
  <si>
    <t>2064147696</t>
  </si>
  <si>
    <t>341215540</t>
  </si>
  <si>
    <t>kabel sdělovací JYTY Al laminovanou fólií 4x1 mm</t>
  </si>
  <si>
    <t>-527675792</t>
  </si>
  <si>
    <t>4.50*2</t>
  </si>
  <si>
    <t>341210440</t>
  </si>
  <si>
    <t>kabel sdělovací s Cu jádrem 2x2x0,5mm</t>
  </si>
  <si>
    <t>-1244816629</t>
  </si>
  <si>
    <t>341110360</t>
  </si>
  <si>
    <t>kabel silový s Cu jádrem 1 kV 3x2,5mm2</t>
  </si>
  <si>
    <t>-69177547</t>
  </si>
  <si>
    <t>A125</t>
  </si>
  <si>
    <t>341110940</t>
  </si>
  <si>
    <t>kabel silový s Cu jádrem 1 kV 5x2,5mm2</t>
  </si>
  <si>
    <t>1210053426</t>
  </si>
  <si>
    <t>5+2+3</t>
  </si>
  <si>
    <t>345721140</t>
  </si>
  <si>
    <t>lišta elektroinstalační vkládací z PVC LV 40x25</t>
  </si>
  <si>
    <t>255226882</t>
  </si>
  <si>
    <t>345710500</t>
  </si>
  <si>
    <t>trubka elektroinstalační ohebná EN 500 86-1141 D 16/21,2 mm</t>
  </si>
  <si>
    <t>164994716</t>
  </si>
  <si>
    <t>12+11+10+6+14+2+4+4</t>
  </si>
  <si>
    <t>345610260</t>
  </si>
  <si>
    <t>svorka 4 vodičová 0,08 - 4 mm2</t>
  </si>
  <si>
    <t>1464768365</t>
  </si>
  <si>
    <t>5*5</t>
  </si>
  <si>
    <t>358221530</t>
  </si>
  <si>
    <t>jistič 1pólový-charakteristika C 2A</t>
  </si>
  <si>
    <t>384767750</t>
  </si>
  <si>
    <t>358221570</t>
  </si>
  <si>
    <t>jistič 1pólový-charakteristika C 10A</t>
  </si>
  <si>
    <t>1587339611</t>
  </si>
  <si>
    <t>358221270</t>
  </si>
  <si>
    <t>jistič 1+Npólový-charakteristika B 10A</t>
  </si>
  <si>
    <t>-979364973</t>
  </si>
  <si>
    <t>341408420</t>
  </si>
  <si>
    <t>vodič izolovaný s Cu jádrem 4mm2</t>
  </si>
  <si>
    <t>1805838103</t>
  </si>
  <si>
    <t>1.75</t>
  </si>
  <si>
    <t>345715190</t>
  </si>
  <si>
    <t>krabice univerzální odbočná z PH s víčkem, D 73,5 mm x 43 mm</t>
  </si>
  <si>
    <t>792225227</t>
  </si>
  <si>
    <t>3.50</t>
  </si>
  <si>
    <t>R-MR1.x</t>
  </si>
  <si>
    <t>Nástěnný jednodílný rozvaděč 09- 19 
jednodílný nástěnný rozvaděč s krytím IP 30
rozvaděč se věší přímo na zeď
součástí riozvaděče jsou dvě posuvné vertik</t>
  </si>
  <si>
    <t>780061463</t>
  </si>
  <si>
    <t>A135</t>
  </si>
  <si>
    <t>R-MR2.x</t>
  </si>
  <si>
    <t>441660310</t>
  </si>
  <si>
    <t>REL-CK</t>
  </si>
  <si>
    <t>Vyhodnocovací relé pro čidla kouře</t>
  </si>
  <si>
    <t>1374545547</t>
  </si>
  <si>
    <t>R-MR3.x</t>
  </si>
  <si>
    <t>Nástěnný jednodílný rozvaděč 42- 19 
jednodílný nástěnný rozvaděč s krytím IP 30
rozvaděč se věší přímo na zeď
součástí riozvaděče jsou dvě posuvné vertik</t>
  </si>
  <si>
    <t>-1278607058</t>
  </si>
  <si>
    <t>210800106</t>
  </si>
  <si>
    <t>Montáž izolovaných kabelů měděných do 1 kV uložených pod omítku ve stěně CYKY, CYBY, CYMY, NYM, CYKYLS, CYKYLo, počtu a průřezu žil 3 x 2,5 mm2</t>
  </si>
  <si>
    <t>-983768386</t>
  </si>
  <si>
    <t>210800116</t>
  </si>
  <si>
    <t>Montáž izolovaných kabelů měděných do 1 kV uložených pod omítku ve stěně CYKY, CYBY, CYMY, NYM, CYKYLS, CYKYLo, počtu a průřezu žil 5 x 2,5 mm2</t>
  </si>
  <si>
    <t>-1184213914</t>
  </si>
  <si>
    <t>210800506</t>
  </si>
  <si>
    <t>Montáž izolovaných vodičů měděných do 1 kV bez ukončení uložených v trubkách nebo lištách zatažených plných a laněných s PVC pláštěm, bezhalogenových, ohniodoln</t>
  </si>
  <si>
    <t>1270117486</t>
  </si>
  <si>
    <t>1.50*2</t>
  </si>
  <si>
    <t>220280221</t>
  </si>
  <si>
    <t>Montáž kabelu uloženého v trubkách nebo v lištách včetně odvinutí kabelu z bubnu, natáhnutí, odříznutí, zaizolování a zatažení do trubek nebo lišt, pročištění t</t>
  </si>
  <si>
    <t>2059112196</t>
  </si>
  <si>
    <t>A142</t>
  </si>
  <si>
    <t>2+4+6+2</t>
  </si>
  <si>
    <t>1.A.63</t>
  </si>
  <si>
    <t>Dveřní mřížka (445x82 mm)</t>
  </si>
  <si>
    <t>449549693</t>
  </si>
  <si>
    <t>742996200</t>
  </si>
  <si>
    <t>Zkoušky a prohlídky rozvodných zařízení oživení jednoho pole rozváděče zhotoveného subdodavatelem v podmínkách externí montáže s velmi složitou výstrojí</t>
  </si>
  <si>
    <t>666940650</t>
  </si>
  <si>
    <t>VRN</t>
  </si>
  <si>
    <t>Vedlejší rozpočtové náklady</t>
  </si>
  <si>
    <t>VRN3</t>
  </si>
  <si>
    <t>Zařízení staveniště</t>
  </si>
  <si>
    <t>030001000</t>
  </si>
  <si>
    <t>Zařízení staveniště (vybavení staveniště, připojení energií, zabezp. staveniště, zrušení zažízení staveniště)</t>
  </si>
  <si>
    <t>KČ</t>
  </si>
  <si>
    <t>-51588</t>
  </si>
  <si>
    <t>VRN4</t>
  </si>
  <si>
    <t>Inženýrská činnost</t>
  </si>
  <si>
    <t>040001000</t>
  </si>
  <si>
    <t>Inženýrská činnost (dozora, kompletační a koordinační činnost)</t>
  </si>
  <si>
    <t>-314059122</t>
  </si>
  <si>
    <t>VRN7</t>
  </si>
  <si>
    <t>Provozní vlivy</t>
  </si>
  <si>
    <t>070001000</t>
  </si>
  <si>
    <t>Provozní vlivy (ochranná pásma, ostatní provozní vlivy)</t>
  </si>
  <si>
    <t>-329745572</t>
  </si>
  <si>
    <t>070100</t>
  </si>
  <si>
    <t>výrobně montážní dokumentace</t>
  </si>
  <si>
    <t>945045291</t>
  </si>
  <si>
    <t>01-3 - SO 01-3 bytový dům č. p. 391 - způsobilé vedlejší</t>
  </si>
  <si>
    <t xml:space="preserve">    999 - Ostatní</t>
  </si>
  <si>
    <t xml:space="preserve">    723/2 - Tlakové zkoušky, revize</t>
  </si>
  <si>
    <t>999</t>
  </si>
  <si>
    <t>0201</t>
  </si>
  <si>
    <t>Topná zkouška</t>
  </si>
  <si>
    <t>-1955612751</t>
  </si>
  <si>
    <t>72.0</t>
  </si>
  <si>
    <t>0213</t>
  </si>
  <si>
    <t>Uvedení do provozu a zaregulování soustavy</t>
  </si>
  <si>
    <t>1247002499</t>
  </si>
  <si>
    <t>10+14</t>
  </si>
  <si>
    <t>B2</t>
  </si>
  <si>
    <t>"Celkem: "A2</t>
  </si>
  <si>
    <t>070101</t>
  </si>
  <si>
    <t>dokumentace skutečného provrdení</t>
  </si>
  <si>
    <t>497615637</t>
  </si>
  <si>
    <t>723/2</t>
  </si>
  <si>
    <t>Tlakové zkoušky, revize</t>
  </si>
  <si>
    <t>723190909_1</t>
  </si>
  <si>
    <t>Zkouška těsnosti potrubí plynovodního pro byt</t>
  </si>
  <si>
    <t>-1448060370</t>
  </si>
  <si>
    <t>12+12+12+22+8</t>
  </si>
  <si>
    <t>723190909_2</t>
  </si>
  <si>
    <t>Zkouška těsnosti potrubí plynovodního - páteřní rozvod</t>
  </si>
  <si>
    <t>1595759332</t>
  </si>
  <si>
    <t>0807</t>
  </si>
  <si>
    <t>Revize plynovodu</t>
  </si>
  <si>
    <t>1472153627</t>
  </si>
  <si>
    <t>733190107</t>
  </si>
  <si>
    <t>Zkoušky těsnosti potrubí, manžety prostupové z trubek ocelových zkoušky těsnosti potrubí (za provozu) z trubek ocelových závitových DN do 40</t>
  </si>
  <si>
    <t>-774384490</t>
  </si>
  <si>
    <t>615+85+145+45+20+10</t>
  </si>
  <si>
    <t>733190108</t>
  </si>
  <si>
    <t>Zkoušky těsnosti potrubí, manžety prostupové z trubek ocelových zkoušky těsnosti potrubí (za provozu) z trubek ocelových závitových DN 40 do 50</t>
  </si>
  <si>
    <t>-1673999390</t>
  </si>
  <si>
    <t>35.00</t>
  </si>
  <si>
    <t>Pol124</t>
  </si>
  <si>
    <t>Revize hromosvodu</t>
  </si>
  <si>
    <t>-1578213067</t>
  </si>
  <si>
    <t>245,44</t>
  </si>
  <si>
    <t>65,31</t>
  </si>
  <si>
    <t>18,01</t>
  </si>
  <si>
    <t>76,14</t>
  </si>
  <si>
    <t>95,85</t>
  </si>
  <si>
    <t>47,88</t>
  </si>
  <si>
    <t>60,65</t>
  </si>
  <si>
    <t>02-1 - SO 02-1 Bytový dům č. p. 392 - způsobilé náklady</t>
  </si>
  <si>
    <t>85,12</t>
  </si>
  <si>
    <t>70,22</t>
  </si>
  <si>
    <t>-25,02</t>
  </si>
  <si>
    <t>29,4</t>
  </si>
  <si>
    <t>81,23</t>
  </si>
  <si>
    <t>G21</t>
  </si>
  <si>
    <t>H21</t>
  </si>
  <si>
    <t>I21</t>
  </si>
  <si>
    <t>39,42</t>
  </si>
  <si>
    <t>14,51</t>
  </si>
  <si>
    <t>69,28</t>
  </si>
  <si>
    <t>101,98</t>
  </si>
  <si>
    <t>19,87</t>
  </si>
  <si>
    <t>B30</t>
  </si>
  <si>
    <t>24,69</t>
  </si>
  <si>
    <t>B31</t>
  </si>
  <si>
    <t>749,33</t>
  </si>
  <si>
    <t>C31</t>
  </si>
  <si>
    <t>-129,06</t>
  </si>
  <si>
    <t>D31</t>
  </si>
  <si>
    <t>-145,93</t>
  </si>
  <si>
    <t>B32</t>
  </si>
  <si>
    <t>C32</t>
  </si>
  <si>
    <t>-22,18</t>
  </si>
  <si>
    <t>D32</t>
  </si>
  <si>
    <t>166,78</t>
  </si>
  <si>
    <t>B39</t>
  </si>
  <si>
    <t>176,11</t>
  </si>
  <si>
    <t>C39</t>
  </si>
  <si>
    <t>64,51</t>
  </si>
  <si>
    <t>D39</t>
  </si>
  <si>
    <t>264,92</t>
  </si>
  <si>
    <t>E39</t>
  </si>
  <si>
    <t>576,44</t>
  </si>
  <si>
    <t>G39</t>
  </si>
  <si>
    <t>259,68</t>
  </si>
  <si>
    <t>H39</t>
  </si>
  <si>
    <t>261,31</t>
  </si>
  <si>
    <t>I39</t>
  </si>
  <si>
    <t>J39</t>
  </si>
  <si>
    <t>134,22</t>
  </si>
  <si>
    <t>K39</t>
  </si>
  <si>
    <t>425,16</t>
  </si>
  <si>
    <t>M39</t>
  </si>
  <si>
    <t>20,23</t>
  </si>
  <si>
    <t>N39</t>
  </si>
  <si>
    <t>23,44</t>
  </si>
  <si>
    <t>O39</t>
  </si>
  <si>
    <t>7,03</t>
  </si>
  <si>
    <t>P39</t>
  </si>
  <si>
    <t>47,62</t>
  </si>
  <si>
    <t>Q39</t>
  </si>
  <si>
    <t>B43</t>
  </si>
  <si>
    <t>B44</t>
  </si>
  <si>
    <t>B47</t>
  </si>
  <si>
    <t>C47</t>
  </si>
  <si>
    <t>D47</t>
  </si>
  <si>
    <t>B53</t>
  </si>
  <si>
    <t>21,54</t>
  </si>
  <si>
    <t>C53</t>
  </si>
  <si>
    <t>D53</t>
  </si>
  <si>
    <t>1266,51</t>
  </si>
  <si>
    <t>E53</t>
  </si>
  <si>
    <t>79,11</t>
  </si>
  <si>
    <t>2,07</t>
  </si>
  <si>
    <t>15,2</t>
  </si>
  <si>
    <t>16,23</t>
  </si>
  <si>
    <t>F72</t>
  </si>
  <si>
    <t>G72</t>
  </si>
  <si>
    <t>H72</t>
  </si>
  <si>
    <t>I72</t>
  </si>
  <si>
    <t>C73</t>
  </si>
  <si>
    <t>D73</t>
  </si>
  <si>
    <t>C75</t>
  </si>
  <si>
    <t>-22,49</t>
  </si>
  <si>
    <t>D75</t>
  </si>
  <si>
    <t>21,96</t>
  </si>
  <si>
    <t xml:space="preserve">    741-3 - Hromosvod - dodávka</t>
  </si>
  <si>
    <t>C83</t>
  </si>
  <si>
    <t>118,88</t>
  </si>
  <si>
    <t>B57</t>
  </si>
  <si>
    <t>51,81</t>
  </si>
  <si>
    <t>C72</t>
  </si>
  <si>
    <t xml:space="preserve">    771 - Podlahy z dlaždic</t>
  </si>
  <si>
    <t>D72</t>
  </si>
  <si>
    <t>E72</t>
  </si>
  <si>
    <t>-26,27</t>
  </si>
  <si>
    <t>51,48</t>
  </si>
  <si>
    <t>25,04</t>
  </si>
  <si>
    <t>C98</t>
  </si>
  <si>
    <t>D98</t>
  </si>
  <si>
    <t>B173</t>
  </si>
  <si>
    <t>11,83</t>
  </si>
  <si>
    <t>B179</t>
  </si>
  <si>
    <t>B188</t>
  </si>
  <si>
    <t>19,62</t>
  </si>
  <si>
    <t>C188</t>
  </si>
  <si>
    <t>50,25</t>
  </si>
  <si>
    <t>B202</t>
  </si>
  <si>
    <t>164,16</t>
  </si>
  <si>
    <t>C202</t>
  </si>
  <si>
    <t>174,46</t>
  </si>
  <si>
    <t>B215</t>
  </si>
  <si>
    <t>B219</t>
  </si>
  <si>
    <t>C219</t>
  </si>
  <si>
    <t>34,2</t>
  </si>
  <si>
    <t>D219</t>
  </si>
  <si>
    <t>E219</t>
  </si>
  <si>
    <t>39,6</t>
  </si>
  <si>
    <t>F219</t>
  </si>
  <si>
    <t>73,2</t>
  </si>
  <si>
    <t>B220</t>
  </si>
  <si>
    <t>C220</t>
  </si>
  <si>
    <t>D220</t>
  </si>
  <si>
    <t>E220</t>
  </si>
  <si>
    <t>F220</t>
  </si>
  <si>
    <t>B221</t>
  </si>
  <si>
    <t>211,65</t>
  </si>
  <si>
    <t>68823359</t>
  </si>
  <si>
    <t>(50.56+50.50+1.05*8)*0.50+8.10</t>
  </si>
  <si>
    <t>-1857561435</t>
  </si>
  <si>
    <t>9.80*12.12*1.15+4.50*3.50*1.20+9.80*7.78*1.15+1.20*5.40*0.90+2.50*4.50*1.20+14.40</t>
  </si>
  <si>
    <t>326480752</t>
  </si>
  <si>
    <t>2117623709</t>
  </si>
  <si>
    <t>"na meziskládku"245.44</t>
  </si>
  <si>
    <t>"zpět na zásyp"245.44</t>
  </si>
  <si>
    <t>-1050467968</t>
  </si>
  <si>
    <t>""obsyp drenáží"</t>
  </si>
  <si>
    <t>(50.56+50.50+1.05*8)*0.50*0.50+4.10</t>
  </si>
  <si>
    <t>B5</t>
  </si>
  <si>
    <t>"Celkem: "A5</t>
  </si>
  <si>
    <t>-542614186</t>
  </si>
  <si>
    <t>"pro zásyp"245.44</t>
  </si>
  <si>
    <t>1337337979</t>
  </si>
  <si>
    <t>1603502135</t>
  </si>
  <si>
    <t>9.80*12.12*1.15+4.50*3.50*1.20+9.80*7.78*1.15+1.10*1.40*0.80+1.03</t>
  </si>
  <si>
    <t>-769867998</t>
  </si>
  <si>
    <t>"stavební práce-odhad" 77</t>
  </si>
  <si>
    <t>1889443018</t>
  </si>
  <si>
    <t>560888207</t>
  </si>
  <si>
    <t>""kolem drenáží"</t>
  </si>
  <si>
    <t>(50.56+50.50+1.05*8+4.10)*1.50+21.50*1.50+14.50*1.50+14.00*1.50+12.50*1.50+20.46</t>
  </si>
  <si>
    <t>777617574</t>
  </si>
  <si>
    <t>284.55*1.15</t>
  </si>
  <si>
    <t>1374379512</t>
  </si>
  <si>
    <t>50.56+50.50+1.05*8+4.10+12.30</t>
  </si>
  <si>
    <t>998891014</t>
  </si>
  <si>
    <t>5.00*2+1.50</t>
  </si>
  <si>
    <t>"Celkem: "A14</t>
  </si>
  <si>
    <t>1347108421</t>
  </si>
  <si>
    <t>14.50+25.50+42.1+10.80</t>
  </si>
  <si>
    <t>319202115</t>
  </si>
  <si>
    <t>Dodatečná izolace zdiva injektáží nízkotlakou metodou silikonovou mikroemulzí, tloušťka zdiva přes 600 do 900 mm</t>
  </si>
  <si>
    <t>771127507</t>
  </si>
  <si>
    <t>50.56+8.80*2+10.20</t>
  </si>
  <si>
    <t>B16</t>
  </si>
  <si>
    <t>"Celkem: "A16</t>
  </si>
  <si>
    <t>788857984</t>
  </si>
  <si>
    <t>""kolem objektu"</t>
  </si>
  <si>
    <t>25.80*2.50+65.00*2.50+45.50*2.50+26.9*2.50+10.80*2.50+68.44</t>
  </si>
  <si>
    <t>722999246</t>
  </si>
  <si>
    <t>503.44*1.10</t>
  </si>
  <si>
    <t>"Celkem: "A18</t>
  </si>
  <si>
    <t>353158003</t>
  </si>
  <si>
    <t>""ostění oken a otvorů"</t>
  </si>
  <si>
    <t>(0.88+0.70*2)*0.70*36+(0.79+2.25*2+1.05+2.21*2)*0.70</t>
  </si>
  <si>
    <t>(0.75+1.42*2)*6*0.50+(0.87+2.32*2)*6*0.50+(0.57+0.98*2)*0.50*12+(0.86+0.98*2)*0.50*12+(0.79+2.25*2)*0.50+(1.05+2.21)*2*0.50</t>
  </si>
  <si>
    <t>(1.04+2.04*2)*0.50*6+(0.79+2.25*2)*0.50</t>
  </si>
  <si>
    <t>(0.75+1.42*2)*0.50*6+(0.87+2.32*2)*0.50*6+(2.02+1.47*2)*0.50*6+(0.57+0.98*2)*0.50*12+(0.86+0.98*2)*0.50*12+(2.28+0.72*2)*0.50</t>
  </si>
  <si>
    <t>76.14+19.64+0.07</t>
  </si>
  <si>
    <t>"Celkem: "A19+B19+C19+D19+E19</t>
  </si>
  <si>
    <t>218844404</t>
  </si>
  <si>
    <t>(11.50+6.20)*2*2.66</t>
  </si>
  <si>
    <t>(2.80+6.20)*2*2.66</t>
  </si>
  <si>
    <t>(5.20+6.20)*2*2.66</t>
  </si>
  <si>
    <t>(9.80+6.20)*2*2.66</t>
  </si>
  <si>
    <t>(7.00+6.20)*2*2.66</t>
  </si>
  <si>
    <t>-(0.88*0.70*14+1.58*0.70*4+1.18*0.70*2+1.10*0.70+1.58*1.10*4+1.18*1.10*2)</t>
  </si>
  <si>
    <t>(1.58+0.70*2)*0.60*4+(1.18+0.70*2)*0.60*2+(0.88+0.70*2)*0.60*14</t>
  </si>
  <si>
    <t>(1.10+0.70*2)*0.60+(1.58+1.10*2)*0.60*4+(1.18+1.10*2)*0.60*2+66.60</t>
  </si>
  <si>
    <t>"Celkem: "A20+B20+C20+D20+E20+F20+G20+H20+I20</t>
  </si>
  <si>
    <t>-1365333120</t>
  </si>
  <si>
    <t>J21</t>
  </si>
  <si>
    <t>"Celkem: "A21+B21+C21+D21+E21+F21+G21+H21+I21</t>
  </si>
  <si>
    <t>-4028475</t>
  </si>
  <si>
    <t>0.88*0.70*36+0.79*2.25+1.05*2.21</t>
  </si>
  <si>
    <t>0.75*1.42*6+0.87*2.32*6+0.57*0.98*12+0.86*0.98*12+0.79*2.25+1.05*2.21</t>
  </si>
  <si>
    <t>1.04*2.04*6+0.79*2.25</t>
  </si>
  <si>
    <t>0.75*1.42*6+0.87*2.32*6+2.02*1.47*6+0.57*0.98*12+0.86*0.98*12+2.28*0.72+1.04*2.04*6+0.79*2.25</t>
  </si>
  <si>
    <t>69.28+32.7</t>
  </si>
  <si>
    <t>"Celkem: "A22+B22+C22+D22+E22</t>
  </si>
  <si>
    <t>621131121</t>
  </si>
  <si>
    <t>Podkladní a spojovací vrstva vnějších omítaných ploch penetrace akrylát-silikonová nanášená ručně podhledů</t>
  </si>
  <si>
    <t>-1751971186</t>
  </si>
  <si>
    <t>"pavlač"50.54*1.10*3+24.90</t>
  </si>
  <si>
    <t>"lodžie"2.75*1.10*2+5.10*1.10*2+2.60</t>
  </si>
  <si>
    <t>"Celkem: "A23+B23</t>
  </si>
  <si>
    <t>621142001</t>
  </si>
  <si>
    <t>Potažení vnějších ploch pletivem v ploše nebo pruzích, na plném podkladu sklovláknitým vtlačením do tmelu podhledů</t>
  </si>
  <si>
    <t>1698398334</t>
  </si>
  <si>
    <t>"lodžie"2.75*1.10*2+5.10*1.10*2+2.6</t>
  </si>
  <si>
    <t>621221021</t>
  </si>
  <si>
    <t>Montáž kontaktního zateplení z desek z minerální vlny s podélnou orientací vláken na vnější podhledy, tloušťky desek přes 80 do 120 mm</t>
  </si>
  <si>
    <t>1777593985</t>
  </si>
  <si>
    <t>""pavlače"</t>
  </si>
  <si>
    <t>211.55</t>
  </si>
  <si>
    <t>"Celkem: "A25</t>
  </si>
  <si>
    <t>63151513</t>
  </si>
  <si>
    <t>deska tepelně izolační minerální kontaktních fasád tl 100mm</t>
  </si>
  <si>
    <t>m2</t>
  </si>
  <si>
    <t>-340464106</t>
  </si>
  <si>
    <t>211.55*1.02 "Přepočtené koeficientem množství</t>
  </si>
  <si>
    <t>714104628</t>
  </si>
  <si>
    <t>""lodžie"</t>
  </si>
  <si>
    <t>2.75*1.20*2+5.10*1.20*2+2.70</t>
  </si>
  <si>
    <t>"Celkem: "A27</t>
  </si>
  <si>
    <t>140404866</t>
  </si>
  <si>
    <t>21.54*1.02</t>
  </si>
  <si>
    <t>621325102</t>
  </si>
  <si>
    <t>Oprava vápenocementové omítky vnějších ploch stupně členitosti 1 hladké podhledů, v rozsahu opravované plochy přes 10 do 30%</t>
  </si>
  <si>
    <t>-1809607476</t>
  </si>
  <si>
    <t>"Celkem: "A29+B29</t>
  </si>
  <si>
    <t>621531021</t>
  </si>
  <si>
    <t>Omítka tenkovrstvá silikonová vnějších ploch probarvená, včetně penetrace podkladu zrnitá, tloušťky 2,0 mm podhledů</t>
  </si>
  <si>
    <t>-1226334550</t>
  </si>
  <si>
    <t>50.54*1.20*3+27.20+30.9</t>
  </si>
  <si>
    <t>2.75*1.20*2+5.10*1.20*2+2.70+3.15</t>
  </si>
  <si>
    <t>C30</t>
  </si>
  <si>
    <t>"Celkem: "A30+B30</t>
  </si>
  <si>
    <t>541076123</t>
  </si>
  <si>
    <t>""jihozápad</t>
  </si>
  <si>
    <t>50.54*12.31+(2.75+1.25*2)*2.60*2+(5.10+1.25*2)*2.60*2+103.2</t>
  </si>
  <si>
    <t>(50.535+1.20*2)*12.31+97.70</t>
  </si>
  <si>
    <t>-(0.75*1.42*18+0.87*2.32*18+2.02*1.47*18+0.57*0.98*36)</t>
  </si>
  <si>
    <t>-(0.86*0.98*36+2.28*0.72+0.88*0.70*36+1.047*2.04*18+7.90*2.25*3)</t>
  </si>
  <si>
    <t>E31</t>
  </si>
  <si>
    <t>"Celkem: "A31+B31+C31+D31</t>
  </si>
  <si>
    <t>1799373940</t>
  </si>
  <si>
    <t>(50.54+1.05*8)*(1.40+0.80)/2</t>
  </si>
  <si>
    <t>50.54*(1.20+0.80)/2</t>
  </si>
  <si>
    <t>-0.88*0.70*36</t>
  </si>
  <si>
    <t>""lodžie zevnitř"</t>
  </si>
  <si>
    <t>50.54*1.10*3</t>
  </si>
  <si>
    <t>E32</t>
  </si>
  <si>
    <t>"Celkem: "A32+B32+C32+D32</t>
  </si>
  <si>
    <t>622211011</t>
  </si>
  <si>
    <t>Montáž kontaktního zateplení z polystyrenových desek nebo z kombinovaných desek na vnější stěny, tloušťky desek přes 40 do 80 mm</t>
  </si>
  <si>
    <t>1370489106</t>
  </si>
  <si>
    <t>""lodžie z venku"</t>
  </si>
  <si>
    <t>50.54*1.10*3+24.90</t>
  </si>
  <si>
    <t>"Celkem: "A33</t>
  </si>
  <si>
    <t>283764170</t>
  </si>
  <si>
    <t>deska z polystyrénu XPS, hrana polodrážková a hladký povrch tl 50mm</t>
  </si>
  <si>
    <t>-1881163887</t>
  </si>
  <si>
    <t>191.68*1.02</t>
  </si>
  <si>
    <t>-1734784194</t>
  </si>
  <si>
    <t>"Celkem: "A35+B35+C35+D35</t>
  </si>
  <si>
    <t>63141424.1</t>
  </si>
  <si>
    <t>44572440</t>
  </si>
  <si>
    <t>1266.51*1.02</t>
  </si>
  <si>
    <t>-5630664</t>
  </si>
  <si>
    <t>"sokl"25.50+45.20+14.50+10.5+17.38</t>
  </si>
  <si>
    <t>-1121068132</t>
  </si>
  <si>
    <t>113.08*1.05</t>
  </si>
  <si>
    <t>-1693238484</t>
  </si>
  <si>
    <t>""rohy"</t>
  </si>
  <si>
    <t>(0.88+0.70*2)*36*2+(0.79+2.25*2+1.05+2.21*2)*2+28.50</t>
  </si>
  <si>
    <t>(0.75+1.42*2)*6+(0.87+2.32*2)*6+(0.57+0.98*2)*12+(0.86+0.98*2)*12+(0.79+2.25*2)+(1.05+2.21)*2+45.50</t>
  </si>
  <si>
    <t>(1.04+2.04*2)*6+(0.79+2.25*2)+28.5</t>
  </si>
  <si>
    <t>(0.75+1.42*2)*6+(0.87+2.32*2)*6*2+(2.02+1.47*2)*6+(0.57+0.98*2)*12*2+(0.86+0.98*2)*12+(2.28+0.72*2)*2+45.50</t>
  </si>
  <si>
    <t>219.42*2+137.60</t>
  </si>
  <si>
    <t>F39</t>
  </si>
  <si>
    <t>"Mezisoučet: "A39+B39+C39+D39+E39</t>
  </si>
  <si>
    <t>""APU lišty"</t>
  </si>
  <si>
    <t>(0.88+0.70*2)*36*2+(0.79+2.25*2+1.05+2.21*2)*2+28.50+45.50</t>
  </si>
  <si>
    <t>(0.75+1.42*2)*6+(0.87+2.32*2)*6+(0.57+0.98*2)*12+(0.86+0.98*2)*12+(0.79+2.25*2)+(1.05+2.21)*2+45.50+85.20</t>
  </si>
  <si>
    <t>0.75*6+0.87*6*2+2.02*6+0.57*12*2+0.86*12+2.28*2+78.6</t>
  </si>
  <si>
    <t>219.42*2+115.76-129.44</t>
  </si>
  <si>
    <t>L39</t>
  </si>
  <si>
    <t>"Mezisoučet: "G39+H39+I39+J39+K39</t>
  </si>
  <si>
    <t>""parapety"</t>
  </si>
  <si>
    <t>0.88*2*2+0.79*2+15.13</t>
  </si>
  <si>
    <t>0.75*6+0.87*6+0.57*12+0.86*8</t>
  </si>
  <si>
    <t>1.04*6+0.79</t>
  </si>
  <si>
    <t>0.75*6+0.87*6*2+2.02*6+0.57*12*2+0.86*8</t>
  </si>
  <si>
    <t>47.62</t>
  </si>
  <si>
    <t>R39</t>
  </si>
  <si>
    <t>"Mezisoučet: "M39+N39+O39+P39+Q39</t>
  </si>
  <si>
    <t>S39</t>
  </si>
  <si>
    <t>"Celkem: "A39+B39+C39+D39+E39+G39+H39+I39+J39+K39+M39+N39+O39+P39+Q39</t>
  </si>
  <si>
    <t>2000670970</t>
  </si>
  <si>
    <t>"APU lišty"1274.32</t>
  </si>
  <si>
    <t>-1280804897</t>
  </si>
  <si>
    <t>"rohy"1296.16</t>
  </si>
  <si>
    <t>1963997211</t>
  </si>
  <si>
    <t>"pod parapety"145.94</t>
  </si>
  <si>
    <t>-946693911</t>
  </si>
  <si>
    <t>(32.60+10.175+18.98+18.93+10.255+1.12)*2.20+30.3+51.02</t>
  </si>
  <si>
    <t>C43</t>
  </si>
  <si>
    <t>"Celkem: "A43+B43</t>
  </si>
  <si>
    <t>622321121.1</t>
  </si>
  <si>
    <t>1864463646</t>
  </si>
  <si>
    <t>(32.60+10.175+18.98+18.93+10.255+1.12)*2.20+30.3</t>
  </si>
  <si>
    <t>C44</t>
  </si>
  <si>
    <t>"Celkem: "A44+B44</t>
  </si>
  <si>
    <t>-776494637</t>
  </si>
  <si>
    <t>""komíny"</t>
  </si>
  <si>
    <t>(0.90+0.50)*2*1.50*3+(1.40+0.50)*2*1.50*3+(1.80+0.50)*2*1.50*2+6.50</t>
  </si>
  <si>
    <t>B45</t>
  </si>
  <si>
    <t>"Celkem: "A45</t>
  </si>
  <si>
    <t>622321131.1</t>
  </si>
  <si>
    <t>-1378517669</t>
  </si>
  <si>
    <t>111.64</t>
  </si>
  <si>
    <t>1145057458</t>
  </si>
  <si>
    <t>E47</t>
  </si>
  <si>
    <t>"Celkem: "A47+B47+C47+D47</t>
  </si>
  <si>
    <t>-1017890369</t>
  </si>
  <si>
    <t>(0.90+0.50)*2*1.50*3+(1.40+0.50)*2*1.50*3+(1.80+0.50)*2*1.50*2</t>
  </si>
  <si>
    <t>-506055704</t>
  </si>
  <si>
    <t>"podle vnějších omítek"1266.51+211.55+320.30+211.55+111.64</t>
  </si>
  <si>
    <t>"Celkem: "A49</t>
  </si>
  <si>
    <t>1322058490</t>
  </si>
  <si>
    <t>1372995404</t>
  </si>
  <si>
    <t>B51</t>
  </si>
  <si>
    <t>"Celkem: "A51</t>
  </si>
  <si>
    <t>-1973329009</t>
  </si>
  <si>
    <t>"zakrytí otvorů"251.46</t>
  </si>
  <si>
    <t>-1637767553</t>
  </si>
  <si>
    <t>"pavlač"50.54*1.10*3+24.9</t>
  </si>
  <si>
    <t>"lodžie"21.54</t>
  </si>
  <si>
    <t>"fasáda"1266.51</t>
  </si>
  <si>
    <t>"sokl"79.11</t>
  </si>
  <si>
    <t>F53</t>
  </si>
  <si>
    <t>"Celkem: "A53+B53+C53+D53+E53</t>
  </si>
  <si>
    <t>631311115</t>
  </si>
  <si>
    <t>Mazanina z betonu prostého bez zvýšených nároků na prostředí tl. přes 50 do 80 mm tř. C 20/25</t>
  </si>
  <si>
    <t>724527918</t>
  </si>
  <si>
    <t>"pavlač"50.54*1.10*0.04*3</t>
  </si>
  <si>
    <t>"lodžie"(2.75*1.10*2*3+5.10*1.10*2*3)*0.04</t>
  </si>
  <si>
    <t>C54</t>
  </si>
  <si>
    <t>"Celkem: "A54+B54</t>
  </si>
  <si>
    <t>631319222</t>
  </si>
  <si>
    <t>Příplatek k cenám betonových mazanin za vyztužení polymerovými makrovlákny objemové vyztužení 3 kg/m3</t>
  </si>
  <si>
    <t>-1693960998</t>
  </si>
  <si>
    <t>"Celkem: "A55+B55</t>
  </si>
  <si>
    <t>1266120293</t>
  </si>
  <si>
    <t>0.88*36*0.60</t>
  </si>
  <si>
    <t>(0.75*6+2.02*6+0.57*12+0.86*12)*0.45</t>
  </si>
  <si>
    <t>(0.75*6+2.02*6+0.57*12+0.86*12+2.28)*0.45</t>
  </si>
  <si>
    <t>(0.75*6+2.02*6+0.57*12+0.86*12)*0.45+9.80</t>
  </si>
  <si>
    <t>"Celkem: "A56+B56+C56+D56</t>
  </si>
  <si>
    <t>632481213</t>
  </si>
  <si>
    <t>Separační vrstva k oddělení podlahových vrstev z polyetylénové fólie</t>
  </si>
  <si>
    <t>646766053</t>
  </si>
  <si>
    <t>"pavlač"50.54*1.10*3</t>
  </si>
  <si>
    <t>"lodžie"(2.75*1.10*2*3+5.10*1.10*2*3)</t>
  </si>
  <si>
    <t>C57</t>
  </si>
  <si>
    <t>"Celkem: "A57+B57</t>
  </si>
  <si>
    <t>930 101</t>
  </si>
  <si>
    <t>-653367357</t>
  </si>
  <si>
    <t>15+25+10</t>
  </si>
  <si>
    <t>1525624554</t>
  </si>
  <si>
    <t>A59</t>
  </si>
  <si>
    <t>744102128</t>
  </si>
  <si>
    <t>50.54*11.41+50.54*12.31+179.7</t>
  </si>
  <si>
    <t>B60</t>
  </si>
  <si>
    <t>"Celkem: "A60</t>
  </si>
  <si>
    <t>-1853761847</t>
  </si>
  <si>
    <t>1378.51*60</t>
  </si>
  <si>
    <t>1971488224</t>
  </si>
  <si>
    <t>941121112</t>
  </si>
  <si>
    <t>Montáž lešení řadového trubkového těžkého pracovního s podlahami z fošen nebo dílců min. tl. 38 mm, s provozním zatížením tř. 4 do 300 kg/m2 šířky tř. W15 přes</t>
  </si>
  <si>
    <t>912462338</t>
  </si>
  <si>
    <t>A63</t>
  </si>
  <si>
    <t>(0.90+3.50)*2*2.80*3+(1.40+3.50)*2*2.80*3+(1.80+3.50)*2*2.80*2+32.3</t>
  </si>
  <si>
    <t>B63</t>
  </si>
  <si>
    <t>"Celkem: "A63</t>
  </si>
  <si>
    <t>941121212</t>
  </si>
  <si>
    <t>Montáž lešení řadového trubkového těžkého pracovního s podlahami Příplatek za první a každý další den použití lešení k ceně -1112</t>
  </si>
  <si>
    <t>-479578914</t>
  </si>
  <si>
    <t>247.90*20</t>
  </si>
  <si>
    <t>941121812</t>
  </si>
  <si>
    <t>Demontáž lešení řadového trubkového těžkého pracovního s podlahami z fošen nebo dílců min. tl. 38 mm, s provozním zatížením tř. 4 do 300 kg/m2 šířky tř. W15 pře</t>
  </si>
  <si>
    <t>-1041579543</t>
  </si>
  <si>
    <t>859154286</t>
  </si>
  <si>
    <t>23.00*6.20+2.80*6.20+5.00*6.20+10.00*6.20+7.20*6.00+44.40</t>
  </si>
  <si>
    <t>B66</t>
  </si>
  <si>
    <t>"Celkem: "A66</t>
  </si>
  <si>
    <t>1714177038</t>
  </si>
  <si>
    <t>""dle tabulky otvorů"</t>
  </si>
  <si>
    <t>0.70*0.90*36+1.20*0.60*25+0.90*1.20*14+16.83</t>
  </si>
  <si>
    <t>-81714140</t>
  </si>
  <si>
    <t>0.75*1.42*18</t>
  </si>
  <si>
    <t>1118048870</t>
  </si>
  <si>
    <t>1.80*5.30*5+5.75</t>
  </si>
  <si>
    <t>1456743853</t>
  </si>
  <si>
    <t>2.28*7.20</t>
  </si>
  <si>
    <t>-1585731240</t>
  </si>
  <si>
    <t>0.90*2.10*2+0.45</t>
  </si>
  <si>
    <t>1887227877</t>
  </si>
  <si>
    <t>J72</t>
  </si>
  <si>
    <t>"Celkem: "A72+B72+C72+D72+E72+F72+G72+H72+I72</t>
  </si>
  <si>
    <t>820608415</t>
  </si>
  <si>
    <t>E73</t>
  </si>
  <si>
    <t>"Celkem: "A73+B73+C73+D73</t>
  </si>
  <si>
    <t>-2134579389</t>
  </si>
  <si>
    <t>1326365456</t>
  </si>
  <si>
    <t>-0.88*0.70*36-0.31</t>
  </si>
  <si>
    <t>E75</t>
  </si>
  <si>
    <t>"Celkem: "A75+B75+C75+D75</t>
  </si>
  <si>
    <t>-1814920600</t>
  </si>
  <si>
    <t>727021127</t>
  </si>
  <si>
    <t>-1238175568</t>
  </si>
  <si>
    <t>86.46*5</t>
  </si>
  <si>
    <t>-1752975647</t>
  </si>
  <si>
    <t>-1624574046</t>
  </si>
  <si>
    <t>-1656515554</t>
  </si>
  <si>
    <t>14.50*17.20+10.26</t>
  </si>
  <si>
    <t>1896596010</t>
  </si>
  <si>
    <t>2600*0.00035 "Přepočtené koeficientem množství</t>
  </si>
  <si>
    <t>711113111</t>
  </si>
  <si>
    <t>Izolace proti zemní vlhkosti natěradly a tmely za studena na ploše vodorovné V emulzí elastickou plošnou (kombinace bitumenu a plastu)</t>
  </si>
  <si>
    <t>-46462571</t>
  </si>
  <si>
    <t>(50.54+1.10)*2*0.30*3+17.1</t>
  </si>
  <si>
    <t>(2.70+1.10*2)*0.30*2*3+(5.10+1.10*2)*0.30*2*3</t>
  </si>
  <si>
    <t>""sociálky"</t>
  </si>
  <si>
    <t>2.10*1.80*24+1.20*0.90*24+2.24</t>
  </si>
  <si>
    <t>D83</t>
  </si>
  <si>
    <t>"Celkem: "A83+B83+C83</t>
  </si>
  <si>
    <t>711113121</t>
  </si>
  <si>
    <t>Izolace proti zemní vlhkosti natěradly a tmely za studena na ploše svislé S emulzí elastickou plošnou (kombinace bitumenu a plastu)</t>
  </si>
  <si>
    <t>-170983022</t>
  </si>
  <si>
    <t>C84</t>
  </si>
  <si>
    <t>"Celkem: "A84+B84</t>
  </si>
  <si>
    <t>-509395912</t>
  </si>
  <si>
    <t>(50.56+1.20*2)*2.20+(50.50+1.20*8)*2.20</t>
  </si>
  <si>
    <t>-(0.88*0.70*36+0.79*2.25+1.05*2.21)</t>
  </si>
  <si>
    <t>C85</t>
  </si>
  <si>
    <t>"Celkem: "A85+B85</t>
  </si>
  <si>
    <t>399414466</t>
  </si>
  <si>
    <t>-1576931685</t>
  </si>
  <si>
    <t>485894478</t>
  </si>
  <si>
    <t>259.66*1.20</t>
  </si>
  <si>
    <t>125324820</t>
  </si>
  <si>
    <t>129.96</t>
  </si>
  <si>
    <t>-1709090481</t>
  </si>
  <si>
    <t>(50.56+50.50)*5.00+73.8</t>
  </si>
  <si>
    <t>-322643870</t>
  </si>
  <si>
    <t>579.10*1.10-28.95</t>
  </si>
  <si>
    <t>-814593610</t>
  </si>
  <si>
    <t>-2115451585</t>
  </si>
  <si>
    <t>"střecha"50.90*4.75*2+72.40</t>
  </si>
  <si>
    <t>628158112</t>
  </si>
  <si>
    <t>555.95*1.15</t>
  </si>
  <si>
    <t>539065048</t>
  </si>
  <si>
    <t>713121111</t>
  </si>
  <si>
    <t>Montáž tepelné izolace podlah rohožemi, pásy, deskami, dílci, bloky (izolační materiál ve specifikaci) kladenými volně jednovrstvá</t>
  </si>
  <si>
    <t>1907349438</t>
  </si>
  <si>
    <t>""pavlač"</t>
  </si>
  <si>
    <t>50.46*1.00*3+30.3</t>
  </si>
  <si>
    <t>2.70*1.10*2*3+5.10*1.10*2*3</t>
  </si>
  <si>
    <t>C96</t>
  </si>
  <si>
    <t>"Celkem: "A96+B96</t>
  </si>
  <si>
    <t>283764210</t>
  </si>
  <si>
    <t>deska z polystyrénu XPS, hrana polodrážková a hladký povrch tl 80mm</t>
  </si>
  <si>
    <t>999574333</t>
  </si>
  <si>
    <t>233.16*1.02</t>
  </si>
  <si>
    <t>862463755</t>
  </si>
  <si>
    <t>(50.54+1.05*8)*(1.40+0.80)/2-25.83</t>
  </si>
  <si>
    <t>50.54*(1.20+0.80)/2-25.5</t>
  </si>
  <si>
    <t>E98</t>
  </si>
  <si>
    <t>"Celkem: "A98+B98+C98+D98</t>
  </si>
  <si>
    <t>-60898950</t>
  </si>
  <si>
    <t>208.64*0.20+1.77-9.45</t>
  </si>
  <si>
    <t>-911548189</t>
  </si>
  <si>
    <t>"střecha"50.90*4.75*2+72.40+226.05</t>
  </si>
  <si>
    <t>-612720427</t>
  </si>
  <si>
    <t>782*10.5</t>
  </si>
  <si>
    <t>B101</t>
  </si>
  <si>
    <t>"Celkem: "A101</t>
  </si>
  <si>
    <t>-620690392</t>
  </si>
  <si>
    <t>12+45+18+42+31+10+42+24+7+12+38+12+39</t>
  </si>
  <si>
    <t>-1761818876</t>
  </si>
  <si>
    <t>152551927</t>
  </si>
  <si>
    <t>10+11+23+6+10+5+2</t>
  </si>
  <si>
    <t>-1582490813</t>
  </si>
  <si>
    <t>11+4+6+8+12+8+2+3</t>
  </si>
  <si>
    <t>494188031</t>
  </si>
  <si>
    <t>3+5+8+9+10+2+7</t>
  </si>
  <si>
    <t>-1884506210</t>
  </si>
  <si>
    <t>2+3+6+7+4</t>
  </si>
  <si>
    <t>-1219107002</t>
  </si>
  <si>
    <t>12+6+45+32+8+12+8+7</t>
  </si>
  <si>
    <t>687240585</t>
  </si>
  <si>
    <t>23+22+4+10+8+25+18+17+21+5+8+14+5+8+3</t>
  </si>
  <si>
    <t>1650039687</t>
  </si>
  <si>
    <t>21+5+8+23+4+5+15+23+4+7+21+5+9+2</t>
  </si>
  <si>
    <t>-511945305</t>
  </si>
  <si>
    <t>6+5+9+10+9</t>
  </si>
  <si>
    <t>562334365</t>
  </si>
  <si>
    <t>demontáž+likvidace gajgů</t>
  </si>
  <si>
    <t>-726121125</t>
  </si>
  <si>
    <t>860612471</t>
  </si>
  <si>
    <t>-1959119750</t>
  </si>
  <si>
    <t>1437286583</t>
  </si>
  <si>
    <t>45+98+24+63+78+34+68+25+78+7</t>
  </si>
  <si>
    <t>547297296</t>
  </si>
  <si>
    <t>25+12+14+36+9+14</t>
  </si>
  <si>
    <t>750854833</t>
  </si>
  <si>
    <t>12+10+9+8+21+10</t>
  </si>
  <si>
    <t>-1017795544</t>
  </si>
  <si>
    <t>14+6+21+29</t>
  </si>
  <si>
    <t>-593544621</t>
  </si>
  <si>
    <t>34+6+14+23+8+10</t>
  </si>
  <si>
    <t>1799299285</t>
  </si>
  <si>
    <t>2+2+1</t>
  </si>
  <si>
    <t>-85350501</t>
  </si>
  <si>
    <t>12+9+14+18+21+7+16+13</t>
  </si>
  <si>
    <t>733133152</t>
  </si>
  <si>
    <t>Kompenzátory pro ocelové potrubí tvaru U s hladkými ohyby DN 50</t>
  </si>
  <si>
    <t>-473017824</t>
  </si>
  <si>
    <t>2+4+6</t>
  </si>
  <si>
    <t>-1613638724</t>
  </si>
  <si>
    <t>113250570</t>
  </si>
  <si>
    <t>2+2+4+6+4</t>
  </si>
  <si>
    <t>-1108394394</t>
  </si>
  <si>
    <t>-2130436230</t>
  </si>
  <si>
    <t>2+4+6+2+2</t>
  </si>
  <si>
    <t>-1640054018</t>
  </si>
  <si>
    <t>1732066472</t>
  </si>
  <si>
    <t>12+14+15+21+9+10+9</t>
  </si>
  <si>
    <t>-1268722107</t>
  </si>
  <si>
    <t>12+14+10+9+8+4+7+8</t>
  </si>
  <si>
    <t>-824819068</t>
  </si>
  <si>
    <t>294727168</t>
  </si>
  <si>
    <t>2+6+4+3+3</t>
  </si>
  <si>
    <t>735152279</t>
  </si>
  <si>
    <t>Otopná tělesa panelová VK jednodesková PN 1,0 MPa, T do 110°C s jednou přídavnou přestupní plochou výšky tělesa 600 mm stavební délky / výkonu 1200 mm / 1202 W</t>
  </si>
  <si>
    <t>-1894793931</t>
  </si>
  <si>
    <t>2+6+4+5+1</t>
  </si>
  <si>
    <t>735152572</t>
  </si>
  <si>
    <t>Otopná tělesa panelová VK dvoudesková PN 1,0 MPa, T do 110°C se dvěma přídavnými přestupními plochami výšky tělesa 600 mm stavební délky / výkonu 500 mm / 840 W</t>
  </si>
  <si>
    <t>-1278906190</t>
  </si>
  <si>
    <t>12+10+5+6+3</t>
  </si>
  <si>
    <t>735164231_1</t>
  </si>
  <si>
    <t>Otopné těleso trubkové výška/délka 900/595 mm, se zvýšeným výkonem, středové připojení</t>
  </si>
  <si>
    <t>-16836728</t>
  </si>
  <si>
    <t>-870242419</t>
  </si>
  <si>
    <t>Hromosvod - dodávka</t>
  </si>
  <si>
    <t>1202552712</t>
  </si>
  <si>
    <t>15+45+32+56+25+14+23</t>
  </si>
  <si>
    <t>drát FeZn pr.10mm            530m</t>
  </si>
  <si>
    <t>731080849</t>
  </si>
  <si>
    <t>12+14+5+9+20</t>
  </si>
  <si>
    <t>1387568150</t>
  </si>
  <si>
    <t>15+45+32+56+25+14+13</t>
  </si>
  <si>
    <t>-2035952483</t>
  </si>
  <si>
    <t>25+14+5+10+15+4+12+5</t>
  </si>
  <si>
    <t>1379620446</t>
  </si>
  <si>
    <t>5+10+12+3</t>
  </si>
  <si>
    <t>1701054498</t>
  </si>
  <si>
    <t>25+14+18+23+17+14+10+29</t>
  </si>
  <si>
    <t>824086583</t>
  </si>
  <si>
    <t>A158</t>
  </si>
  <si>
    <t>2+2+4+2</t>
  </si>
  <si>
    <t>-1928041902</t>
  </si>
  <si>
    <t>-1948162851</t>
  </si>
  <si>
    <t>1887969166</t>
  </si>
  <si>
    <t>2+4+6+8</t>
  </si>
  <si>
    <t>1098968681</t>
  </si>
  <si>
    <t>1045003318</t>
  </si>
  <si>
    <t>-241550019</t>
  </si>
  <si>
    <t>1784110195</t>
  </si>
  <si>
    <t>Pol125</t>
  </si>
  <si>
    <t>-569439582</t>
  </si>
  <si>
    <t>21+5+10+5+12+7</t>
  </si>
  <si>
    <t>Pol126</t>
  </si>
  <si>
    <t>Štítek označovací SO 01</t>
  </si>
  <si>
    <t>-1371777931</t>
  </si>
  <si>
    <t>-629700845</t>
  </si>
  <si>
    <t>23+51+45+31+10+20+30</t>
  </si>
  <si>
    <t>-1052065120</t>
  </si>
  <si>
    <t>21+30+45+35+12+10+9+38</t>
  </si>
  <si>
    <t>2066047109</t>
  </si>
  <si>
    <t>20+12+10+23+4+14+7</t>
  </si>
  <si>
    <t>-530671266</t>
  </si>
  <si>
    <t>2+3+4+6+10+5</t>
  </si>
  <si>
    <t>-1665283280</t>
  </si>
  <si>
    <t>12+30+20+9+12+25+8+13+15+6</t>
  </si>
  <si>
    <t>1886821777</t>
  </si>
  <si>
    <t>2+2+6</t>
  </si>
  <si>
    <t>393383071</t>
  </si>
  <si>
    <t>-1620066237</t>
  </si>
  <si>
    <t>32+15+10+9+21+8+14+7+20+14</t>
  </si>
  <si>
    <t>-759636257</t>
  </si>
  <si>
    <t>2+5+6+3+4</t>
  </si>
  <si>
    <t>1120819936</t>
  </si>
  <si>
    <t>Zemní práce - vykopání rýhy šíře 500 mm, hloubky 900 mm, tř. 3, vč. zpětného zásypu uzemnění</t>
  </si>
  <si>
    <t>1037829470</t>
  </si>
  <si>
    <t>1583493323</t>
  </si>
  <si>
    <t>-522987177</t>
  </si>
  <si>
    <t>"dle výpisu v projektu"102</t>
  </si>
  <si>
    <t>-2126277452</t>
  </si>
  <si>
    <t>50.90*4.75*2+72.5</t>
  </si>
  <si>
    <t>B166</t>
  </si>
  <si>
    <t>"Celkem: "A166</t>
  </si>
  <si>
    <t>32482156</t>
  </si>
  <si>
    <t>556.05*0.024*1.10</t>
  </si>
  <si>
    <t>1181760115</t>
  </si>
  <si>
    <t>50.90*4.60*2</t>
  </si>
  <si>
    <t>B168</t>
  </si>
  <si>
    <t>"Celkem: "A168</t>
  </si>
  <si>
    <t>936722291</t>
  </si>
  <si>
    <t>-387158055</t>
  </si>
  <si>
    <t>951002517</t>
  </si>
  <si>
    <t>"dle projektu"2</t>
  </si>
  <si>
    <t>677626539</t>
  </si>
  <si>
    <t>A172</t>
  </si>
  <si>
    <t>"dle projektu"102</t>
  </si>
  <si>
    <t>-1020521035</t>
  </si>
  <si>
    <t>""nad vstupy"</t>
  </si>
  <si>
    <t>3.05*0.70*2+5.40*0.70*2</t>
  </si>
  <si>
    <t>C173</t>
  </si>
  <si>
    <t>"Celkem: "A173+B173</t>
  </si>
  <si>
    <t>2125445711</t>
  </si>
  <si>
    <t>"dle projektu"4</t>
  </si>
  <si>
    <t>-1275297372</t>
  </si>
  <si>
    <t>0.75*18+2.02*18+0.57*36+0.86*36+2.28+0.88*36+20.3</t>
  </si>
  <si>
    <t>-1021113686</t>
  </si>
  <si>
    <t>"komíny"(0.90+0.50)*2*0.66*4+(1.30+0.50)*2*0.66*6+(0.600+0.50)*2*0.66*2+(0.50+6.30)*2*0.66</t>
  </si>
  <si>
    <t>-2117046869</t>
  </si>
  <si>
    <t>32+32+15+12.3</t>
  </si>
  <si>
    <t>1324874407</t>
  </si>
  <si>
    <t>A178</t>
  </si>
  <si>
    <t>15.60+14.50+17.6</t>
  </si>
  <si>
    <t>984577671</t>
  </si>
  <si>
    <t>50.90*4.75*2+74.3</t>
  </si>
  <si>
    <t>C179</t>
  </si>
  <si>
    <t>"Celkem: "A179+B179</t>
  </si>
  <si>
    <t>-727328490</t>
  </si>
  <si>
    <t>764228404</t>
  </si>
  <si>
    <t>Oplechování říms a ozdobných prvků z hliníkového plechu rovných, bez rohů mechanicky kotvené rš 330 mm</t>
  </si>
  <si>
    <t>-1457131305</t>
  </si>
  <si>
    <t>25+12+12+4.70</t>
  </si>
  <si>
    <t>-2010576984</t>
  </si>
  <si>
    <t>"komíny"(0.90+0.50)*2*0.66*4+(1.30+0.50)*2*0.66*6+(0.600+0.50)*2*0.66*2+(0.50+6.30)*2*0.66+4.9</t>
  </si>
  <si>
    <t>B182</t>
  </si>
  <si>
    <t>"Celkem: "A182</t>
  </si>
  <si>
    <t>-779694954</t>
  </si>
  <si>
    <t>2+3+5+4</t>
  </si>
  <si>
    <t>1436714865</t>
  </si>
  <si>
    <t>"Celkem: "A184</t>
  </si>
  <si>
    <t>681673348</t>
  </si>
  <si>
    <t>771326470</t>
  </si>
  <si>
    <t>534697972</t>
  </si>
  <si>
    <t>-696977792</t>
  </si>
  <si>
    <t>0.75*1.42*18+0.57*0.98*36+0.86*0.98*36+0.88*0.70*36</t>
  </si>
  <si>
    <t>2.28*7.20+3.20</t>
  </si>
  <si>
    <t>0.75*1.42*18+2.02*1.47*11+1.62-3.20</t>
  </si>
  <si>
    <t>D188</t>
  </si>
  <si>
    <t>"Celkem: "A188+B188+C188</t>
  </si>
  <si>
    <t>-640573290</t>
  </si>
  <si>
    <t>"dle tabulky otvorů"1</t>
  </si>
  <si>
    <t>1963923751</t>
  </si>
  <si>
    <t>18+18+36+21+12</t>
  </si>
  <si>
    <t>-1875290581</t>
  </si>
  <si>
    <t>2+5+4+8</t>
  </si>
  <si>
    <t>-274107588</t>
  </si>
  <si>
    <t>611 101.2</t>
  </si>
  <si>
    <t>okno plastové 750x1420 mm ozn. BS01, BS 02 par. dle PD</t>
  </si>
  <si>
    <t>-308529354</t>
  </si>
  <si>
    <t>"dle výpisu"18</t>
  </si>
  <si>
    <t>611 102.2</t>
  </si>
  <si>
    <t>okno plastové 2020x1470  mm oun. OK05 par. dle PD</t>
  </si>
  <si>
    <t>-151963272</t>
  </si>
  <si>
    <t>611 103.2</t>
  </si>
  <si>
    <t>okno plastové 570x980 mm ozn. OK08 par. dle PD</t>
  </si>
  <si>
    <t>887353659</t>
  </si>
  <si>
    <t>"dle výpisu"36</t>
  </si>
  <si>
    <t>611 104.2</t>
  </si>
  <si>
    <t>okno plastové 860x980  mm ozn. OK09 par. dle PD</t>
  </si>
  <si>
    <t>1356449672</t>
  </si>
  <si>
    <t>A196</t>
  </si>
  <si>
    <t>611 105.2</t>
  </si>
  <si>
    <t>okno plastové 2280x7200  mm ozn. OK011 par. dle PD</t>
  </si>
  <si>
    <t>-1607657064</t>
  </si>
  <si>
    <t>611 106.2</t>
  </si>
  <si>
    <t>360463877</t>
  </si>
  <si>
    <t>611 107.2</t>
  </si>
  <si>
    <t>balkonové dveře plastové 870x21320  mm ozn. BS01, BS02 par. dle PD</t>
  </si>
  <si>
    <t>-189671188</t>
  </si>
  <si>
    <t>-2026557878</t>
  </si>
  <si>
    <t>0.75*1.42*18+2.02*1.47*11+1.62</t>
  </si>
  <si>
    <t>1305350067</t>
  </si>
  <si>
    <t>"Celkem: "A201</t>
  </si>
  <si>
    <t>-11071708</t>
  </si>
  <si>
    <t>(0.75+1.42*2)*18+(0.57+0.98*2)*36+(0.86+0.98*2)*36+(0.88+0.70*2)*36+102</t>
  </si>
  <si>
    <t>(2.28+7.20)*2+3.20+142</t>
  </si>
  <si>
    <t>(0.75+1.42*2)*18+(2.02+1.47*2)*11+1.62+53.66</t>
  </si>
  <si>
    <t>D202</t>
  </si>
  <si>
    <t>"Celkem: "A202+B202+C202</t>
  </si>
  <si>
    <t>766641131</t>
  </si>
  <si>
    <t>Montáž balkónových dveří dřevěných nebo plastových včetně rámu na PU pěnu zdvojených do zdiva jednokřídlových bez nadsvětlíku</t>
  </si>
  <si>
    <t>-188593857</t>
  </si>
  <si>
    <t>"dle výpisu"18.0</t>
  </si>
  <si>
    <t>-605763362</t>
  </si>
  <si>
    <t>767 101</t>
  </si>
  <si>
    <t>dodávka a montáž nerez madla na zábradlí pavlačí včetně kotvících nerez desek 120x120x8 mm</t>
  </si>
  <si>
    <t>1683825958</t>
  </si>
  <si>
    <t>50.54*3</t>
  </si>
  <si>
    <t>B205</t>
  </si>
  <si>
    <t>"Celkem: "A205</t>
  </si>
  <si>
    <t>767640111</t>
  </si>
  <si>
    <t>Montáž dveří ocelových vchodových jednokřídlových bez nadsvětlíku</t>
  </si>
  <si>
    <t>1320132438</t>
  </si>
  <si>
    <t>vchodvé dveře hliníkové 1040x2040 mm ozn. VD03 par.dle PD</t>
  </si>
  <si>
    <t>2037120059</t>
  </si>
  <si>
    <t>849523827</t>
  </si>
  <si>
    <t>"dle výpisu"4+1</t>
  </si>
  <si>
    <t>553 109</t>
  </si>
  <si>
    <t>vchodové dveře hliníkové 1830x2320  mm ozn. VD04 par.dle PD</t>
  </si>
  <si>
    <t>1519171399</t>
  </si>
  <si>
    <t>553 110</t>
  </si>
  <si>
    <t>vchodové dveře hliníkové 2110x2280  mm ozn. VD05 par. dle PD</t>
  </si>
  <si>
    <t>1137301588</t>
  </si>
  <si>
    <t>1630988582</t>
  </si>
  <si>
    <t>""strojovny SDK"</t>
  </si>
  <si>
    <t>B211</t>
  </si>
  <si>
    <t>"Celkem: "A211</t>
  </si>
  <si>
    <t>dodávka ocelových dvoukřídlových dveří PD01 1400x2400 mm EI 15 DP3 vč. zárubně a kování</t>
  </si>
  <si>
    <t>1680503845</t>
  </si>
  <si>
    <t>1043019286</t>
  </si>
  <si>
    <t>771</t>
  </si>
  <si>
    <t>Podlahy z dlaždic</t>
  </si>
  <si>
    <t>771 101</t>
  </si>
  <si>
    <t>dodávka a montáž nerezové trubky pr. 40 mm</t>
  </si>
  <si>
    <t>400288065</t>
  </si>
  <si>
    <t>12+10+14+15+16+8</t>
  </si>
  <si>
    <t>771574113</t>
  </si>
  <si>
    <t>Montáž podlah z dlaždic keramických lepených flexibilním lepidlem maloformátových hladkých přes 12 do 19 ks/m2</t>
  </si>
  <si>
    <t>-1769109377</t>
  </si>
  <si>
    <t>"pavlač"50.54*1.10*3+32.7</t>
  </si>
  <si>
    <t>"lodžie"2.75*1.10*2*3+5.10*1.10*2*3</t>
  </si>
  <si>
    <t>C215</t>
  </si>
  <si>
    <t>"Celkem: "A215+B215</t>
  </si>
  <si>
    <t>597 110</t>
  </si>
  <si>
    <t>dodávka mrazuvzdorné keramické dlažby par. dle projektu</t>
  </si>
  <si>
    <t>-1128669464</t>
  </si>
  <si>
    <t>251.29*1.10</t>
  </si>
  <si>
    <t>998771103</t>
  </si>
  <si>
    <t>Přesun hmot pro podlahy z dlaždic stanovený z hmotnosti přesunovaného materiálu vodorovná dopravní vzdálenost do 50 m v objektech výšky přes 12 do 24 m</t>
  </si>
  <si>
    <t>1620284492</t>
  </si>
  <si>
    <t>-1796676956</t>
  </si>
  <si>
    <t>""impregnace krovu"</t>
  </si>
  <si>
    <t>50.90*4.75*2+72.5*2+(0.14+0.18)*2*1210+11.19</t>
  </si>
  <si>
    <t>-1492830191</t>
  </si>
  <si>
    <t>A219</t>
  </si>
  <si>
    <t>(11.50+6.20)*2*1.50</t>
  </si>
  <si>
    <t>(2.80+6.20)*2*1.50</t>
  </si>
  <si>
    <t>(5.20+6.20)*2*1.50</t>
  </si>
  <si>
    <t>(9.80+6.20)*2*1.50</t>
  </si>
  <si>
    <t>(7.00+6.20)*2*1.50</t>
  </si>
  <si>
    <t>(3.40*2+9.20*2)*1.50+35.4</t>
  </si>
  <si>
    <t>G219</t>
  </si>
  <si>
    <t>"Celkem: "A219+B219+C219+D219+E219+F219</t>
  </si>
  <si>
    <t>690935749</t>
  </si>
  <si>
    <t>G220</t>
  </si>
  <si>
    <t>"Celkem: "A220+B220+C220+D220+E220+F220</t>
  </si>
  <si>
    <t>-1642298776</t>
  </si>
  <si>
    <t>43.50</t>
  </si>
  <si>
    <t>"lodžie zevnitř"211.65</t>
  </si>
  <si>
    <t>C221</t>
  </si>
  <si>
    <t>"Celkem: "A221+B221</t>
  </si>
  <si>
    <t>-1383224751</t>
  </si>
  <si>
    <t>C222</t>
  </si>
  <si>
    <t>"Celkem: "A222+B222</t>
  </si>
  <si>
    <t>34,84</t>
  </si>
  <si>
    <t>02-2 -  SO 02-2 Bytový dům č. p. 392 - nezpůsobilé náklady</t>
  </si>
  <si>
    <t xml:space="preserve">    741-1 - Elektroinstalace - materiál</t>
  </si>
  <si>
    <t xml:space="preserve">    741-2 - Elektroinstalace - montáž</t>
  </si>
  <si>
    <t xml:space="preserve">    751-3 - Vzduchotechnika - montáž</t>
  </si>
  <si>
    <t xml:space="preserve">    772 - Podlahy z kamene</t>
  </si>
  <si>
    <t>1872381740</t>
  </si>
  <si>
    <t>31.47*2.00</t>
  </si>
  <si>
    <t>-143075487</t>
  </si>
  <si>
    <t>"severovýchod"10.00*0.37</t>
  </si>
  <si>
    <t>493161105</t>
  </si>
  <si>
    <t>32.50*0.50+25.80*0.50+32.50*0.50+13.52</t>
  </si>
  <si>
    <t>998750574</t>
  </si>
  <si>
    <t>"jihozvýchod"50.54+12.80</t>
  </si>
  <si>
    <t>"jihozápad"50.54-(2.75*2+5.10*2)</t>
  </si>
  <si>
    <t>2052503850</t>
  </si>
  <si>
    <t>98.18*2*1.05</t>
  </si>
  <si>
    <t>1121098723</t>
  </si>
  <si>
    <t>98.18*0.15*0.15</t>
  </si>
  <si>
    <t>-1389293433</t>
  </si>
  <si>
    <t>891394577</t>
  </si>
  <si>
    <t>Montážní a dodávka těsnící materiál (těsnění, silikon, šrouby, matky)</t>
  </si>
  <si>
    <t>943697476</t>
  </si>
  <si>
    <t>"šrouby, matice, těsnění - dle projektu" 20.00</t>
  </si>
  <si>
    <t>1483836044</t>
  </si>
  <si>
    <t>2.50*2</t>
  </si>
  <si>
    <t>Pomocné ocelové konstrukce (závitové tyče, objímky, šrouby)</t>
  </si>
  <si>
    <t>1633817259</t>
  </si>
  <si>
    <t>"ůhelníky, plochá ocel-dle projektu" 100.00</t>
  </si>
  <si>
    <t>Elektroinstalace - materiál</t>
  </si>
  <si>
    <t>Pol25</t>
  </si>
  <si>
    <t>-126697184</t>
  </si>
  <si>
    <t>25+65+12+85+17+19+25+45+32+15</t>
  </si>
  <si>
    <t>Pol26</t>
  </si>
  <si>
    <t>-599941949</t>
  </si>
  <si>
    <t>12+14+9+25</t>
  </si>
  <si>
    <t>Pol27</t>
  </si>
  <si>
    <t>CYKY-J  5x 6</t>
  </si>
  <si>
    <t>-420190806</t>
  </si>
  <si>
    <t>25+45+52+17+23+18+85+41+18+25+14+9+18+21+19</t>
  </si>
  <si>
    <t>Pol28</t>
  </si>
  <si>
    <t>CYKY-J  3x 6</t>
  </si>
  <si>
    <t>-1452407016</t>
  </si>
  <si>
    <t>12+14+15+16+10+8+5</t>
  </si>
  <si>
    <t>Pol29</t>
  </si>
  <si>
    <t>CYKY-J  3x 2,5</t>
  </si>
  <si>
    <t>-460568032</t>
  </si>
  <si>
    <t>Pol30</t>
  </si>
  <si>
    <t>CYSY-J  3x 2,5</t>
  </si>
  <si>
    <t>-212472422</t>
  </si>
  <si>
    <t>12+14+5+9</t>
  </si>
  <si>
    <t>Pol31</t>
  </si>
  <si>
    <t>1853190644</t>
  </si>
  <si>
    <t>8+10+12+6</t>
  </si>
  <si>
    <t>Pol32</t>
  </si>
  <si>
    <t>KO 97/5 KA KRABICE ODBOČNÁ</t>
  </si>
  <si>
    <t>2087806543</t>
  </si>
  <si>
    <t>2+5+4+2+3</t>
  </si>
  <si>
    <t>Pol33</t>
  </si>
  <si>
    <t>trubka ohebná</t>
  </si>
  <si>
    <t>957312090</t>
  </si>
  <si>
    <t>4+10+18+3</t>
  </si>
  <si>
    <t>Pol34</t>
  </si>
  <si>
    <t>Ekvipotenciální svorkovnice EPS 1 s krytem</t>
  </si>
  <si>
    <t>726802159</t>
  </si>
  <si>
    <t>2+4+8+10</t>
  </si>
  <si>
    <t>Pol35</t>
  </si>
  <si>
    <t>Krabice KT250</t>
  </si>
  <si>
    <t>1205038480</t>
  </si>
  <si>
    <t>Pol36</t>
  </si>
  <si>
    <t>Vodič CY zel/žl 6</t>
  </si>
  <si>
    <t>-537342361</t>
  </si>
  <si>
    <t>25+45+52+15+45+35+21+58+14+17+65+23+19+85+42+52+25+18+25+52+14+13</t>
  </si>
  <si>
    <t>Pol37</t>
  </si>
  <si>
    <t>-1548446418</t>
  </si>
  <si>
    <t>12+5+9+10</t>
  </si>
  <si>
    <t>Pol51</t>
  </si>
  <si>
    <t>1431379232</t>
  </si>
  <si>
    <t>Pol53</t>
  </si>
  <si>
    <t>rozvaděč 24 modulů pod omítku</t>
  </si>
  <si>
    <t>18890655</t>
  </si>
  <si>
    <t>2+4+6+4+2</t>
  </si>
  <si>
    <t>Pol56</t>
  </si>
  <si>
    <t>vypínač  32A/3</t>
  </si>
  <si>
    <t>-741434067</t>
  </si>
  <si>
    <t>Pol57</t>
  </si>
  <si>
    <t>jistič  6A/1/B</t>
  </si>
  <si>
    <t>-1399012684</t>
  </si>
  <si>
    <t>Pol58</t>
  </si>
  <si>
    <t>jistič s proud.chráničem 16A/1N/0,03A</t>
  </si>
  <si>
    <t>336870485</t>
  </si>
  <si>
    <t>Pol59</t>
  </si>
  <si>
    <t>relé R 230/20A</t>
  </si>
  <si>
    <t>1004615917</t>
  </si>
  <si>
    <t>Pol61</t>
  </si>
  <si>
    <t>Přepěťová ochrana  12/280/2 B+C</t>
  </si>
  <si>
    <t>1809134404</t>
  </si>
  <si>
    <t>2+5+6+5</t>
  </si>
  <si>
    <t>Pol62</t>
  </si>
  <si>
    <t>Svítidlo - technické parametry LED, 230V, 13W</t>
  </si>
  <si>
    <t>1216227418</t>
  </si>
  <si>
    <t>Pol63</t>
  </si>
  <si>
    <t>354050006</t>
  </si>
  <si>
    <t>10+5+8+9+4</t>
  </si>
  <si>
    <t>Pol64</t>
  </si>
  <si>
    <t>411848766</t>
  </si>
  <si>
    <t>2+5+4+5</t>
  </si>
  <si>
    <t>Pol65</t>
  </si>
  <si>
    <t>transparentní krabicová svorka</t>
  </si>
  <si>
    <t>-53134022</t>
  </si>
  <si>
    <t>10+5+9+6</t>
  </si>
  <si>
    <t>Pol68</t>
  </si>
  <si>
    <t>440334989</t>
  </si>
  <si>
    <t>12+4+10+25+9</t>
  </si>
  <si>
    <t>Pol69</t>
  </si>
  <si>
    <t>Svítidlo stropní podhledové, vestavné LED, 230V, 13W</t>
  </si>
  <si>
    <t>-2139910771</t>
  </si>
  <si>
    <t>2+2+6+4+4</t>
  </si>
  <si>
    <t>Pol70</t>
  </si>
  <si>
    <t>Sporáková kombinace 16A/3</t>
  </si>
  <si>
    <t>1473998675</t>
  </si>
  <si>
    <t>Pol71</t>
  </si>
  <si>
    <t>847077723</t>
  </si>
  <si>
    <t>Elektroinstalace - montáž</t>
  </si>
  <si>
    <t>Pol72</t>
  </si>
  <si>
    <t>1833000690</t>
  </si>
  <si>
    <t>Pol73</t>
  </si>
  <si>
    <t>1703523254</t>
  </si>
  <si>
    <t>Pol74</t>
  </si>
  <si>
    <t>CYKY-J 5x 6</t>
  </si>
  <si>
    <t>309015793</t>
  </si>
  <si>
    <t>Pol79</t>
  </si>
  <si>
    <t>CYKY-J 3x 6</t>
  </si>
  <si>
    <t>980321837</t>
  </si>
  <si>
    <t>Pol80</t>
  </si>
  <si>
    <t>CYKY-J 3x 2,5</t>
  </si>
  <si>
    <t>-435270462</t>
  </si>
  <si>
    <t>Pol81</t>
  </si>
  <si>
    <t>CYSY-J 3x 2,5</t>
  </si>
  <si>
    <t>-1210550319</t>
  </si>
  <si>
    <t>Pol82</t>
  </si>
  <si>
    <t>1981859650</t>
  </si>
  <si>
    <t>Pol83</t>
  </si>
  <si>
    <t>1378354562</t>
  </si>
  <si>
    <t>Pol84</t>
  </si>
  <si>
    <t>940906254</t>
  </si>
  <si>
    <t>A76</t>
  </si>
  <si>
    <t>Pol85</t>
  </si>
  <si>
    <t>1612425069</t>
  </si>
  <si>
    <t>Pol86</t>
  </si>
  <si>
    <t>2040398866</t>
  </si>
  <si>
    <t>Pol87</t>
  </si>
  <si>
    <t>-1921765881</t>
  </si>
  <si>
    <t>A79</t>
  </si>
  <si>
    <t>Pol88</t>
  </si>
  <si>
    <t>-1254780488</t>
  </si>
  <si>
    <t>Pol89</t>
  </si>
  <si>
    <t>1658287742</t>
  </si>
  <si>
    <t>Pol90</t>
  </si>
  <si>
    <t>-1621747183</t>
  </si>
  <si>
    <t>Pol91</t>
  </si>
  <si>
    <t>-1963816720</t>
  </si>
  <si>
    <t>Pol92</t>
  </si>
  <si>
    <t>1324006074</t>
  </si>
  <si>
    <t>Pol93</t>
  </si>
  <si>
    <t>1348109183</t>
  </si>
  <si>
    <t>Pol94</t>
  </si>
  <si>
    <t>Připojení boilerů a ventilátorů</t>
  </si>
  <si>
    <t>397144077</t>
  </si>
  <si>
    <t>14+15+11</t>
  </si>
  <si>
    <t>Pol95</t>
  </si>
  <si>
    <t>Úprava stávajících rozvaděčů</t>
  </si>
  <si>
    <t>1708064910</t>
  </si>
  <si>
    <t>Pol96</t>
  </si>
  <si>
    <t>Stavební práce - vysekání rýh, krabic, rozvaděčů</t>
  </si>
  <si>
    <t>941697549</t>
  </si>
  <si>
    <t>Pol97</t>
  </si>
  <si>
    <t>1958942754</t>
  </si>
  <si>
    <t>Pol98</t>
  </si>
  <si>
    <t>626715616</t>
  </si>
  <si>
    <t>25+36</t>
  </si>
  <si>
    <t>-196030568</t>
  </si>
  <si>
    <t>-</t>
  </si>
  <si>
    <t>-1006779759</t>
  </si>
  <si>
    <t>368100077</t>
  </si>
  <si>
    <t>110132522</t>
  </si>
  <si>
    <t>750700857</t>
  </si>
  <si>
    <t>672349849</t>
  </si>
  <si>
    <t>1.30</t>
  </si>
  <si>
    <t>Odbočka oboustranná OBD 90, 125/125/100/100</t>
  </si>
  <si>
    <t>-443728396</t>
  </si>
  <si>
    <t>-335493099</t>
  </si>
  <si>
    <t>1984940578</t>
  </si>
  <si>
    <t>-727728266</t>
  </si>
  <si>
    <t>-839117598</t>
  </si>
  <si>
    <t>1663426752</t>
  </si>
  <si>
    <t>862575425</t>
  </si>
  <si>
    <t>-2099298789</t>
  </si>
  <si>
    <t>-439056867</t>
  </si>
  <si>
    <t>-298735808</t>
  </si>
  <si>
    <t>511255664</t>
  </si>
  <si>
    <t>-472429101</t>
  </si>
  <si>
    <t>1101348668</t>
  </si>
  <si>
    <t>602586921</t>
  </si>
  <si>
    <t>870050726</t>
  </si>
  <si>
    <t>Pol104</t>
  </si>
  <si>
    <t>-1780058212</t>
  </si>
  <si>
    <t>Pol105</t>
  </si>
  <si>
    <t>-1126720403</t>
  </si>
  <si>
    <t>-1263708561</t>
  </si>
  <si>
    <t>654280968</t>
  </si>
  <si>
    <t>Izolace min. vatou tl.30mm + opláštění Al fólií (izolace potrubí)</t>
  </si>
  <si>
    <t>-321205496</t>
  </si>
  <si>
    <t>-117827736</t>
  </si>
  <si>
    <t>70+60+50+40+20</t>
  </si>
  <si>
    <t>-811667214</t>
  </si>
  <si>
    <t>751-3</t>
  </si>
  <si>
    <t>804485184</t>
  </si>
  <si>
    <t>10+12+14</t>
  </si>
  <si>
    <t>-212060859</t>
  </si>
  <si>
    <t>10*2</t>
  </si>
  <si>
    <t>-911875102</t>
  </si>
  <si>
    <t>1+1</t>
  </si>
  <si>
    <t>834511214</t>
  </si>
  <si>
    <t>lastní</t>
  </si>
  <si>
    <t>-964781161</t>
  </si>
  <si>
    <t>B95</t>
  </si>
  <si>
    <t>"Celkem: "A95</t>
  </si>
  <si>
    <t>1677854668</t>
  </si>
  <si>
    <t>1677279801</t>
  </si>
  <si>
    <t>-618956563</t>
  </si>
  <si>
    <t>-1074630966</t>
  </si>
  <si>
    <t>B99</t>
  </si>
  <si>
    <t>"Celkem: "A99</t>
  </si>
  <si>
    <t>1586853841</t>
  </si>
  <si>
    <t>B100</t>
  </si>
  <si>
    <t>"Celkem: "A100</t>
  </si>
  <si>
    <t>1329583011</t>
  </si>
  <si>
    <t>724746472</t>
  </si>
  <si>
    <t>B102</t>
  </si>
  <si>
    <t>"Celkem: "A102</t>
  </si>
  <si>
    <t>-1335133350</t>
  </si>
  <si>
    <t>12+11+12</t>
  </si>
  <si>
    <t>B103</t>
  </si>
  <si>
    <t>"Celkem: "A103</t>
  </si>
  <si>
    <t>469903844</t>
  </si>
  <si>
    <t>B104</t>
  </si>
  <si>
    <t>"Celkem: "A104</t>
  </si>
  <si>
    <t>2122409102</t>
  </si>
  <si>
    <t>4+4</t>
  </si>
  <si>
    <t>B105</t>
  </si>
  <si>
    <t>"Celkem: "A105</t>
  </si>
  <si>
    <t>537808718</t>
  </si>
  <si>
    <t>B106</t>
  </si>
  <si>
    <t>"Celkem: "A106</t>
  </si>
  <si>
    <t>470225973</t>
  </si>
  <si>
    <t>B107</t>
  </si>
  <si>
    <t>"Celkem: "A107</t>
  </si>
  <si>
    <t>-480536211</t>
  </si>
  <si>
    <t>B108</t>
  </si>
  <si>
    <t>"Celkem: "A108</t>
  </si>
  <si>
    <t>Průchodka střechou vodorovná</t>
  </si>
  <si>
    <t>968792835</t>
  </si>
  <si>
    <t>B109</t>
  </si>
  <si>
    <t>"Celkem: "A109</t>
  </si>
  <si>
    <t>1.20.1</t>
  </si>
  <si>
    <t>816634499</t>
  </si>
  <si>
    <t>8+13+9</t>
  </si>
  <si>
    <t>B110</t>
  </si>
  <si>
    <t>"Celkem: "A110</t>
  </si>
  <si>
    <t>-649545433</t>
  </si>
  <si>
    <t>B111</t>
  </si>
  <si>
    <t>"Celkem: "A111</t>
  </si>
  <si>
    <t>Přechod osový d125/100 mm</t>
  </si>
  <si>
    <t>1245141851</t>
  </si>
  <si>
    <t>9+9</t>
  </si>
  <si>
    <t>B112</t>
  </si>
  <si>
    <t>"Celkem: "A112</t>
  </si>
  <si>
    <t>-1163185174</t>
  </si>
  <si>
    <t>7+5+3</t>
  </si>
  <si>
    <t>B113</t>
  </si>
  <si>
    <t>"Celkem: "A113</t>
  </si>
  <si>
    <t>dodávka a montáž recirkulační dugestoře včetně uhlíkového filtru - 300 m3 /hod</t>
  </si>
  <si>
    <t>-1834570382</t>
  </si>
  <si>
    <t>1236543596</t>
  </si>
  <si>
    <t>0.75*1.42*18+0.87*2.32*18+2.02*1.47*18+0.57*0.98*36+0.86*0.98*36+0.88*0.70*36</t>
  </si>
  <si>
    <t>B115</t>
  </si>
  <si>
    <t>"Celkem: "A115</t>
  </si>
  <si>
    <t>378235192</t>
  </si>
  <si>
    <t>"dle výpisu"1+2+5+2+5</t>
  </si>
  <si>
    <t>944796945</t>
  </si>
  <si>
    <t>B117</t>
  </si>
  <si>
    <t>"Celkem: "A117</t>
  </si>
  <si>
    <t>-1201046275</t>
  </si>
  <si>
    <t>607941070.R11</t>
  </si>
  <si>
    <t>-66737106</t>
  </si>
  <si>
    <t>13.50+15.66+36.36+2.28+20.64+23.68</t>
  </si>
  <si>
    <t>B119</t>
  </si>
  <si>
    <t>"Celkem: "A119</t>
  </si>
  <si>
    <t>607941090.R21</t>
  </si>
  <si>
    <t>-2073723782</t>
  </si>
  <si>
    <t>14+3.16</t>
  </si>
  <si>
    <t>772</t>
  </si>
  <si>
    <t>Podlahy z kamene</t>
  </si>
  <si>
    <t>772521240</t>
  </si>
  <si>
    <t>Kladení dlažby z kamene do lepidla z nejvýše dvou rozdílných druhů pravoúhlých desek nebo dlaždic ve skladbě se pravidelně opakujících, tl. do 30 mm</t>
  </si>
  <si>
    <t>-497228148</t>
  </si>
  <si>
    <t>"lodžie"52.19</t>
  </si>
  <si>
    <t>583810920R</t>
  </si>
  <si>
    <t>Prvky stavební z přírodního kamene malé (desky dlažební, obkladové, soklové a podobně) desky dlažební žula (materiálová skupina I/2) žula železnobrodská povrch</t>
  </si>
  <si>
    <t>1118728615</t>
  </si>
  <si>
    <t>54.28</t>
  </si>
  <si>
    <t>998772103</t>
  </si>
  <si>
    <t>Přesun hmot pro kamenné dlažby, obklady schodišťových stupňů a soklů stanovený z hmotnosti přesunovaného materiálu vodorovná dopravní vzdálenost do 50 m v objek</t>
  </si>
  <si>
    <t>-801719950</t>
  </si>
  <si>
    <t>-446009934</t>
  </si>
  <si>
    <t>"výměra podle omítek"491.63</t>
  </si>
  <si>
    <t>-1671709278</t>
  </si>
  <si>
    <t>"sanační omítky"510.67</t>
  </si>
  <si>
    <t>-239990416</t>
  </si>
  <si>
    <t>-512291771</t>
  </si>
  <si>
    <t>-370353863</t>
  </si>
  <si>
    <t>12+5+9+13+24</t>
  </si>
  <si>
    <t>-186507459</t>
  </si>
  <si>
    <t>5+6</t>
  </si>
  <si>
    <t>-1616310350</t>
  </si>
  <si>
    <t>-770005189</t>
  </si>
  <si>
    <t>2+5+4+2+1</t>
  </si>
  <si>
    <t>-676904116</t>
  </si>
  <si>
    <t>25+18+17+20+45+25+18+19+25+4</t>
  </si>
  <si>
    <t>93654589</t>
  </si>
  <si>
    <t>4+3</t>
  </si>
  <si>
    <t>-1332295382</t>
  </si>
  <si>
    <t>1498625297</t>
  </si>
  <si>
    <t>-1342349088</t>
  </si>
  <si>
    <t>-111934141</t>
  </si>
  <si>
    <t>-1955243737</t>
  </si>
  <si>
    <t>1774228813</t>
  </si>
  <si>
    <t>6*2</t>
  </si>
  <si>
    <t>-1349524489</t>
  </si>
  <si>
    <t>12+4+9+10+4</t>
  </si>
  <si>
    <t>-870531319</t>
  </si>
  <si>
    <t>4+2+3+3</t>
  </si>
  <si>
    <t>239166470</t>
  </si>
  <si>
    <t>1747934090</t>
  </si>
  <si>
    <t>2+5+2+1</t>
  </si>
  <si>
    <t>-775319158</t>
  </si>
  <si>
    <t>5+3+3</t>
  </si>
  <si>
    <t>1486368976</t>
  </si>
  <si>
    <t>15+14+16+8+10</t>
  </si>
  <si>
    <t>2025548668</t>
  </si>
  <si>
    <t>2+5+6+4+8</t>
  </si>
  <si>
    <t>236874315</t>
  </si>
  <si>
    <t>-1585251963</t>
  </si>
  <si>
    <t>-875456267</t>
  </si>
  <si>
    <t>2074589606</t>
  </si>
  <si>
    <t>-473049835</t>
  </si>
  <si>
    <t>3.5</t>
  </si>
  <si>
    <t>-479225028</t>
  </si>
  <si>
    <t>Nástěnný jednodílný rozvaděč 15- 19 
jednodílný nástěnný rozvaděč s krytím IP 30
rozvaděč se věší přímo na zeď
součástí riozvaděče jsou dvě posuvné vertik</t>
  </si>
  <si>
    <t>103496862</t>
  </si>
  <si>
    <t>1734440817</t>
  </si>
  <si>
    <t>R-MR.x</t>
  </si>
  <si>
    <t>Nástěnný jednodílný rozvaděč 42- 19 , š. 600 mm
jednodílný nástěnný rozvaděč s krytím IP 30
rozvaděč se věší přímo na zeď
součástí riozvaděče jsou dvě pos</t>
  </si>
  <si>
    <t>-1086928033</t>
  </si>
  <si>
    <t>2092958443</t>
  </si>
  <si>
    <t>1612649497</t>
  </si>
  <si>
    <t>5+9+10+12+3</t>
  </si>
  <si>
    <t>-379148806</t>
  </si>
  <si>
    <t>2+6+4</t>
  </si>
  <si>
    <t>-1764036401</t>
  </si>
  <si>
    <t>-1271410842</t>
  </si>
  <si>
    <t>A.9</t>
  </si>
  <si>
    <t>Montážní kroužek s těsněním d125 mm</t>
  </si>
  <si>
    <t>-107133039</t>
  </si>
  <si>
    <t>A.10</t>
  </si>
  <si>
    <t>Telefonní tlumič hluku  vsuvný pro omezení přenosu kmitočtů hovorového pásma 100/300</t>
  </si>
  <si>
    <t>-1526501217</t>
  </si>
  <si>
    <t>2+8+5</t>
  </si>
  <si>
    <t>A.11</t>
  </si>
  <si>
    <t>Telefonní tlumič hluku  vsuvný pro omezení přenosu kmitočtů hovorového pásma 125/300</t>
  </si>
  <si>
    <t>11164028</t>
  </si>
  <si>
    <t>A.12</t>
  </si>
  <si>
    <t>173051917</t>
  </si>
  <si>
    <t>A.13</t>
  </si>
  <si>
    <t>Odbočka jednostranná 90° 160/100</t>
  </si>
  <si>
    <t>752127111</t>
  </si>
  <si>
    <t>A.14</t>
  </si>
  <si>
    <t>Odbočka jednostranná 90° 160/125</t>
  </si>
  <si>
    <t>-66919492</t>
  </si>
  <si>
    <t>A.15</t>
  </si>
  <si>
    <t>Odbočka jednostranná 90° 160/160</t>
  </si>
  <si>
    <t>-1696728756</t>
  </si>
  <si>
    <t>A.16</t>
  </si>
  <si>
    <t>-378672033</t>
  </si>
  <si>
    <t>A.17</t>
  </si>
  <si>
    <t>Přechod osový  160/125</t>
  </si>
  <si>
    <t>1414813747</t>
  </si>
  <si>
    <t>A.18</t>
  </si>
  <si>
    <t>Přechod osový  200/160</t>
  </si>
  <si>
    <t>-1129085773</t>
  </si>
  <si>
    <t>3+2+4</t>
  </si>
  <si>
    <t>-718918148</t>
  </si>
  <si>
    <t>1644961218</t>
  </si>
  <si>
    <t>2+5+4+3</t>
  </si>
  <si>
    <t>720655275</t>
  </si>
  <si>
    <t>HZS2491</t>
  </si>
  <si>
    <t>Hodinové zúčtovací sazby profesí PSV zednické výpomoci a pomocné práce PSV dělník zednických výpomocí</t>
  </si>
  <si>
    <t>1104644833</t>
  </si>
  <si>
    <t>Zařízení staveniště (vybavení staveniště, připojení energií, zabezp. staveniště, zrušení zařízení staveniště)</t>
  </si>
  <si>
    <t>2041557377</t>
  </si>
  <si>
    <t>Inženýrská činnost (dozory, kompletační a koordinační činnost)</t>
  </si>
  <si>
    <t>261965915</t>
  </si>
  <si>
    <t>Provozní vlivy )ochranná pásma, ostatní provozní vlivy)</t>
  </si>
  <si>
    <t>1855357986</t>
  </si>
  <si>
    <t>344603477</t>
  </si>
  <si>
    <t>D4</t>
  </si>
  <si>
    <t>E4</t>
  </si>
  <si>
    <t>02-3 - SO 02-3 Bytový dům č. p. 392 - způsobilé vedlejší</t>
  </si>
  <si>
    <t>1160512041</t>
  </si>
  <si>
    <t>-1706081564</t>
  </si>
  <si>
    <t>dokumentace skutečného provedení</t>
  </si>
  <si>
    <t>-546263166</t>
  </si>
  <si>
    <t>-2104990730</t>
  </si>
  <si>
    <t>34+6+14+23+8+10+5</t>
  </si>
  <si>
    <t>F4</t>
  </si>
  <si>
    <t>"Celkem: "A4+B4+C4+D4+E4</t>
  </si>
  <si>
    <t>-1641546151</t>
  </si>
  <si>
    <t>973818687</t>
  </si>
  <si>
    <t>H23</t>
  </si>
  <si>
    <t>03-1 - SO 03-1 Bytový dům č. p. 393 - způsobilé náklady</t>
  </si>
  <si>
    <t>K25</t>
  </si>
  <si>
    <t>106,16</t>
  </si>
  <si>
    <t>32,94</t>
  </si>
  <si>
    <t>182,17</t>
  </si>
  <si>
    <t>124,96</t>
  </si>
  <si>
    <t>519,61</t>
  </si>
  <si>
    <t>L29</t>
  </si>
  <si>
    <t>244,38</t>
  </si>
  <si>
    <t>M29</t>
  </si>
  <si>
    <t>120,66</t>
  </si>
  <si>
    <t>N29</t>
  </si>
  <si>
    <t>118,44</t>
  </si>
  <si>
    <t>O29</t>
  </si>
  <si>
    <t>224,67</t>
  </si>
  <si>
    <t>P29</t>
  </si>
  <si>
    <t>219,35</t>
  </si>
  <si>
    <t>138,68</t>
  </si>
  <si>
    <t>H35</t>
  </si>
  <si>
    <t>I35</t>
  </si>
  <si>
    <t>J35</t>
  </si>
  <si>
    <t>-55,73</t>
  </si>
  <si>
    <t>499,81</t>
  </si>
  <si>
    <t>K37</t>
  </si>
  <si>
    <t>L37</t>
  </si>
  <si>
    <t>-75,83</t>
  </si>
  <si>
    <t>M37</t>
  </si>
  <si>
    <t>N37</t>
  </si>
  <si>
    <t>87,6</t>
  </si>
  <si>
    <t>53,08</t>
  </si>
  <si>
    <t>16,47</t>
  </si>
  <si>
    <t>D18</t>
  </si>
  <si>
    <t>109,17</t>
  </si>
  <si>
    <t>E18</t>
  </si>
  <si>
    <t>62,48</t>
  </si>
  <si>
    <t xml:space="preserve">    0001 - Nerezový třísložkový fasádní přetlakový komín nerez/vata/nerez</t>
  </si>
  <si>
    <t xml:space="preserve">    0002 - Přívod spalovacího vzduchu, plast</t>
  </si>
  <si>
    <t xml:space="preserve">    0003 - Větrání kotelny</t>
  </si>
  <si>
    <t xml:space="preserve">    723/1 - Zdravotechnika - vnitřní plynovod - demontáže</t>
  </si>
  <si>
    <t xml:space="preserve">    731 - Ústřední vytápění - kotelny</t>
  </si>
  <si>
    <t xml:space="preserve">    732 - Ústřední vytápění - strojovny</t>
  </si>
  <si>
    <t>K22</t>
  </si>
  <si>
    <t>-63,2</t>
  </si>
  <si>
    <t>H41</t>
  </si>
  <si>
    <t>I41</t>
  </si>
  <si>
    <t>J41</t>
  </si>
  <si>
    <t>D57</t>
  </si>
  <si>
    <t>E57</t>
  </si>
  <si>
    <t>F57</t>
  </si>
  <si>
    <t>G57</t>
  </si>
  <si>
    <t>H57</t>
  </si>
  <si>
    <t>I57</t>
  </si>
  <si>
    <t>J57</t>
  </si>
  <si>
    <t>K57</t>
  </si>
  <si>
    <t>L57</t>
  </si>
  <si>
    <t>D58</t>
  </si>
  <si>
    <t>E58</t>
  </si>
  <si>
    <t>F58</t>
  </si>
  <si>
    <t>H58</t>
  </si>
  <si>
    <t>I58</t>
  </si>
  <si>
    <t>J58</t>
  </si>
  <si>
    <t>1559430037</t>
  </si>
  <si>
    <t>12.40+8.5+8.50+2.30+1.20+1.50+20.63</t>
  </si>
  <si>
    <t>-349617924</t>
  </si>
  <si>
    <t>""pro drenáže"</t>
  </si>
  <si>
    <t>(32.60+12.175+12.255+18.98+18.93)*1.00*2.20+31.20</t>
  </si>
  <si>
    <t>B273</t>
  </si>
  <si>
    <t>-1657638239</t>
  </si>
  <si>
    <t>B279</t>
  </si>
  <si>
    <t>C306</t>
  </si>
  <si>
    <t>E306</t>
  </si>
  <si>
    <t>345971164</t>
  </si>
  <si>
    <t>"podle výkopů"216.58+216.58</t>
  </si>
  <si>
    <t>G306</t>
  </si>
  <si>
    <t>B314</t>
  </si>
  <si>
    <t>1142936377</t>
  </si>
  <si>
    <t>"obsyp drenáží"26.94</t>
  </si>
  <si>
    <t>B315</t>
  </si>
  <si>
    <t>C315</t>
  </si>
  <si>
    <t>D315</t>
  </si>
  <si>
    <t>-706157259</t>
  </si>
  <si>
    <t>E315</t>
  </si>
  <si>
    <t>25.50*9.50*0.80+22.78</t>
  </si>
  <si>
    <t>F315</t>
  </si>
  <si>
    <t>G315</t>
  </si>
  <si>
    <t>1998591569</t>
  </si>
  <si>
    <t>B316</t>
  </si>
  <si>
    <t>C316</t>
  </si>
  <si>
    <t>D316</t>
  </si>
  <si>
    <t>-979566809</t>
  </si>
  <si>
    <t>E316</t>
  </si>
  <si>
    <t>F316</t>
  </si>
  <si>
    <t>G316</t>
  </si>
  <si>
    <t>190680931</t>
  </si>
  <si>
    <t>"stavební práce-odhad" 75</t>
  </si>
  <si>
    <t>683050652</t>
  </si>
  <si>
    <t>-207490833</t>
  </si>
  <si>
    <t>269.95</t>
  </si>
  <si>
    <t>-110441294</t>
  </si>
  <si>
    <t>-46650979</t>
  </si>
  <si>
    <t>33.60+11.175+11.255+18.98+18.93+13.95</t>
  </si>
  <si>
    <t>-872320296</t>
  </si>
  <si>
    <t>134901961</t>
  </si>
  <si>
    <t>-92666023</t>
  </si>
  <si>
    <t>""zakrytí terénu"</t>
  </si>
  <si>
    <t>32.50*5.00+18.50*5.00+32.50*5.00+10.50*5+15.00*4+2.34</t>
  </si>
  <si>
    <t>-505531193</t>
  </si>
  <si>
    <t>-1980795430</t>
  </si>
  <si>
    <t>""ostění otvorů"</t>
  </si>
  <si>
    <t>(0.88+0.70*2)*0.60*14+(1.10+0.70*2)*0.60+(1.58+0.70*2)*0.70*4+(1.18+0.70*2)*0.70+(1.58+1.10*2)*0.70*4+(1.18+1.10*2)*0.70*2+48.03</t>
  </si>
  <si>
    <t>(1.58+1.52*2)*0.50*20+(1.58+1.52*2)*0.50+(1.54+3.80*2)*0.50</t>
  </si>
  <si>
    <t>(1.18+1.17*2)*0.50*2+(1.18+1.17*2)*0.50*2+(1.76+5.00*2)*0.50+(1.515+2.79*2)*0.50</t>
  </si>
  <si>
    <t>(1.58+1.52*2)*0.50*22+(1.58+1.52*2)*0.50+(1.54+6.09*2)*0.50+(1.186+1.17*2)*0.50*2+(1.18+1.17*2)*0.50*2+(1.76+5.10*2)*0.50+36.15</t>
  </si>
  <si>
    <t>(1.58+1.52*2)*0.50*22+(1.58+1.52*2)*0.50*2+(1.18+1.17*2)*0.50*2+(1.18+1.17*2)*0.50*2</t>
  </si>
  <si>
    <t>F18</t>
  </si>
  <si>
    <t>"Celkem: "A18+B18+C18+D18+E18</t>
  </si>
  <si>
    <t>1533341810</t>
  </si>
  <si>
    <t>156255159</t>
  </si>
  <si>
    <t>740826334</t>
  </si>
  <si>
    <t>430597960</t>
  </si>
  <si>
    <t>32.60*11.60+115.65</t>
  </si>
  <si>
    <t>"Mezisoučet: "A22</t>
  </si>
  <si>
    <t>"Mezisoučet: "C22+D22+E22+F22</t>
  </si>
  <si>
    <t>-(1.58*1.52*22+1.58*1.52*2+1.18*1.17*2+1.18*1.17*2)-0.04</t>
  </si>
  <si>
    <t>L22</t>
  </si>
  <si>
    <t>"Celkem: "A22+C22+D22+E22+F22+H22+I22+J22+K22</t>
  </si>
  <si>
    <t>1141448117</t>
  </si>
  <si>
    <t>"Mezisoučet: "A23</t>
  </si>
  <si>
    <t>"Mezisoučet: "C23+D23+E23+F23</t>
  </si>
  <si>
    <t>I23</t>
  </si>
  <si>
    <t>"Celkem: "A23+C23+D23+E23+F23+H23</t>
  </si>
  <si>
    <t>2123135747</t>
  </si>
  <si>
    <t>-1796242405</t>
  </si>
  <si>
    <t>"Mezisoučet: "A25</t>
  </si>
  <si>
    <t>"Mezisoučet: "C25+D25+E25+F25</t>
  </si>
  <si>
    <t>L25</t>
  </si>
  <si>
    <t>"Celkem: "A25+C25+D25+E25+F25+H25+I25+J25+K25</t>
  </si>
  <si>
    <t>-1862662018</t>
  </si>
  <si>
    <t>-2058818896</t>
  </si>
  <si>
    <t>""soklová lišta"</t>
  </si>
  <si>
    <t>32.60+10.255+10.175+18.77+32.64</t>
  </si>
  <si>
    <t>-383390484</t>
  </si>
  <si>
    <t>-1693188247</t>
  </si>
  <si>
    <t>""ostění lišty vnitřní"</t>
  </si>
  <si>
    <t>(0.88*0.70*2)*2*14+(1.10+0.70*2)+(1.58+0.70*2)*4+(1.18+0.70*2)+(1.58+1.10*2)*4+(1.18+1.10*2)*2</t>
  </si>
  <si>
    <t>(1.58+1.52*2)*20+(1.58+1.52*2)+(1.54+3.80*2)</t>
  </si>
  <si>
    <t>(1.18+1.17*2)*2+(1.18+1.17*2)*2+(1.76+5.00*2)+(1.515+2.79*2)</t>
  </si>
  <si>
    <t>(1.58+1.52*2)*22+(1.58+1.52*2)+(1.54+6.09*2)+(1.18+1.17*2)*2+(1.18+1.17*2)*2+(1.76+5.10*2)+36.15</t>
  </si>
  <si>
    <t>(1.58+1.52*2)*22+(1.58+1.52*2)*2+(1.18+1.17*2)*2+(1.18+1.17*2)*2</t>
  </si>
  <si>
    <t>"Mezisoučet: "A29+B29+C29+D29+E29</t>
  </si>
  <si>
    <t>""vnější rohy ostění"</t>
  </si>
  <si>
    <t>519.61</t>
  </si>
  <si>
    <t>""rohy vnitřní"</t>
  </si>
  <si>
    <t>2.50*24+2.50*15+7.50</t>
  </si>
  <si>
    <t>"Mezisoučet: "G29+H29</t>
  </si>
  <si>
    <t>""prapety"</t>
  </si>
  <si>
    <t>"podle tabulky oken"170.46</t>
  </si>
  <si>
    <t>K29</t>
  </si>
  <si>
    <t>"Mezisoučet: "J29</t>
  </si>
  <si>
    <t>""ostění rohy"</t>
  </si>
  <si>
    <t>(0.88*0.70*2)*2*14+(1.10+0.70*2)+(1.58+0.70*2)*4+(1.18+0.70*2)+(1.58+1.10*2)*4+(1.18+1.10*2)*2+25.5+145.50</t>
  </si>
  <si>
    <t>(1.58+1.52*2)*20+(1.58+1.52*2)+(1.54+3.80*2)+14.50</t>
  </si>
  <si>
    <t>(1.18+1.17*2)*2+(1.18+1.17*2)*2+(1.76+5.00*2)+(1.515+2.79*2)+85.50</t>
  </si>
  <si>
    <t>(1.58+1.52*2)*22+(1.58+1.52*2)+(1.54+6.09*2)+(1.18+1.17*2)*2+(1.18+1.17*2)*2+(1.76+5.10*2)+36.15+42.5</t>
  </si>
  <si>
    <t>(1.58+1.52*2)*22+(1.58+1.52*2)*2+(1.18+1.17*2)*2+(1.18+1.17*2)*2+85.2+9.19</t>
  </si>
  <si>
    <t>Q29</t>
  </si>
  <si>
    <t>"Mezisoučet: "L29+M29+N29+O29+P29</t>
  </si>
  <si>
    <t>R29</t>
  </si>
  <si>
    <t>"Celkem: "A29+B29+C29+D29+E29+G29+H29+J29+L29+M29+N29+O29+P29</t>
  </si>
  <si>
    <t>179020807</t>
  </si>
  <si>
    <t>"APU lišta"1038.74</t>
  </si>
  <si>
    <t>-1066500726</t>
  </si>
  <si>
    <t>"lišta rohová"1143.74</t>
  </si>
  <si>
    <t>1334318226</t>
  </si>
  <si>
    <t>"parapetní profil"170.46</t>
  </si>
  <si>
    <t>1029777981</t>
  </si>
  <si>
    <t>(32.60-0.50*2)*2.10</t>
  </si>
  <si>
    <t>4.00*2.66*6*2.16+0.79</t>
  </si>
  <si>
    <t>1464113561</t>
  </si>
  <si>
    <t>865065145</t>
  </si>
  <si>
    <t>"Mezisoučet: "A35</t>
  </si>
  <si>
    <t>G35</t>
  </si>
  <si>
    <t>"Mezisoučet: "C35+D35+E35+F35</t>
  </si>
  <si>
    <t>-(1.58*1.52*22+1.58*1.52+1.54*6.09+1.18*1.17*2+1.18*1.17*2)+14.41</t>
  </si>
  <si>
    <t>K35</t>
  </si>
  <si>
    <t>"Mezisoučet: "H35+I35+J35</t>
  </si>
  <si>
    <t>L35</t>
  </si>
  <si>
    <t>"Celkem: "A35+C35+D35+E35+F35+H35+I35+J35</t>
  </si>
  <si>
    <t>-528001636</t>
  </si>
  <si>
    <t>199991887</t>
  </si>
  <si>
    <t>"Mezisoučet: "A37+B37+C37</t>
  </si>
  <si>
    <t>"Mezisoučet: "E37+F37+G37+H37</t>
  </si>
  <si>
    <t>-(1.58*1.52*22+1.58*1.52+1.54*6.09+1.18*1.17*2+1.18*1.17*2+1.76*5.10)+3.28</t>
  </si>
  <si>
    <t>O37</t>
  </si>
  <si>
    <t>"Celkem: "A37+B37+C37+E37+F37+G37+H37+J37+K37+L37+M37+N37</t>
  </si>
  <si>
    <t>-1562575867</t>
  </si>
  <si>
    <t>923464320</t>
  </si>
  <si>
    <t>329464758</t>
  </si>
  <si>
    <t>1734255514</t>
  </si>
  <si>
    <t>"Mezisoučet: "A41</t>
  </si>
  <si>
    <t>G41</t>
  </si>
  <si>
    <t>"Mezisoučet: "C41+D41+E41+F41</t>
  </si>
  <si>
    <t>K41</t>
  </si>
  <si>
    <t>"Mezisoučet: "H41+I41+J41</t>
  </si>
  <si>
    <t>L41</t>
  </si>
  <si>
    <t>"Celkem: "A41+C41+D41+E41+F41+H41+I41+J41</t>
  </si>
  <si>
    <t>-577430360</t>
  </si>
  <si>
    <t>"vyrovnání parapetů"170.46*0.50+2.74</t>
  </si>
  <si>
    <t>-1214028023</t>
  </si>
  <si>
    <t>"dle výpisu"21</t>
  </si>
  <si>
    <t>902753556</t>
  </si>
  <si>
    <t>12+14+8+5+9+2</t>
  </si>
  <si>
    <t>581447936</t>
  </si>
  <si>
    <t>940103</t>
  </si>
  <si>
    <t>dodávka a montáž hasící přístroj PHP 34 A</t>
  </si>
  <si>
    <t>1652154181</t>
  </si>
  <si>
    <t>"dle požární zprávy"1</t>
  </si>
  <si>
    <t>940104</t>
  </si>
  <si>
    <t>kouřová čidla, požární klapky, revizní dvířka, těsnění prostupů, výstražné a bezpečnostní tabulky</t>
  </si>
  <si>
    <t>36773993</t>
  </si>
  <si>
    <t>-1613919981</t>
  </si>
  <si>
    <t>B48</t>
  </si>
  <si>
    <t>"Celkem: "A48</t>
  </si>
  <si>
    <t>1171410727</t>
  </si>
  <si>
    <t>-930192135</t>
  </si>
  <si>
    <t>9073012</t>
  </si>
  <si>
    <t>C51</t>
  </si>
  <si>
    <t>"Celkem: "A51+B51</t>
  </si>
  <si>
    <t>-628074439</t>
  </si>
  <si>
    <t>198723394</t>
  </si>
  <si>
    <t>1.50*1.10*14+3.32+3.00</t>
  </si>
  <si>
    <t>971335793</t>
  </si>
  <si>
    <t>773723800</t>
  </si>
  <si>
    <t>1.10*5.00*2+3.65</t>
  </si>
  <si>
    <t>-1106729251</t>
  </si>
  <si>
    <t>"Celkem: "A56</t>
  </si>
  <si>
    <t>816585058</t>
  </si>
  <si>
    <t>M57</t>
  </si>
  <si>
    <t>"Celkem: "A57+B57+C57+D57+E57+F57+G57+H57+I57+J57+K57+L57</t>
  </si>
  <si>
    <t>1141831106</t>
  </si>
  <si>
    <t>"Mezisoučet: "A58</t>
  </si>
  <si>
    <t>G58</t>
  </si>
  <si>
    <t>"Mezisoučet: "C58+D58+E58+F58</t>
  </si>
  <si>
    <t>K58</t>
  </si>
  <si>
    <t>"Mezisoučet: "H58+I58+J58</t>
  </si>
  <si>
    <t>L58</t>
  </si>
  <si>
    <t>"Celkem: "A58+C58+D58+E58+F58+H58+I58+J58</t>
  </si>
  <si>
    <t>-750378264</t>
  </si>
  <si>
    <t>"komíny"(0.90+0.50)*2*1.50*4+(1.30+0.50)*2*1.50*6+(0.600+0.50)*2*1.50*2+(0.50+6.30)*2*1.50+11.6</t>
  </si>
  <si>
    <t>-724212964</t>
  </si>
  <si>
    <t>C60</t>
  </si>
  <si>
    <t>"Celkem: "A60+B60</t>
  </si>
  <si>
    <t>-1418806763</t>
  </si>
  <si>
    <t>1773931987</t>
  </si>
  <si>
    <t>2099749063</t>
  </si>
  <si>
    <t>468.6</t>
  </si>
  <si>
    <t>-1990547898</t>
  </si>
  <si>
    <t>623684251</t>
  </si>
  <si>
    <t>0001</t>
  </si>
  <si>
    <t>Nerezový třísložkový fasádní přetlakový komín nerez/vata/nerez</t>
  </si>
  <si>
    <t>R14</t>
  </si>
  <si>
    <t>Přechod třísložka/jednoduchý komín D100mm</t>
  </si>
  <si>
    <t>887112679</t>
  </si>
  <si>
    <t>R15</t>
  </si>
  <si>
    <t>Čistící/revizní koleno 90° D100mm</t>
  </si>
  <si>
    <t>684712827</t>
  </si>
  <si>
    <t>R16</t>
  </si>
  <si>
    <t>Koleno 90°, D100mm</t>
  </si>
  <si>
    <t>153345996</t>
  </si>
  <si>
    <t>R17</t>
  </si>
  <si>
    <t>Koleno 45°, D100mm</t>
  </si>
  <si>
    <t>606454785</t>
  </si>
  <si>
    <t>R18</t>
  </si>
  <si>
    <t>Základová deska s bočním odvodem kondenzátu D100mm</t>
  </si>
  <si>
    <t>1515352306</t>
  </si>
  <si>
    <t>R19</t>
  </si>
  <si>
    <t>Čistící kus D100mm</t>
  </si>
  <si>
    <t>262066366</t>
  </si>
  <si>
    <t>R20</t>
  </si>
  <si>
    <t>Tkus 90°, D100/100mm</t>
  </si>
  <si>
    <t>678388778</t>
  </si>
  <si>
    <t>R21</t>
  </si>
  <si>
    <t>Krycí rozeta D150mm</t>
  </si>
  <si>
    <t>-298962645</t>
  </si>
  <si>
    <t>R22</t>
  </si>
  <si>
    <t>Odstup od stěny nastavitelný 50-250mm, D100mm</t>
  </si>
  <si>
    <t>1643279603</t>
  </si>
  <si>
    <t>R23</t>
  </si>
  <si>
    <t>Prodloužení 500mm, s dvěma měřícími otvory D12mm</t>
  </si>
  <si>
    <t>515351259</t>
  </si>
  <si>
    <t>R24</t>
  </si>
  <si>
    <t>Prodloužení 500m, D100mm</t>
  </si>
  <si>
    <t>1280014075</t>
  </si>
  <si>
    <t>R25</t>
  </si>
  <si>
    <t>Prodloužení 1000m, D100mm</t>
  </si>
  <si>
    <t>1380020324</t>
  </si>
  <si>
    <t>2+5+6+9</t>
  </si>
  <si>
    <t>R26</t>
  </si>
  <si>
    <t>Uzávěr vedení D100mm</t>
  </si>
  <si>
    <t>1720320153</t>
  </si>
  <si>
    <t>R27</t>
  </si>
  <si>
    <t>Těsnění a spojky D100mm</t>
  </si>
  <si>
    <t>-1130737463</t>
  </si>
  <si>
    <t>25+12+4+5</t>
  </si>
  <si>
    <t>R28</t>
  </si>
  <si>
    <t>Plošina do 11m</t>
  </si>
  <si>
    <t>827949105</t>
  </si>
  <si>
    <t>Montáž komína</t>
  </si>
  <si>
    <t>934508647</t>
  </si>
  <si>
    <t>0002</t>
  </si>
  <si>
    <t>Přívod spalovacího vzduchu, plast</t>
  </si>
  <si>
    <t>R30</t>
  </si>
  <si>
    <t>Revizní koleno 90°, D100mm</t>
  </si>
  <si>
    <t>-1900576601</t>
  </si>
  <si>
    <t>R31</t>
  </si>
  <si>
    <t>1176567593</t>
  </si>
  <si>
    <t>R32</t>
  </si>
  <si>
    <t>Prodloužení 500mm, D100mm</t>
  </si>
  <si>
    <t>128918271</t>
  </si>
  <si>
    <t>R33</t>
  </si>
  <si>
    <t>Prodloužení 1000mm, D100mm</t>
  </si>
  <si>
    <t>1355841270</t>
  </si>
  <si>
    <t>R34</t>
  </si>
  <si>
    <t>Šikmý nasávací kus D100mm</t>
  </si>
  <si>
    <t>1296518609</t>
  </si>
  <si>
    <t>R35</t>
  </si>
  <si>
    <t>Minerální vata tl. 25mm vč. Al fólie</t>
  </si>
  <si>
    <t>-673213406</t>
  </si>
  <si>
    <t>R42</t>
  </si>
  <si>
    <t>Montáž nasávacího potrubí</t>
  </si>
  <si>
    <t>-1041614382</t>
  </si>
  <si>
    <t>0003</t>
  </si>
  <si>
    <t>Větrání kotelny</t>
  </si>
  <si>
    <t>R36</t>
  </si>
  <si>
    <t>Hranaté potrubí 300x300mm</t>
  </si>
  <si>
    <t>-150585058</t>
  </si>
  <si>
    <t>R37</t>
  </si>
  <si>
    <t>Oblouk 90°, 300x300mm R100mm</t>
  </si>
  <si>
    <t>1664309778</t>
  </si>
  <si>
    <t>R38</t>
  </si>
  <si>
    <t>Síťka z řídkého tahokovu 360x360mm</t>
  </si>
  <si>
    <t>2050165097</t>
  </si>
  <si>
    <t>Minerální vata tl. 25mm včo Al fólie</t>
  </si>
  <si>
    <t>-1506130286</t>
  </si>
  <si>
    <t>R40</t>
  </si>
  <si>
    <t>Požární obklad potrubí s EI dle PBŘ</t>
  </si>
  <si>
    <t>781404453</t>
  </si>
  <si>
    <t>R41</t>
  </si>
  <si>
    <t>Montáž větrání kotelny</t>
  </si>
  <si>
    <t>1912760297</t>
  </si>
  <si>
    <t>-1284597279</t>
  </si>
  <si>
    <t>C95</t>
  </si>
  <si>
    <t>"Celkem: "A95+B95</t>
  </si>
  <si>
    <t>961202284</t>
  </si>
  <si>
    <t>-1180154389</t>
  </si>
  <si>
    <t>-(0.88*0.70*14+1.10*0.70+1.58*0.70*4+1.18*0.70+1.58*1.10*4+1.18*1.10*2)-1</t>
  </si>
  <si>
    <t>C97</t>
  </si>
  <si>
    <t>"Celkem: "A97+B97</t>
  </si>
  <si>
    <t>-1891643565</t>
  </si>
  <si>
    <t>"Celkem: "A98+B98</t>
  </si>
  <si>
    <t>-1464515796</t>
  </si>
  <si>
    <t>C99</t>
  </si>
  <si>
    <t>"Celkem: "A99+B99</t>
  </si>
  <si>
    <t>-649584413</t>
  </si>
  <si>
    <t>-1891668377</t>
  </si>
  <si>
    <t>(32.60+10.255+10.175+18.77+32.64)*2+23.95</t>
  </si>
  <si>
    <t>-452942166</t>
  </si>
  <si>
    <t>2008438590</t>
  </si>
  <si>
    <t>-777304625</t>
  </si>
  <si>
    <t>-1803807260</t>
  </si>
  <si>
    <t>-2005688803</t>
  </si>
  <si>
    <t>-243996125</t>
  </si>
  <si>
    <t>-50641755</t>
  </si>
  <si>
    <t>C108</t>
  </si>
  <si>
    <t>"Celkem: "A108+B108</t>
  </si>
  <si>
    <t>1529602080</t>
  </si>
  <si>
    <t>33.47</t>
  </si>
  <si>
    <t>831551015</t>
  </si>
  <si>
    <t>C110</t>
  </si>
  <si>
    <t>"Celkem: "A110+B110</t>
  </si>
  <si>
    <t>1162686673</t>
  </si>
  <si>
    <t>11768.61</t>
  </si>
  <si>
    <t>2023551278</t>
  </si>
  <si>
    <t>25+65+48+47+25+47</t>
  </si>
  <si>
    <t>-232002074</t>
  </si>
  <si>
    <t>"izolace potrubí"8+7</t>
  </si>
  <si>
    <t>1384829227</t>
  </si>
  <si>
    <t>12+14+5+9+20+7</t>
  </si>
  <si>
    <t>-345560665</t>
  </si>
  <si>
    <t>18+10+12+8+6</t>
  </si>
  <si>
    <t>676686734</t>
  </si>
  <si>
    <t>"izolace potrubí"20+24</t>
  </si>
  <si>
    <t>492393001</t>
  </si>
  <si>
    <t>"izolace potrubí"10+12</t>
  </si>
  <si>
    <t>2137673533</t>
  </si>
  <si>
    <t>"izolace potrubí"10+10+20</t>
  </si>
  <si>
    <t>631546070</t>
  </si>
  <si>
    <t>pouzdro izolační potrubní s jednostrannou Al fólií max. 250/100 °C 76/50 mm</t>
  </si>
  <si>
    <t>645922367</t>
  </si>
  <si>
    <t>"izolace potrubí"7+8</t>
  </si>
  <si>
    <t>1553038097</t>
  </si>
  <si>
    <t>32+18+19+7+15+57+21+15+4+3</t>
  </si>
  <si>
    <t>1706061044</t>
  </si>
  <si>
    <t>24+31+12+14+18+3+10+14+10+12+4</t>
  </si>
  <si>
    <t>1462362591</t>
  </si>
  <si>
    <t>12+10+4+8+5</t>
  </si>
  <si>
    <t>922405517</t>
  </si>
  <si>
    <t>demontáž+likvidace gajgrů</t>
  </si>
  <si>
    <t>1442992599</t>
  </si>
  <si>
    <t>-1720419755</t>
  </si>
  <si>
    <t>-1211447346</t>
  </si>
  <si>
    <t>-140818913</t>
  </si>
  <si>
    <t>35+12+45+8+18+20+45+17</t>
  </si>
  <si>
    <t>-1916825547</t>
  </si>
  <si>
    <t>12+4+8+1</t>
  </si>
  <si>
    <t>1115658351</t>
  </si>
  <si>
    <t>833918382</t>
  </si>
  <si>
    <t>-968172721</t>
  </si>
  <si>
    <t>-590500515</t>
  </si>
  <si>
    <t>605730908</t>
  </si>
  <si>
    <t>977160211</t>
  </si>
  <si>
    <t>Rozdělovací kus odkouření, C100/150mm na 2xD100mm</t>
  </si>
  <si>
    <t>1483234826</t>
  </si>
  <si>
    <t>Sada rozšíření ekvit. regualce pro další směšovaný okruh</t>
  </si>
  <si>
    <t>-645921191</t>
  </si>
  <si>
    <t>-1550933593</t>
  </si>
  <si>
    <t>46257875</t>
  </si>
  <si>
    <t>1347539</t>
  </si>
  <si>
    <t>-522770976</t>
  </si>
  <si>
    <t>1068267584</t>
  </si>
  <si>
    <t>-332020604</t>
  </si>
  <si>
    <t>-488095913</t>
  </si>
  <si>
    <t>2022748424</t>
  </si>
  <si>
    <t>1486313156</t>
  </si>
  <si>
    <t>723/1</t>
  </si>
  <si>
    <t>Zdravotechnika - vnitřní plynovod - demontáže</t>
  </si>
  <si>
    <t>1782357273</t>
  </si>
  <si>
    <t>45+35+12+8+9+10+23+45+13</t>
  </si>
  <si>
    <t>R01.1</t>
  </si>
  <si>
    <t>476538741</t>
  </si>
  <si>
    <t>723120805_1.1</t>
  </si>
  <si>
    <t>493961456</t>
  </si>
  <si>
    <t>723214132</t>
  </si>
  <si>
    <t>Armatury přírubové plynové filtry těleso uhlíková ocel s vypouštěcí přírubou PN 16 do 300°C (D 71 118 616) DN 20</t>
  </si>
  <si>
    <t>998575531</t>
  </si>
  <si>
    <t>25+12+45+25+7+9+10+23+14</t>
  </si>
  <si>
    <t>731</t>
  </si>
  <si>
    <t>Ústřední vytápění - kotelny</t>
  </si>
  <si>
    <t>731152307_</t>
  </si>
  <si>
    <t>Kotel stac. kondenz. v uzavř. provedení 70 kW (při 40/30°C) vč. ekvit regulace, spalovací komora z nerezové oceli, teplosměnné plochy aluFer spojovací trubky z</t>
  </si>
  <si>
    <t>-1149027162</t>
  </si>
  <si>
    <t>731152309_1</t>
  </si>
  <si>
    <t>Kotel stac. kondenz. v uzavř. provedení 100 kW (při 40/30°C) vč. ekvit regulace, spalovací komora z nerezové oceli, teplosměnné plochy aluFer spojovací trubky z</t>
  </si>
  <si>
    <t>1815491071</t>
  </si>
  <si>
    <t>Plynový filtr 3/4"</t>
  </si>
  <si>
    <t>427629142</t>
  </si>
  <si>
    <t>-703785042</t>
  </si>
  <si>
    <t>-1460877522</t>
  </si>
  <si>
    <t>R04</t>
  </si>
  <si>
    <t>Pojistná sada 3/4" (pojistný ventil+tlakoměr+teploměr+odvzduš. ventil) v izolaci</t>
  </si>
  <si>
    <t>-706934916</t>
  </si>
  <si>
    <t>R05</t>
  </si>
  <si>
    <t>Neutralizační box pro kotle do 100kW</t>
  </si>
  <si>
    <t>314954830</t>
  </si>
  <si>
    <t>R06</t>
  </si>
  <si>
    <t>2.cestný uzavírací ventil DN40 se servopohonem 230V</t>
  </si>
  <si>
    <t>-308892223</t>
  </si>
  <si>
    <t>R07</t>
  </si>
  <si>
    <t>Čerpadlo kondenzátu</t>
  </si>
  <si>
    <t>-289413473</t>
  </si>
  <si>
    <t>R08</t>
  </si>
  <si>
    <t>Úpravna vody (dávkovací čerpadlo 8l/min, záchytná vana 60l na chemii, měřící souprava v kufříku, chemie pro 3m3 topné vody)</t>
  </si>
  <si>
    <t>1348140739</t>
  </si>
  <si>
    <t>R09</t>
  </si>
  <si>
    <t>Oddělovací člen s vodoměrem 1/2" a elektromagnetickým ventilem</t>
  </si>
  <si>
    <t>2677933</t>
  </si>
  <si>
    <t>R43</t>
  </si>
  <si>
    <t>Montáž kotlů</t>
  </si>
  <si>
    <t>-1874205850</t>
  </si>
  <si>
    <t>R44</t>
  </si>
  <si>
    <t>Montáž úpravny vody</t>
  </si>
  <si>
    <t>760161127</t>
  </si>
  <si>
    <t>R45</t>
  </si>
  <si>
    <t>Montáž expanzního automatu vč. nádoby</t>
  </si>
  <si>
    <t>750526438</t>
  </si>
  <si>
    <t>998731101</t>
  </si>
  <si>
    <t>Přesun hmot pro kotelny stanovený z hmotnosti přesunovaného materiálu vodorovná dopravní vzdálenost do 50 m v objektech výšky do 6 m</t>
  </si>
  <si>
    <t>1774111721</t>
  </si>
  <si>
    <t>732</t>
  </si>
  <si>
    <t>Ústřední vytápění - strojovny</t>
  </si>
  <si>
    <t>732111135</t>
  </si>
  <si>
    <t>Rozdělovače a sběrače tělesa rozdělovačů a sběračů z ocelových trub bezešvých DN 150</t>
  </si>
  <si>
    <t>-532471215</t>
  </si>
  <si>
    <t>732111233</t>
  </si>
  <si>
    <t>Rozdělovače a sběrače tělesa rozdělovačů a sběračů z ocelových trub bezešvých Příplatek k cenám za každých dalších i započatých 0,5 m délky tělesa DN 150</t>
  </si>
  <si>
    <t>293231474</t>
  </si>
  <si>
    <t>732111312</t>
  </si>
  <si>
    <t>Rozdělovače a sběrače trubková hrdla rozdělovačů a sběračů bez přírub DN 20</t>
  </si>
  <si>
    <t>1470198845</t>
  </si>
  <si>
    <t>732111316</t>
  </si>
  <si>
    <t>Rozdělovače a sběrače trubková hrdla rozdělovačů a sběračů bez přírub DN 40</t>
  </si>
  <si>
    <t>-1520050463</t>
  </si>
  <si>
    <t>732111318</t>
  </si>
  <si>
    <t>Rozdělovače a sběrače trubková hrdla rozdělovačů a sběračů bez přírub DN 50</t>
  </si>
  <si>
    <t>-1772026942</t>
  </si>
  <si>
    <t>732111322</t>
  </si>
  <si>
    <t>Rozdělovače a sběrače trubková hrdla rozdělovačů a sběračů bez přírub DN 65</t>
  </si>
  <si>
    <t>1185684395</t>
  </si>
  <si>
    <t>732331615</t>
  </si>
  <si>
    <t>Nádoby expanzní tlakové s membránou bez pojistného ventilu se závitovým připojením PN 0,6 o objemu 35 l</t>
  </si>
  <si>
    <t>-2068555619</t>
  </si>
  <si>
    <t>732332401</t>
  </si>
  <si>
    <t>Expanzní automaty čerpadlové základní expanzní nádoby bez čerpadlové řídící jednotky PN 0,6 o objemu 200 l</t>
  </si>
  <si>
    <t>-957457422</t>
  </si>
  <si>
    <t>732332511</t>
  </si>
  <si>
    <t>Expanzní automaty čerpadlové řídící jednotky základních nádob s jedním čerpadlem PN 1,0 230V 2-1/60</t>
  </si>
  <si>
    <t>-1204959536</t>
  </si>
  <si>
    <t>732421419</t>
  </si>
  <si>
    <t>Čerpadla teplovodní závitová mokroběžná oběhová pro teplovodní vytápění (elektronicky řízená) PN 10, do 110°C DN přípojky/dopravní výška H (m) - čerpací výkon Q</t>
  </si>
  <si>
    <t>1556791166</t>
  </si>
  <si>
    <t>732421472</t>
  </si>
  <si>
    <t>-899680813</t>
  </si>
  <si>
    <t>998732101</t>
  </si>
  <si>
    <t>Přesun hmot pro strojovny stanovený z hmotnosti přesunovaného materiálu vodorovná dopravní vzdálenost do 50 m v objektech výšky do 6 m</t>
  </si>
  <si>
    <t>-464826380</t>
  </si>
  <si>
    <t>733121216</t>
  </si>
  <si>
    <t>Potrubí z trubek ocelových hladkých bezešvých tvářených za tepla v kotelnách a strojovnách Ø 44,5/2,6</t>
  </si>
  <si>
    <t>-73462121</t>
  </si>
  <si>
    <t>5+4+6</t>
  </si>
  <si>
    <t>733121222</t>
  </si>
  <si>
    <t>Potrubí z trubek ocelových hladkých bezešvých tvářených za tepla v kotelnách a strojovnách Ø 76/3,2</t>
  </si>
  <si>
    <t>2117535293</t>
  </si>
  <si>
    <t>817437836</t>
  </si>
  <si>
    <t>45+23+71+65+23+85+67+46+32+18+43+28+69</t>
  </si>
  <si>
    <t>2070166151</t>
  </si>
  <si>
    <t>12+48+10+4+9+2</t>
  </si>
  <si>
    <t>1262041737</t>
  </si>
  <si>
    <t>23+14+24+18+19+5+18+10+14</t>
  </si>
  <si>
    <t>1416651051</t>
  </si>
  <si>
    <t>2+5+9+8+7+4+10</t>
  </si>
  <si>
    <t>1635149605</t>
  </si>
  <si>
    <t>10+2+8</t>
  </si>
  <si>
    <t>1520495424</t>
  </si>
  <si>
    <t>5+6+8+4+7</t>
  </si>
  <si>
    <t>-258946935</t>
  </si>
  <si>
    <t>25+6+14+20</t>
  </si>
  <si>
    <t>799514769</t>
  </si>
  <si>
    <t>734193115</t>
  </si>
  <si>
    <t>Ostatní přírubové armatury klapky mezipřírubové uzavírací PN 16 do 120°C disk tvárná litina DN 65</t>
  </si>
  <si>
    <t>-318258206</t>
  </si>
  <si>
    <t>R11</t>
  </si>
  <si>
    <t>separátor mikrobublin a nečistot DN65, přírubový, vč. izolace a magnetu</t>
  </si>
  <si>
    <t>-2104822347</t>
  </si>
  <si>
    <t>734209113</t>
  </si>
  <si>
    <t>Montáž závitových armatur se 2 závity G 1/2 (DN 15)</t>
  </si>
  <si>
    <t>-1316450725</t>
  </si>
  <si>
    <t>2+5+6+4+2+5</t>
  </si>
  <si>
    <t>1678985744</t>
  </si>
  <si>
    <t>812182067</t>
  </si>
  <si>
    <t>1871658748</t>
  </si>
  <si>
    <t>734211119</t>
  </si>
  <si>
    <t>Ventily odvzdušňovací závitové automatické PN 14 do 120°C G 3/8</t>
  </si>
  <si>
    <t>-1274454236</t>
  </si>
  <si>
    <t>418431831</t>
  </si>
  <si>
    <t>-610993182</t>
  </si>
  <si>
    <t>1446122779</t>
  </si>
  <si>
    <t>734220103</t>
  </si>
  <si>
    <t>Ventily regulační závitové vyvažovací přímé PN 20 do 100°C G 5/4</t>
  </si>
  <si>
    <t>-1523341120</t>
  </si>
  <si>
    <t>734220104</t>
  </si>
  <si>
    <t>Ventily regulační závitové vyvažovací přímé PN 20 do 100°C G 6/4</t>
  </si>
  <si>
    <t>646234972</t>
  </si>
  <si>
    <t>-928234400</t>
  </si>
  <si>
    <t>25+27+14+23+10+2+10</t>
  </si>
  <si>
    <t>734242416</t>
  </si>
  <si>
    <t>Ventily zpětné závitové PN 16 do 110°C přímé G 6/4</t>
  </si>
  <si>
    <t>-1271242455</t>
  </si>
  <si>
    <t>734242417</t>
  </si>
  <si>
    <t>Ventily zpětné závitové PN 16 do 110°C přímé G 2</t>
  </si>
  <si>
    <t>-318041726</t>
  </si>
  <si>
    <t>734251212</t>
  </si>
  <si>
    <t>Ventily pojistné závitové a čepové rohové provozní tlak od 2,5 do 6 bar G 3/4</t>
  </si>
  <si>
    <t>-794066922</t>
  </si>
  <si>
    <t>734261237</t>
  </si>
  <si>
    <t>Šroubení topenářské PN 16 do 120°C přímé G 6/4</t>
  </si>
  <si>
    <t>876025039</t>
  </si>
  <si>
    <t>-1266542174</t>
  </si>
  <si>
    <t>12+10+5+9+8+25+8+15+10</t>
  </si>
  <si>
    <t>-1611031255</t>
  </si>
  <si>
    <t>734291123</t>
  </si>
  <si>
    <t>Ostatní armatury kohouty plnicí a vypouštěcí PN 10 do 90°C G 1/2</t>
  </si>
  <si>
    <t>-1006278603</t>
  </si>
  <si>
    <t>734291243</t>
  </si>
  <si>
    <t>Ostatní armatury filtry závitové PN 16 do 130°C přímé s vnitřními závity G 3/4</t>
  </si>
  <si>
    <t>-1583059712</t>
  </si>
  <si>
    <t>734291245</t>
  </si>
  <si>
    <t>Ostatní armatury filtry závitové PN 16 do 130°C přímé s vnitřními závity G 1 1/4</t>
  </si>
  <si>
    <t>264000791</t>
  </si>
  <si>
    <t>R10</t>
  </si>
  <si>
    <t>Indukční měřič tepla DN65 vč. čidla</t>
  </si>
  <si>
    <t>-516584876</t>
  </si>
  <si>
    <t>734291246</t>
  </si>
  <si>
    <t>Ostatní armatury filtry závitové PN 16 do 130°C přímé s vnitřními závity G 1 1/2</t>
  </si>
  <si>
    <t>-2029560907</t>
  </si>
  <si>
    <t>734291313_1</t>
  </si>
  <si>
    <t>Odlučovač kalu přímý G 3/4" PN 10 do 120°C s vnitřními závity</t>
  </si>
  <si>
    <t>1297684057</t>
  </si>
  <si>
    <t>734292711</t>
  </si>
  <si>
    <t>Ostatní armatury kulové kohouty PN 42 do 185°C přímé vnitřní závit G 1/4</t>
  </si>
  <si>
    <t>-1728721527</t>
  </si>
  <si>
    <t>734292714</t>
  </si>
  <si>
    <t>Ostatní armatury kulové kohouty PN 42 do 185°C přímé vnitřní závit G 3/4</t>
  </si>
  <si>
    <t>1258099721</t>
  </si>
  <si>
    <t>734292715</t>
  </si>
  <si>
    <t>Ostatní armatury kulové kohouty PN 42 do 185°C přímé vnitřní závit G 1</t>
  </si>
  <si>
    <t>-709074629</t>
  </si>
  <si>
    <t>734292717</t>
  </si>
  <si>
    <t>Ostatní armatury kulové kohouty PN 42 do 185°C přímé vnitřní závit G 1 1/2</t>
  </si>
  <si>
    <t>540764545</t>
  </si>
  <si>
    <t>734292718</t>
  </si>
  <si>
    <t>Ostatní armatury kulové kohouty PN 42 do 185°C přímé vnitřní závit G 2</t>
  </si>
  <si>
    <t>807407237</t>
  </si>
  <si>
    <t>734295022</t>
  </si>
  <si>
    <t>Směšovací armatury závitové trojcestné se servomotorem DN 25</t>
  </si>
  <si>
    <t>-1793070592</t>
  </si>
  <si>
    <t>734295023</t>
  </si>
  <si>
    <t>Směšovací armatury závitové trojcestné se servomotorem DN 32</t>
  </si>
  <si>
    <t>1600179695</t>
  </si>
  <si>
    <t>734411117</t>
  </si>
  <si>
    <t>Teploměry technické s pevným stonkem a jímkou zadní připojení (axiální) průměr 80 mm délka stonku 100 mm</t>
  </si>
  <si>
    <t>344291613</t>
  </si>
  <si>
    <t>734421102</t>
  </si>
  <si>
    <t>Tlakoměry s pevným stonkem a zpětnou klapkou spodní připojení (radiální) tlaku 0–16 bar průměru 63 mm</t>
  </si>
  <si>
    <t>-281761704</t>
  </si>
  <si>
    <t>734424102</t>
  </si>
  <si>
    <t>Tlakoměry kondenzační smyčky k přivaření, PN 250 do 300°C stočené</t>
  </si>
  <si>
    <t>1673299443</t>
  </si>
  <si>
    <t>-687278707</t>
  </si>
  <si>
    <t>-1827835987</t>
  </si>
  <si>
    <t>2+10+5+7</t>
  </si>
  <si>
    <t>2057474038</t>
  </si>
  <si>
    <t>A224</t>
  </si>
  <si>
    <t>3+5+9+7+10+2</t>
  </si>
  <si>
    <t>1356137185</t>
  </si>
  <si>
    <t>894129962</t>
  </si>
  <si>
    <t>3+5+4+8+4</t>
  </si>
  <si>
    <t>-1438015142</t>
  </si>
  <si>
    <t>2+5+4+1</t>
  </si>
  <si>
    <t>1896774764</t>
  </si>
  <si>
    <t>4+5</t>
  </si>
  <si>
    <t>-869435511</t>
  </si>
  <si>
    <t>297175893</t>
  </si>
  <si>
    <t>10+12+10+8+9+1</t>
  </si>
  <si>
    <t>1293660558</t>
  </si>
  <si>
    <t>-662514933</t>
  </si>
  <si>
    <t>473863681</t>
  </si>
  <si>
    <t>25+61+45+34+52+47+8+24+9+15</t>
  </si>
  <si>
    <t>-905063924</t>
  </si>
  <si>
    <t>12+4+8+10+14+12</t>
  </si>
  <si>
    <t>1073569300</t>
  </si>
  <si>
    <t>56+45+25+8+14+32+8+12</t>
  </si>
  <si>
    <t>-1348368401</t>
  </si>
  <si>
    <t>25+14+9+25+7</t>
  </si>
  <si>
    <t>237</t>
  </si>
  <si>
    <t>27440916</t>
  </si>
  <si>
    <t>A237</t>
  </si>
  <si>
    <t>15+15</t>
  </si>
  <si>
    <t>238</t>
  </si>
  <si>
    <t>1812921604</t>
  </si>
  <si>
    <t>A238</t>
  </si>
  <si>
    <t>25+45+34+9+10+32+25+7+10+8+15</t>
  </si>
  <si>
    <t>239</t>
  </si>
  <si>
    <t>-41910775</t>
  </si>
  <si>
    <t>A239</t>
  </si>
  <si>
    <t>240</t>
  </si>
  <si>
    <t>-831599376</t>
  </si>
  <si>
    <t>A240</t>
  </si>
  <si>
    <t>241</t>
  </si>
  <si>
    <t>1951189371</t>
  </si>
  <si>
    <t>A241</t>
  </si>
  <si>
    <t>242</t>
  </si>
  <si>
    <t>-1389402334</t>
  </si>
  <si>
    <t>A242</t>
  </si>
  <si>
    <t>10+10</t>
  </si>
  <si>
    <t>243</t>
  </si>
  <si>
    <t>1860167972</t>
  </si>
  <si>
    <t>A243</t>
  </si>
  <si>
    <t>244</t>
  </si>
  <si>
    <t>-1546565338</t>
  </si>
  <si>
    <t>A244</t>
  </si>
  <si>
    <t>245</t>
  </si>
  <si>
    <t>Zemní práce - vykopání rýhy šíře 500 mm, hloubky 900mm, tř. 3, vč. zpětného zásypu- zához uzemnění</t>
  </si>
  <si>
    <t>-1146746297</t>
  </si>
  <si>
    <t>A245</t>
  </si>
  <si>
    <t>246</t>
  </si>
  <si>
    <t>-1587625166</t>
  </si>
  <si>
    <t>247</t>
  </si>
  <si>
    <t>Pol127</t>
  </si>
  <si>
    <t>-697741856</t>
  </si>
  <si>
    <t>A247</t>
  </si>
  <si>
    <t>35+24+54+18+26+65+45+10+23+20</t>
  </si>
  <si>
    <t>248</t>
  </si>
  <si>
    <t>Pol128</t>
  </si>
  <si>
    <t>-1560876017</t>
  </si>
  <si>
    <t>A248</t>
  </si>
  <si>
    <t>20+12+5+10+13</t>
  </si>
  <si>
    <t>249</t>
  </si>
  <si>
    <t>Pol129</t>
  </si>
  <si>
    <t>-756525677</t>
  </si>
  <si>
    <t>A249</t>
  </si>
  <si>
    <t>45+23+28+55+23+26</t>
  </si>
  <si>
    <t>250</t>
  </si>
  <si>
    <t>Pol130</t>
  </si>
  <si>
    <t>-377905773</t>
  </si>
  <si>
    <t>A250</t>
  </si>
  <si>
    <t>20+20+20+20</t>
  </si>
  <si>
    <t>251</t>
  </si>
  <si>
    <t>Pol131</t>
  </si>
  <si>
    <t>-1267202617</t>
  </si>
  <si>
    <t>A251</t>
  </si>
  <si>
    <t>252</t>
  </si>
  <si>
    <t>Pol132</t>
  </si>
  <si>
    <t>-2062690317</t>
  </si>
  <si>
    <t>A252</t>
  </si>
  <si>
    <t>45+23+52+10+20+30+40</t>
  </si>
  <si>
    <t>253</t>
  </si>
  <si>
    <t>Pol133</t>
  </si>
  <si>
    <t>1161802490</t>
  </si>
  <si>
    <t>A253</t>
  </si>
  <si>
    <t>254</t>
  </si>
  <si>
    <t>Pol134</t>
  </si>
  <si>
    <t>1088513985</t>
  </si>
  <si>
    <t>A254</t>
  </si>
  <si>
    <t>255</t>
  </si>
  <si>
    <t>Pol135</t>
  </si>
  <si>
    <t>484743449</t>
  </si>
  <si>
    <t>A255</t>
  </si>
  <si>
    <t>256</t>
  </si>
  <si>
    <t>Pol136</t>
  </si>
  <si>
    <t>-1710603124</t>
  </si>
  <si>
    <t>A256</t>
  </si>
  <si>
    <t>25*2</t>
  </si>
  <si>
    <t>257</t>
  </si>
  <si>
    <t>Pol137</t>
  </si>
  <si>
    <t>2091003281</t>
  </si>
  <si>
    <t>A257</t>
  </si>
  <si>
    <t>258</t>
  </si>
  <si>
    <t>Pol138</t>
  </si>
  <si>
    <t>-1886350531</t>
  </si>
  <si>
    <t>A258</t>
  </si>
  <si>
    <t>259</t>
  </si>
  <si>
    <t>Pol49.1</t>
  </si>
  <si>
    <t>1257077577</t>
  </si>
  <si>
    <t>A259</t>
  </si>
  <si>
    <t>260</t>
  </si>
  <si>
    <t>Pol139</t>
  </si>
  <si>
    <t>-974929399</t>
  </si>
  <si>
    <t>261</t>
  </si>
  <si>
    <t>-945584287</t>
  </si>
  <si>
    <t>A261</t>
  </si>
  <si>
    <t>"dle výpisu"38</t>
  </si>
  <si>
    <t>262</t>
  </si>
  <si>
    <t>1662420491</t>
  </si>
  <si>
    <t>A262</t>
  </si>
  <si>
    <t>(17.30+18.705)/2*11.84*2+8.60*14.20/2+73.05</t>
  </si>
  <si>
    <t>263</t>
  </si>
  <si>
    <t>2071271561</t>
  </si>
  <si>
    <t>A263</t>
  </si>
  <si>
    <t>B263</t>
  </si>
  <si>
    <t>"Celkem: "A263</t>
  </si>
  <si>
    <t>264</t>
  </si>
  <si>
    <t>-1866950618</t>
  </si>
  <si>
    <t>A264</t>
  </si>
  <si>
    <t>B264</t>
  </si>
  <si>
    <t>"Celkem: "A264</t>
  </si>
  <si>
    <t>265</t>
  </si>
  <si>
    <t>-757104906</t>
  </si>
  <si>
    <t>A265</t>
  </si>
  <si>
    <t>11.70</t>
  </si>
  <si>
    <t>266</t>
  </si>
  <si>
    <t>762395000.1</t>
  </si>
  <si>
    <t>1074971131</t>
  </si>
  <si>
    <t>A266</t>
  </si>
  <si>
    <t>267</t>
  </si>
  <si>
    <t>603722549</t>
  </si>
  <si>
    <t>268</t>
  </si>
  <si>
    <t>-559680028</t>
  </si>
  <si>
    <t>A268</t>
  </si>
  <si>
    <t>269</t>
  </si>
  <si>
    <t>954680558</t>
  </si>
  <si>
    <t>A269</t>
  </si>
  <si>
    <t>B269</t>
  </si>
  <si>
    <t>"Celkem: "A269</t>
  </si>
  <si>
    <t>270</t>
  </si>
  <si>
    <t>1428177659</t>
  </si>
  <si>
    <t>A270</t>
  </si>
  <si>
    <t>271</t>
  </si>
  <si>
    <t>-814427017</t>
  </si>
  <si>
    <t>A271</t>
  </si>
  <si>
    <t>272</t>
  </si>
  <si>
    <t>-438088106</t>
  </si>
  <si>
    <t>A272</t>
  </si>
  <si>
    <t>B272</t>
  </si>
  <si>
    <t>"Celkem: "A272</t>
  </si>
  <si>
    <t>273</t>
  </si>
  <si>
    <t>-1377050442</t>
  </si>
  <si>
    <t>A273</t>
  </si>
  <si>
    <t>1.48*64+1.08*6*2+1.44+1.48*6+1.66+1.48*4+1.08*2+0.78*14</t>
  </si>
  <si>
    <t>C273</t>
  </si>
  <si>
    <t>"Celkem: "A273+B273</t>
  </si>
  <si>
    <t>274</t>
  </si>
  <si>
    <t>-1986231313</t>
  </si>
  <si>
    <t>A274</t>
  </si>
  <si>
    <t>275</t>
  </si>
  <si>
    <t>122761911</t>
  </si>
  <si>
    <t>A275</t>
  </si>
  <si>
    <t>91.3</t>
  </si>
  <si>
    <t>276</t>
  </si>
  <si>
    <t>1884759711</t>
  </si>
  <si>
    <t>A276</t>
  </si>
  <si>
    <t>47.4</t>
  </si>
  <si>
    <t>277</t>
  </si>
  <si>
    <t>-452782217</t>
  </si>
  <si>
    <t>A277</t>
  </si>
  <si>
    <t>278</t>
  </si>
  <si>
    <t>2129182858</t>
  </si>
  <si>
    <t>A278</t>
  </si>
  <si>
    <t>B278</t>
  </si>
  <si>
    <t>"Celkem: "A278</t>
  </si>
  <si>
    <t>279</t>
  </si>
  <si>
    <t>-450839527</t>
  </si>
  <si>
    <t>A279</t>
  </si>
  <si>
    <t>C279</t>
  </si>
  <si>
    <t>"Celkem: "A279+B279</t>
  </si>
  <si>
    <t>280</t>
  </si>
  <si>
    <t>1844126568</t>
  </si>
  <si>
    <t>A280</t>
  </si>
  <si>
    <t>B280</t>
  </si>
  <si>
    <t>"Celkem: "A280</t>
  </si>
  <si>
    <t>281</t>
  </si>
  <si>
    <t>-2112434169</t>
  </si>
  <si>
    <t>A281</t>
  </si>
  <si>
    <t>"kanalizace"2</t>
  </si>
  <si>
    <t>B281</t>
  </si>
  <si>
    <t>"Celkem: "A281</t>
  </si>
  <si>
    <t>282</t>
  </si>
  <si>
    <t>-1887764034</t>
  </si>
  <si>
    <t>A282</t>
  </si>
  <si>
    <t>B282</t>
  </si>
  <si>
    <t>"Celkem: "A282</t>
  </si>
  <si>
    <t>283</t>
  </si>
  <si>
    <t>-1029112316</t>
  </si>
  <si>
    <t>A283</t>
  </si>
  <si>
    <t>284</t>
  </si>
  <si>
    <t>1482624907</t>
  </si>
  <si>
    <t>A284</t>
  </si>
  <si>
    <t>285</t>
  </si>
  <si>
    <t>1450701535</t>
  </si>
  <si>
    <t>286</t>
  </si>
  <si>
    <t>-546410791</t>
  </si>
  <si>
    <t>A286</t>
  </si>
  <si>
    <t>43.59+168.11+14.85</t>
  </si>
  <si>
    <t>B286</t>
  </si>
  <si>
    <t>"Celkem: "A286</t>
  </si>
  <si>
    <t>287</t>
  </si>
  <si>
    <t>-1868897396</t>
  </si>
  <si>
    <t>A287</t>
  </si>
  <si>
    <t>288</t>
  </si>
  <si>
    <t>-209842244</t>
  </si>
  <si>
    <t>A288</t>
  </si>
  <si>
    <t>"dle výpisu prvků"15</t>
  </si>
  <si>
    <t>289</t>
  </si>
  <si>
    <t>-279274305</t>
  </si>
  <si>
    <t>A289</t>
  </si>
  <si>
    <t>"dle výpisu"97</t>
  </si>
  <si>
    <t>290</t>
  </si>
  <si>
    <t>133147671</t>
  </si>
  <si>
    <t>A290</t>
  </si>
  <si>
    <t>"dle výpisu prvků"43.59</t>
  </si>
  <si>
    <t>291</t>
  </si>
  <si>
    <t>513201394</t>
  </si>
  <si>
    <t>A291</t>
  </si>
  <si>
    <t>"dle výpisu prvků"64</t>
  </si>
  <si>
    <t>292</t>
  </si>
  <si>
    <t>2029403416</t>
  </si>
  <si>
    <t>A292</t>
  </si>
  <si>
    <t>"dle výpisu prvků"6</t>
  </si>
  <si>
    <t>293</t>
  </si>
  <si>
    <t>-1672571556</t>
  </si>
  <si>
    <t>A293</t>
  </si>
  <si>
    <t>294</t>
  </si>
  <si>
    <t>-1346340178</t>
  </si>
  <si>
    <t>A294</t>
  </si>
  <si>
    <t>295</t>
  </si>
  <si>
    <t>-1575714160</t>
  </si>
  <si>
    <t>A295</t>
  </si>
  <si>
    <t>296</t>
  </si>
  <si>
    <t>1667331303</t>
  </si>
  <si>
    <t>A296</t>
  </si>
  <si>
    <t>297</t>
  </si>
  <si>
    <t>okno plastové 860x980 mm ozn. OK10 par. dle PD</t>
  </si>
  <si>
    <t>458125310</t>
  </si>
  <si>
    <t>A297</t>
  </si>
  <si>
    <t>298</t>
  </si>
  <si>
    <t>-1084016006</t>
  </si>
  <si>
    <t>A298</t>
  </si>
  <si>
    <t>299</t>
  </si>
  <si>
    <t>1403575832</t>
  </si>
  <si>
    <t>A299</t>
  </si>
  <si>
    <t>"dle výpisu prvků"4</t>
  </si>
  <si>
    <t>300</t>
  </si>
  <si>
    <t>-1686151535</t>
  </si>
  <si>
    <t>A300</t>
  </si>
  <si>
    <t>"dle výpisu prvků"2</t>
  </si>
  <si>
    <t>301</t>
  </si>
  <si>
    <t>-1368027926</t>
  </si>
  <si>
    <t>A301</t>
  </si>
  <si>
    <t>"dle výpisu prvků"14</t>
  </si>
  <si>
    <t>302</t>
  </si>
  <si>
    <t>-1639355917</t>
  </si>
  <si>
    <t>A302</t>
  </si>
  <si>
    <t>303</t>
  </si>
  <si>
    <t>1466907300</t>
  </si>
  <si>
    <t>A303</t>
  </si>
  <si>
    <t>304</t>
  </si>
  <si>
    <t>-1743820543</t>
  </si>
  <si>
    <t>A304</t>
  </si>
  <si>
    <t>B304</t>
  </si>
  <si>
    <t>"Celkem: "A304</t>
  </si>
  <si>
    <t>305</t>
  </si>
  <si>
    <t>1221755060</t>
  </si>
  <si>
    <t>A305</t>
  </si>
  <si>
    <t>23.63</t>
  </si>
  <si>
    <t>306</t>
  </si>
  <si>
    <t>-1765273155</t>
  </si>
  <si>
    <t>A306</t>
  </si>
  <si>
    <t>B306</t>
  </si>
  <si>
    <t>"Mezisoučet: "A306</t>
  </si>
  <si>
    <t>D306</t>
  </si>
  <si>
    <t>"Mezisoučet: "C306</t>
  </si>
  <si>
    <t>F306</t>
  </si>
  <si>
    <t>"Mezisoučet: "E306</t>
  </si>
  <si>
    <t>H306</t>
  </si>
  <si>
    <t>"Mezisoučet: "G306</t>
  </si>
  <si>
    <t>I306</t>
  </si>
  <si>
    <t>"Celkem: "A306+C306+E306+G306</t>
  </si>
  <si>
    <t>307</t>
  </si>
  <si>
    <t>-1463248252</t>
  </si>
  <si>
    <t>308</t>
  </si>
  <si>
    <t>-1892856367</t>
  </si>
  <si>
    <t>A308</t>
  </si>
  <si>
    <t>309</t>
  </si>
  <si>
    <t>-1834982992</t>
  </si>
  <si>
    <t>A309</t>
  </si>
  <si>
    <t>310</t>
  </si>
  <si>
    <t>-1887732723</t>
  </si>
  <si>
    <t>A310</t>
  </si>
  <si>
    <t>B310</t>
  </si>
  <si>
    <t>"Celkem: "A310</t>
  </si>
  <si>
    <t>311</t>
  </si>
  <si>
    <t>679505031</t>
  </si>
  <si>
    <t>A311</t>
  </si>
  <si>
    <t>312</t>
  </si>
  <si>
    <t>713103</t>
  </si>
  <si>
    <t>kovové dveře PD02 600x600 s požární odolností EI 30 DO3-C, se smozavíračem, dodávka + montáž vč. ocelové zárubně</t>
  </si>
  <si>
    <t>130140766</t>
  </si>
  <si>
    <t>A312</t>
  </si>
  <si>
    <t>313</t>
  </si>
  <si>
    <t>-2049075185</t>
  </si>
  <si>
    <t>314</t>
  </si>
  <si>
    <t>-1260985504</t>
  </si>
  <si>
    <t>""inpregnace krovu"</t>
  </si>
  <si>
    <t>A314</t>
  </si>
  <si>
    <t>((17.30+18.705)/2*11.84*2+8.60*14.20/2+73.05)*2</t>
  </si>
  <si>
    <t>"ostatní prvky"237.78</t>
  </si>
  <si>
    <t>C314</t>
  </si>
  <si>
    <t>"Celkem: "A314+B314</t>
  </si>
  <si>
    <t>315</t>
  </si>
  <si>
    <t>-1539952262</t>
  </si>
  <si>
    <t>A315</t>
  </si>
  <si>
    <t>H315</t>
  </si>
  <si>
    <t>"Celkem: "A315+B315+C315+D315+E315+F315+G315</t>
  </si>
  <si>
    <t>316</t>
  </si>
  <si>
    <t>-1275281529</t>
  </si>
  <si>
    <t>A316</t>
  </si>
  <si>
    <t>H316</t>
  </si>
  <si>
    <t>"Celkem: "A316+B316+C316+D316+E316+F316+G316</t>
  </si>
  <si>
    <t>317</t>
  </si>
  <si>
    <t>-1516386667</t>
  </si>
  <si>
    <t>A317</t>
  </si>
  <si>
    <t>B317</t>
  </si>
  <si>
    <t>"Celkem: "A317</t>
  </si>
  <si>
    <t>318</t>
  </si>
  <si>
    <t>-1325942409</t>
  </si>
  <si>
    <t>A318</t>
  </si>
  <si>
    <t>319</t>
  </si>
  <si>
    <t>0214</t>
  </si>
  <si>
    <t>Izolace minerální vatou tl. 35 mm + opláštění Al folií (izolace potrubí)</t>
  </si>
  <si>
    <t>670742207</t>
  </si>
  <si>
    <t>A319</t>
  </si>
  <si>
    <t>"izolace potrubí"5.0</t>
  </si>
  <si>
    <t>320</t>
  </si>
  <si>
    <t>0215</t>
  </si>
  <si>
    <t>Zabezpečení kotelny(dodávka obsahuke:detekce úniku plynu (pro každý kotel), drtrkce přetopení 40 C, tlačítko "STOP", akustická a světelná signalizace,detekce za</t>
  </si>
  <si>
    <t>597905712</t>
  </si>
  <si>
    <t>A320</t>
  </si>
  <si>
    <t>321</t>
  </si>
  <si>
    <t>-531832529</t>
  </si>
  <si>
    <t>A321</t>
  </si>
  <si>
    <t>322</t>
  </si>
  <si>
    <t>-271616399</t>
  </si>
  <si>
    <t>A322</t>
  </si>
  <si>
    <t>323</t>
  </si>
  <si>
    <t>-1799035785</t>
  </si>
  <si>
    <t>A323</t>
  </si>
  <si>
    <t>324</t>
  </si>
  <si>
    <t>Nástěnný jednodílný rozvaděč 16- 19 
jednodílný nástěnný rozvaděč s krytím IP 30
rozvaděč se věší přímo na zeď
součástí riozvaděče jsou dvě posuvné vertik</t>
  </si>
  <si>
    <t>2084617179</t>
  </si>
  <si>
    <t>A324</t>
  </si>
  <si>
    <t>325</t>
  </si>
  <si>
    <t>-145923023</t>
  </si>
  <si>
    <t>A325</t>
  </si>
  <si>
    <t>326</t>
  </si>
  <si>
    <t>Nástěnný jednodílný rozvaděč 42 U - 19 š. 600 mm
jednodílný nástěnný rozvaděč s krytím IP 30
rozvaděč se věší přímo na zeď
součástí riozvaděče jsou dvě po</t>
  </si>
  <si>
    <t>-1465345526</t>
  </si>
  <si>
    <t>A326</t>
  </si>
  <si>
    <t>327</t>
  </si>
  <si>
    <t>-519581438</t>
  </si>
  <si>
    <t>A327</t>
  </si>
  <si>
    <t>328</t>
  </si>
  <si>
    <t>-1114208899</t>
  </si>
  <si>
    <t>A328</t>
  </si>
  <si>
    <t>14+25</t>
  </si>
  <si>
    <t>329</t>
  </si>
  <si>
    <t>-565363317</t>
  </si>
  <si>
    <t>A329</t>
  </si>
  <si>
    <t>330</t>
  </si>
  <si>
    <t>1770821583</t>
  </si>
  <si>
    <t>A330</t>
  </si>
  <si>
    <t>331</t>
  </si>
  <si>
    <t>1682709239</t>
  </si>
  <si>
    <t>A331</t>
  </si>
  <si>
    <t>B9</t>
  </si>
  <si>
    <t>C9</t>
  </si>
  <si>
    <t>03-2 - SO 03-2 Bytový dům č. p. 393 - nezpůsobilé náklady</t>
  </si>
  <si>
    <t xml:space="preserve">    741-2 - Elektromontíže  - montáž</t>
  </si>
  <si>
    <t>1978878667</t>
  </si>
  <si>
    <t>1811152236</t>
  </si>
  <si>
    <t>7.40*0.50</t>
  </si>
  <si>
    <t>1138630070</t>
  </si>
  <si>
    <t>-803374669</t>
  </si>
  <si>
    <t>1181826029</t>
  </si>
  <si>
    <t>110.26*2*1.05</t>
  </si>
  <si>
    <t>-1386369941</t>
  </si>
  <si>
    <t>1180088745</t>
  </si>
  <si>
    <t>803962911</t>
  </si>
  <si>
    <t>-23477519</t>
  </si>
  <si>
    <t>D9</t>
  </si>
  <si>
    <t>"Celkem: "A9+B9+C9</t>
  </si>
  <si>
    <t>1254986977</t>
  </si>
  <si>
    <t>583186925</t>
  </si>
  <si>
    <t>544281533</t>
  </si>
  <si>
    <t>Pol54</t>
  </si>
  <si>
    <t>-508025755</t>
  </si>
  <si>
    <t>10+32+45+85+32+6</t>
  </si>
  <si>
    <t>Pol55</t>
  </si>
  <si>
    <t>-900940903</t>
  </si>
  <si>
    <t>10+12+8</t>
  </si>
  <si>
    <t>Pol60</t>
  </si>
  <si>
    <t>762188471</t>
  </si>
  <si>
    <t>Pol100</t>
  </si>
  <si>
    <t>567027878</t>
  </si>
  <si>
    <t>13+14+23+10</t>
  </si>
  <si>
    <t>Pol66</t>
  </si>
  <si>
    <t>-984260166</t>
  </si>
  <si>
    <t>10+8+4+5+7+2</t>
  </si>
  <si>
    <t>Pol67</t>
  </si>
  <si>
    <t>-1742580955</t>
  </si>
  <si>
    <t>Pol75</t>
  </si>
  <si>
    <t>Pohybové čidlo stropní 360 at.230 V,zátěž 1200 W dosah 6 m</t>
  </si>
  <si>
    <t>659627829</t>
  </si>
  <si>
    <t>Pol76</t>
  </si>
  <si>
    <t>1473361310</t>
  </si>
  <si>
    <t>Pol77</t>
  </si>
  <si>
    <t>svorka O 2273-205 5x2,5 transparentní krabicová svorka</t>
  </si>
  <si>
    <t>590194527</t>
  </si>
  <si>
    <t>Pol78</t>
  </si>
  <si>
    <t>250345675</t>
  </si>
  <si>
    <t>Pol101</t>
  </si>
  <si>
    <t>1629863548</t>
  </si>
  <si>
    <t>Elektromontíže  - montáž</t>
  </si>
  <si>
    <t>1954244304</t>
  </si>
  <si>
    <t>-2134364472</t>
  </si>
  <si>
    <t>-23649818</t>
  </si>
  <si>
    <t>-655327157</t>
  </si>
  <si>
    <t>-1527635617</t>
  </si>
  <si>
    <t>-1449405365</t>
  </si>
  <si>
    <t>670446760</t>
  </si>
  <si>
    <t>-1487353466</t>
  </si>
  <si>
    <t>12+12+5+8+7+9+4</t>
  </si>
  <si>
    <t>1832732618</t>
  </si>
  <si>
    <t>-1622144221</t>
  </si>
  <si>
    <t>2118957628</t>
  </si>
  <si>
    <t>1723047613</t>
  </si>
  <si>
    <t>Pomocné a přípravné prácepro montáž zařízení</t>
  </si>
  <si>
    <t>-1044376583</t>
  </si>
  <si>
    <t>1389148965</t>
  </si>
  <si>
    <t>1100525982</t>
  </si>
  <si>
    <t>11460711</t>
  </si>
  <si>
    <t>930379201</t>
  </si>
  <si>
    <t>-1770947911</t>
  </si>
  <si>
    <t>1.21</t>
  </si>
  <si>
    <t>Odbočka oboustranná OBD 90, 100/100/100/100</t>
  </si>
  <si>
    <t>-586835244</t>
  </si>
  <si>
    <t>1.22</t>
  </si>
  <si>
    <t>Odbočka oboustranná OBD 90 160/160/100/100</t>
  </si>
  <si>
    <t>1887609807</t>
  </si>
  <si>
    <t>1.23</t>
  </si>
  <si>
    <t>Odbočka onoustranná OBD 90, 180/180/100/100</t>
  </si>
  <si>
    <t>-2124396356</t>
  </si>
  <si>
    <t>358174343</t>
  </si>
  <si>
    <t>139601053</t>
  </si>
  <si>
    <t>-1858622575</t>
  </si>
  <si>
    <t>-1424662192</t>
  </si>
  <si>
    <t>1658480505</t>
  </si>
  <si>
    <t>1267848999</t>
  </si>
  <si>
    <t>Průchodka střechou šikmá tepelně izolovaná D 180 L = 500</t>
  </si>
  <si>
    <t>1632688647</t>
  </si>
  <si>
    <t>2078535523</t>
  </si>
  <si>
    <t>510240685</t>
  </si>
  <si>
    <t>-2107361827</t>
  </si>
  <si>
    <t>9.02</t>
  </si>
  <si>
    <t>Doprava a přesun hmot</t>
  </si>
  <si>
    <t>1075900816</t>
  </si>
  <si>
    <t>1130621723</t>
  </si>
  <si>
    <t>-183907314</t>
  </si>
  <si>
    <t>-342307592</t>
  </si>
  <si>
    <t>-1969081122</t>
  </si>
  <si>
    <t>1713159046</t>
  </si>
  <si>
    <t>-1208082971</t>
  </si>
  <si>
    <t>-1632958699</t>
  </si>
  <si>
    <t>952447378</t>
  </si>
  <si>
    <t>-1363649179</t>
  </si>
  <si>
    <t>-621425437</t>
  </si>
  <si>
    <t>1129764687</t>
  </si>
  <si>
    <t>575034303</t>
  </si>
  <si>
    <t>-1481425782</t>
  </si>
  <si>
    <t>-924913800</t>
  </si>
  <si>
    <t>1976960597</t>
  </si>
  <si>
    <t>-243337524</t>
  </si>
  <si>
    <t>-349671139</t>
  </si>
  <si>
    <t>-1055506707</t>
  </si>
  <si>
    <t>-1368378361</t>
  </si>
  <si>
    <t>-774231709</t>
  </si>
  <si>
    <t>-1983892683</t>
  </si>
  <si>
    <t>-1143530935</t>
  </si>
  <si>
    <t>-1478564619</t>
  </si>
  <si>
    <t>805234474</t>
  </si>
  <si>
    <t>-677960168</t>
  </si>
  <si>
    <t>-911295604</t>
  </si>
  <si>
    <t>-1735174864</t>
  </si>
  <si>
    <t>-1501045451</t>
  </si>
  <si>
    <t>1996044922</t>
  </si>
  <si>
    <t>-248870473</t>
  </si>
  <si>
    <t>Průchodka střechou šikmá tepelně izolovaná D 160 L=500</t>
  </si>
  <si>
    <t>1440721253</t>
  </si>
  <si>
    <t>3680988</t>
  </si>
  <si>
    <t>761544692</t>
  </si>
  <si>
    <t>Montáž obklad SDK nepravidelného tvaru L (šíře 300-500 mm), na pozink. roštu. tl. desek 12,5 mm, impregnované do vlhka</t>
  </si>
  <si>
    <t>-1382388597</t>
  </si>
  <si>
    <t>-288614990</t>
  </si>
  <si>
    <t>24.0</t>
  </si>
  <si>
    <t>1882843322</t>
  </si>
  <si>
    <t>303610993</t>
  </si>
  <si>
    <t>"dle výpisu prvků"15.0</t>
  </si>
  <si>
    <t>1983533584</t>
  </si>
  <si>
    <t>39352408</t>
  </si>
  <si>
    <t>1607805071</t>
  </si>
  <si>
    <t>1447707681</t>
  </si>
  <si>
    <t>42.42</t>
  </si>
  <si>
    <t>335475748</t>
  </si>
  <si>
    <t>-691132138</t>
  </si>
  <si>
    <t>"podle omítek"335.35</t>
  </si>
  <si>
    <t>-676017197</t>
  </si>
  <si>
    <t>"nátěr fasády"913.57</t>
  </si>
  <si>
    <t>-347876833</t>
  </si>
  <si>
    <t>1684532250</t>
  </si>
  <si>
    <t>-1445858940</t>
  </si>
  <si>
    <t>"šrouby, těsnící páska - dle projektu"20</t>
  </si>
  <si>
    <t>0208</t>
  </si>
  <si>
    <t>Autorizované spuštění kotlů</t>
  </si>
  <si>
    <t>-1502462913</t>
  </si>
  <si>
    <t>293574240</t>
  </si>
  <si>
    <t>5.00"izolace potrubí</t>
  </si>
  <si>
    <t>Pomocné ocelové konstrukce (šrouby, hmoždinky)</t>
  </si>
  <si>
    <t>2044430267</t>
  </si>
  <si>
    <t>"úhelníky, páskovina - dle projektu" 100</t>
  </si>
  <si>
    <t>-882123936</t>
  </si>
  <si>
    <t>23+4+8+10+12+6</t>
  </si>
  <si>
    <t>-946170211</t>
  </si>
  <si>
    <t>5+2+4</t>
  </si>
  <si>
    <t>-2126262940</t>
  </si>
  <si>
    <t>7+2+5</t>
  </si>
  <si>
    <t>-1492119966</t>
  </si>
  <si>
    <t>25+65+45+23+18+19+10+11</t>
  </si>
  <si>
    <t>599195804</t>
  </si>
  <si>
    <t>-89972307</t>
  </si>
  <si>
    <t>7+7</t>
  </si>
  <si>
    <t>2033314251</t>
  </si>
  <si>
    <t>-115686383</t>
  </si>
  <si>
    <t>-145015970</t>
  </si>
  <si>
    <t>-54804668</t>
  </si>
  <si>
    <t>-616601394</t>
  </si>
  <si>
    <t>-1458965409</t>
  </si>
  <si>
    <t>-62349938</t>
  </si>
  <si>
    <t>477739160</t>
  </si>
  <si>
    <t>-1372516080</t>
  </si>
  <si>
    <t>5117796</t>
  </si>
  <si>
    <t>-246035808</t>
  </si>
  <si>
    <t>78135690</t>
  </si>
  <si>
    <t>1136904861</t>
  </si>
  <si>
    <t>-1621924040</t>
  </si>
  <si>
    <t>-1046452070</t>
  </si>
  <si>
    <t>2135304468</t>
  </si>
  <si>
    <t>2081177619</t>
  </si>
  <si>
    <t>-645301164</t>
  </si>
  <si>
    <t>14+19+17+13</t>
  </si>
  <si>
    <t>1103016533</t>
  </si>
  <si>
    <t>3+8+12+2</t>
  </si>
  <si>
    <t>-703070793</t>
  </si>
  <si>
    <t>1326984416</t>
  </si>
  <si>
    <t>-946241224</t>
  </si>
  <si>
    <t>-1588109034</t>
  </si>
  <si>
    <t>2107637615</t>
  </si>
  <si>
    <t>-705422056</t>
  </si>
  <si>
    <t>121009396</t>
  </si>
  <si>
    <t>-919460108</t>
  </si>
  <si>
    <t>-580443580</t>
  </si>
  <si>
    <t>-1583702950</t>
  </si>
  <si>
    <t>-1567987747</t>
  </si>
  <si>
    <t>1711398523</t>
  </si>
  <si>
    <t>-1889814366</t>
  </si>
  <si>
    <t>-1170702889</t>
  </si>
  <si>
    <t>1235998854</t>
  </si>
  <si>
    <t>03-3 - SO 03-3 Bytový dům č. p. 393 - způsobilé vedlejší</t>
  </si>
  <si>
    <t>-1281671174</t>
  </si>
  <si>
    <t>-1514334862</t>
  </si>
  <si>
    <t>-230168219</t>
  </si>
  <si>
    <t>-68227810</t>
  </si>
  <si>
    <t>-1115463452</t>
  </si>
  <si>
    <t>-1576803791</t>
  </si>
  <si>
    <t>"podle montáže potrubí"940</t>
  </si>
  <si>
    <t>1702518712</t>
  </si>
  <si>
    <t>"podle montáže potrubí"95</t>
  </si>
  <si>
    <t>-1454657677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</si>
</sst>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12"/>
      <color rgb="FF000000"/>
      <name val="Arial CE"/>
      <family val="2"/>
    </font>
    <font>
      <sz val="10"/>
      <color rgb="FF0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7" fillId="0" borderId="0" xfId="0" applyFont="1" applyAlignment="1">
      <alignment horizontal="left"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>
      <selection activeCell="AR13" sqref="AR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6</v>
      </c>
    </row>
    <row r="5" spans="2:7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7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19"/>
      <c r="AQ5" s="19"/>
      <c r="AR5" s="17"/>
      <c r="BE5" s="227" t="s">
        <v>14</v>
      </c>
      <c r="BS5" s="14" t="s">
        <v>6</v>
      </c>
    </row>
    <row r="6" spans="2:71" ht="36.95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49" t="s">
        <v>16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19"/>
      <c r="AQ6" s="19"/>
      <c r="AR6" s="17"/>
      <c r="BE6" s="228"/>
      <c r="BS6" s="14" t="s">
        <v>6</v>
      </c>
    </row>
    <row r="7" spans="2:7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28"/>
      <c r="BS7" s="14" t="s">
        <v>6</v>
      </c>
    </row>
    <row r="8" spans="2:7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28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8"/>
      <c r="BS9" s="14" t="s">
        <v>6</v>
      </c>
    </row>
    <row r="10" spans="2:7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28"/>
      <c r="BS10" s="14" t="s">
        <v>6</v>
      </c>
    </row>
    <row r="11" spans="2:71" ht="18.4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8"/>
      <c r="BS12" s="14" t="s">
        <v>6</v>
      </c>
    </row>
    <row r="13" spans="2:7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28"/>
      <c r="BS13" s="14" t="s">
        <v>6</v>
      </c>
    </row>
    <row r="14" spans="2:71" ht="11.25">
      <c r="B14" s="18"/>
      <c r="C14" s="19"/>
      <c r="D14" s="19"/>
      <c r="E14" s="250" t="s">
        <v>28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8"/>
      <c r="BS15" s="14" t="s">
        <v>4</v>
      </c>
    </row>
    <row r="16" spans="2:7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28"/>
      <c r="BS16" s="14" t="s">
        <v>4</v>
      </c>
    </row>
    <row r="17" spans="2:71" ht="18.4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28"/>
      <c r="BS17" s="14" t="s">
        <v>31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8"/>
      <c r="BS18" s="14" t="s">
        <v>6</v>
      </c>
    </row>
    <row r="19" spans="2:7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28"/>
      <c r="BS19" s="14" t="s">
        <v>6</v>
      </c>
    </row>
    <row r="20" spans="2:71" ht="18.4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28"/>
      <c r="BS20" s="14" t="s">
        <v>31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8"/>
    </row>
    <row r="22" spans="2:57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8"/>
    </row>
    <row r="23" spans="2:57" ht="45" customHeight="1">
      <c r="B23" s="18"/>
      <c r="C23" s="19"/>
      <c r="D23" s="19"/>
      <c r="E23" s="252" t="s">
        <v>34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19"/>
      <c r="AP23" s="19"/>
      <c r="AQ23" s="19"/>
      <c r="AR23" s="17"/>
      <c r="BE23" s="2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8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8"/>
    </row>
    <row r="26" spans="2:57" s="1" customFormat="1" ht="25.9" customHeight="1">
      <c r="B26" s="31"/>
      <c r="C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9">
        <f>ROUND(AG54,2)</f>
        <v>0</v>
      </c>
      <c r="AL26" s="230"/>
      <c r="AM26" s="230"/>
      <c r="AN26" s="230"/>
      <c r="AO26" s="230"/>
      <c r="AP26" s="32"/>
      <c r="AQ26" s="32"/>
      <c r="AR26" s="35"/>
      <c r="BE26" s="228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8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3" t="s">
        <v>36</v>
      </c>
      <c r="M28" s="253"/>
      <c r="N28" s="253"/>
      <c r="O28" s="253"/>
      <c r="P28" s="253"/>
      <c r="Q28" s="32"/>
      <c r="R28" s="32"/>
      <c r="S28" s="32"/>
      <c r="T28" s="32"/>
      <c r="U28" s="32"/>
      <c r="V28" s="32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F28" s="32"/>
      <c r="AG28" s="32"/>
      <c r="AH28" s="32"/>
      <c r="AI28" s="32"/>
      <c r="AJ28" s="32"/>
      <c r="AK28" s="253" t="s">
        <v>38</v>
      </c>
      <c r="AL28" s="253"/>
      <c r="AM28" s="253"/>
      <c r="AN28" s="253"/>
      <c r="AO28" s="253"/>
      <c r="AP28" s="32"/>
      <c r="AQ28" s="32"/>
      <c r="AR28" s="35"/>
      <c r="BE28" s="228"/>
    </row>
    <row r="29" spans="2:57" s="2" customFormat="1" ht="14.45" customHeight="1">
      <c r="B29" s="36"/>
      <c r="C29" s="37"/>
      <c r="D29" s="26" t="s">
        <v>39</v>
      </c>
      <c r="E29" s="37"/>
      <c r="F29" s="26" t="s">
        <v>40</v>
      </c>
      <c r="G29" s="37"/>
      <c r="H29" s="37"/>
      <c r="I29" s="37"/>
      <c r="J29" s="37"/>
      <c r="K29" s="37"/>
      <c r="L29" s="254">
        <v>0.21</v>
      </c>
      <c r="M29" s="226"/>
      <c r="N29" s="226"/>
      <c r="O29" s="226"/>
      <c r="P29" s="226"/>
      <c r="Q29" s="37"/>
      <c r="R29" s="37"/>
      <c r="S29" s="37"/>
      <c r="T29" s="37"/>
      <c r="U29" s="37"/>
      <c r="V29" s="37"/>
      <c r="W29" s="225">
        <f>ROUND(AZ54,2)</f>
        <v>0</v>
      </c>
      <c r="X29" s="226"/>
      <c r="Y29" s="226"/>
      <c r="Z29" s="226"/>
      <c r="AA29" s="226"/>
      <c r="AB29" s="226"/>
      <c r="AC29" s="226"/>
      <c r="AD29" s="226"/>
      <c r="AE29" s="226"/>
      <c r="AF29" s="37"/>
      <c r="AG29" s="37"/>
      <c r="AH29" s="37"/>
      <c r="AI29" s="37"/>
      <c r="AJ29" s="37"/>
      <c r="AK29" s="225">
        <f>ROUND(AV54,2)</f>
        <v>0</v>
      </c>
      <c r="AL29" s="226"/>
      <c r="AM29" s="226"/>
      <c r="AN29" s="226"/>
      <c r="AO29" s="226"/>
      <c r="AP29" s="37"/>
      <c r="AQ29" s="37"/>
      <c r="AR29" s="38"/>
      <c r="BE29" s="228"/>
    </row>
    <row r="30" spans="2:57" s="2" customFormat="1" ht="14.45" customHeight="1">
      <c r="B30" s="36"/>
      <c r="C30" s="37"/>
      <c r="D30" s="37"/>
      <c r="E30" s="37"/>
      <c r="F30" s="26" t="s">
        <v>41</v>
      </c>
      <c r="G30" s="37"/>
      <c r="H30" s="37"/>
      <c r="I30" s="37"/>
      <c r="J30" s="37"/>
      <c r="K30" s="37"/>
      <c r="L30" s="254">
        <v>0.15</v>
      </c>
      <c r="M30" s="226"/>
      <c r="N30" s="226"/>
      <c r="O30" s="226"/>
      <c r="P30" s="226"/>
      <c r="Q30" s="37"/>
      <c r="R30" s="37"/>
      <c r="S30" s="37"/>
      <c r="T30" s="37"/>
      <c r="U30" s="37"/>
      <c r="V30" s="37"/>
      <c r="W30" s="225">
        <f>ROUND(BA54,2)</f>
        <v>0</v>
      </c>
      <c r="X30" s="226"/>
      <c r="Y30" s="226"/>
      <c r="Z30" s="226"/>
      <c r="AA30" s="226"/>
      <c r="AB30" s="226"/>
      <c r="AC30" s="226"/>
      <c r="AD30" s="226"/>
      <c r="AE30" s="226"/>
      <c r="AF30" s="37"/>
      <c r="AG30" s="37"/>
      <c r="AH30" s="37"/>
      <c r="AI30" s="37"/>
      <c r="AJ30" s="37"/>
      <c r="AK30" s="225">
        <f>ROUND(AW54,2)</f>
        <v>0</v>
      </c>
      <c r="AL30" s="226"/>
      <c r="AM30" s="226"/>
      <c r="AN30" s="226"/>
      <c r="AO30" s="226"/>
      <c r="AP30" s="37"/>
      <c r="AQ30" s="37"/>
      <c r="AR30" s="38"/>
      <c r="BE30" s="228"/>
    </row>
    <row r="31" spans="2:57" s="2" customFormat="1" ht="14.45" customHeight="1" hidden="1">
      <c r="B31" s="36"/>
      <c r="C31" s="37"/>
      <c r="D31" s="37"/>
      <c r="E31" s="37"/>
      <c r="F31" s="26" t="s">
        <v>42</v>
      </c>
      <c r="G31" s="37"/>
      <c r="H31" s="37"/>
      <c r="I31" s="37"/>
      <c r="J31" s="37"/>
      <c r="K31" s="37"/>
      <c r="L31" s="254">
        <v>0.21</v>
      </c>
      <c r="M31" s="226"/>
      <c r="N31" s="226"/>
      <c r="O31" s="226"/>
      <c r="P31" s="226"/>
      <c r="Q31" s="37"/>
      <c r="R31" s="37"/>
      <c r="S31" s="37"/>
      <c r="T31" s="37"/>
      <c r="U31" s="37"/>
      <c r="V31" s="37"/>
      <c r="W31" s="225">
        <f>ROUND(BB54,2)</f>
        <v>0</v>
      </c>
      <c r="X31" s="226"/>
      <c r="Y31" s="226"/>
      <c r="Z31" s="226"/>
      <c r="AA31" s="226"/>
      <c r="AB31" s="226"/>
      <c r="AC31" s="226"/>
      <c r="AD31" s="226"/>
      <c r="AE31" s="226"/>
      <c r="AF31" s="37"/>
      <c r="AG31" s="37"/>
      <c r="AH31" s="37"/>
      <c r="AI31" s="37"/>
      <c r="AJ31" s="37"/>
      <c r="AK31" s="225">
        <v>0</v>
      </c>
      <c r="AL31" s="226"/>
      <c r="AM31" s="226"/>
      <c r="AN31" s="226"/>
      <c r="AO31" s="226"/>
      <c r="AP31" s="37"/>
      <c r="AQ31" s="37"/>
      <c r="AR31" s="38"/>
      <c r="BE31" s="228"/>
    </row>
    <row r="32" spans="2:57" s="2" customFormat="1" ht="14.45" customHeight="1" hidden="1">
      <c r="B32" s="36"/>
      <c r="C32" s="37"/>
      <c r="D32" s="37"/>
      <c r="E32" s="37"/>
      <c r="F32" s="26" t="s">
        <v>43</v>
      </c>
      <c r="G32" s="37"/>
      <c r="H32" s="37"/>
      <c r="I32" s="37"/>
      <c r="J32" s="37"/>
      <c r="K32" s="37"/>
      <c r="L32" s="254">
        <v>0.15</v>
      </c>
      <c r="M32" s="226"/>
      <c r="N32" s="226"/>
      <c r="O32" s="226"/>
      <c r="P32" s="226"/>
      <c r="Q32" s="37"/>
      <c r="R32" s="37"/>
      <c r="S32" s="37"/>
      <c r="T32" s="37"/>
      <c r="U32" s="37"/>
      <c r="V32" s="37"/>
      <c r="W32" s="225">
        <f>ROUND(BC54,2)</f>
        <v>0</v>
      </c>
      <c r="X32" s="226"/>
      <c r="Y32" s="226"/>
      <c r="Z32" s="226"/>
      <c r="AA32" s="226"/>
      <c r="AB32" s="226"/>
      <c r="AC32" s="226"/>
      <c r="AD32" s="226"/>
      <c r="AE32" s="226"/>
      <c r="AF32" s="37"/>
      <c r="AG32" s="37"/>
      <c r="AH32" s="37"/>
      <c r="AI32" s="37"/>
      <c r="AJ32" s="37"/>
      <c r="AK32" s="225">
        <v>0</v>
      </c>
      <c r="AL32" s="226"/>
      <c r="AM32" s="226"/>
      <c r="AN32" s="226"/>
      <c r="AO32" s="226"/>
      <c r="AP32" s="37"/>
      <c r="AQ32" s="37"/>
      <c r="AR32" s="38"/>
      <c r="BE32" s="228"/>
    </row>
    <row r="33" spans="2:57" s="2" customFormat="1" ht="14.45" customHeight="1" hidden="1">
      <c r="B33" s="36"/>
      <c r="C33" s="37"/>
      <c r="D33" s="37"/>
      <c r="E33" s="37"/>
      <c r="F33" s="26" t="s">
        <v>44</v>
      </c>
      <c r="G33" s="37"/>
      <c r="H33" s="37"/>
      <c r="I33" s="37"/>
      <c r="J33" s="37"/>
      <c r="K33" s="37"/>
      <c r="L33" s="254">
        <v>0</v>
      </c>
      <c r="M33" s="226"/>
      <c r="N33" s="226"/>
      <c r="O33" s="226"/>
      <c r="P33" s="226"/>
      <c r="Q33" s="37"/>
      <c r="R33" s="37"/>
      <c r="S33" s="37"/>
      <c r="T33" s="37"/>
      <c r="U33" s="37"/>
      <c r="V33" s="37"/>
      <c r="W33" s="225">
        <f>ROUND(BD54,2)</f>
        <v>0</v>
      </c>
      <c r="X33" s="226"/>
      <c r="Y33" s="226"/>
      <c r="Z33" s="226"/>
      <c r="AA33" s="226"/>
      <c r="AB33" s="226"/>
      <c r="AC33" s="226"/>
      <c r="AD33" s="226"/>
      <c r="AE33" s="226"/>
      <c r="AF33" s="37"/>
      <c r="AG33" s="37"/>
      <c r="AH33" s="37"/>
      <c r="AI33" s="37"/>
      <c r="AJ33" s="37"/>
      <c r="AK33" s="225">
        <v>0</v>
      </c>
      <c r="AL33" s="226"/>
      <c r="AM33" s="226"/>
      <c r="AN33" s="226"/>
      <c r="AO33" s="226"/>
      <c r="AP33" s="37"/>
      <c r="AQ33" s="37"/>
      <c r="AR33" s="38"/>
      <c r="BE33" s="228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8"/>
    </row>
    <row r="35" spans="2:44" s="1" customFormat="1" ht="25.9" customHeight="1"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1" t="s">
        <v>47</v>
      </c>
      <c r="Y35" s="232"/>
      <c r="Z35" s="232"/>
      <c r="AA35" s="232"/>
      <c r="AB35" s="232"/>
      <c r="AC35" s="41"/>
      <c r="AD35" s="41"/>
      <c r="AE35" s="41"/>
      <c r="AF35" s="41"/>
      <c r="AG35" s="41"/>
      <c r="AH35" s="41"/>
      <c r="AI35" s="41"/>
      <c r="AJ35" s="41"/>
      <c r="AK35" s="233">
        <f>SUM(AK26:AK33)</f>
        <v>0</v>
      </c>
      <c r="AL35" s="232"/>
      <c r="AM35" s="232"/>
      <c r="AN35" s="232"/>
      <c r="AO35" s="234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12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13816-10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15</v>
      </c>
      <c r="D45" s="49"/>
      <c r="E45" s="49"/>
      <c r="F45" s="49"/>
      <c r="G45" s="49"/>
      <c r="H45" s="49"/>
      <c r="I45" s="49"/>
      <c r="J45" s="49"/>
      <c r="K45" s="49"/>
      <c r="L45" s="244" t="str">
        <f>K6</f>
        <v>Klatovy bytový dům č. p. 391 392 393 - stavební úpravy</v>
      </c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19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 xml:space="preserve"> 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21</v>
      </c>
      <c r="AJ47" s="32"/>
      <c r="AK47" s="32"/>
      <c r="AL47" s="32"/>
      <c r="AM47" s="246" t="str">
        <f>IF(AN8="","",AN8)</f>
        <v>30. 4. 2019</v>
      </c>
      <c r="AN47" s="246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24.95" customHeight="1">
      <c r="B49" s="31"/>
      <c r="C49" s="26" t="s">
        <v>23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Město Klatovy, nám. Míru 62, Klatovy I, 339 01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29</v>
      </c>
      <c r="AJ49" s="32"/>
      <c r="AK49" s="32"/>
      <c r="AL49" s="32"/>
      <c r="AM49" s="242" t="str">
        <f>IF(E17="","",E17)</f>
        <v xml:space="preserve">Atelier U5 s.r.o., K Zaječímu vrchu 904, Klatovy </v>
      </c>
      <c r="AN49" s="243"/>
      <c r="AO49" s="243"/>
      <c r="AP49" s="243"/>
      <c r="AQ49" s="32"/>
      <c r="AR49" s="35"/>
      <c r="AS49" s="236" t="s">
        <v>49</v>
      </c>
      <c r="AT49" s="237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27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32</v>
      </c>
      <c r="AJ50" s="32"/>
      <c r="AK50" s="32"/>
      <c r="AL50" s="32"/>
      <c r="AM50" s="242" t="str">
        <f>IF(E20="","",E20)</f>
        <v xml:space="preserve"> </v>
      </c>
      <c r="AN50" s="243"/>
      <c r="AO50" s="243"/>
      <c r="AP50" s="243"/>
      <c r="AQ50" s="32"/>
      <c r="AR50" s="35"/>
      <c r="AS50" s="238"/>
      <c r="AT50" s="239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40"/>
      <c r="AT51" s="241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64" t="s">
        <v>50</v>
      </c>
      <c r="D52" s="259"/>
      <c r="E52" s="259"/>
      <c r="F52" s="259"/>
      <c r="G52" s="259"/>
      <c r="H52" s="59"/>
      <c r="I52" s="258" t="s">
        <v>51</v>
      </c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61" t="s">
        <v>52</v>
      </c>
      <c r="AH52" s="259"/>
      <c r="AI52" s="259"/>
      <c r="AJ52" s="259"/>
      <c r="AK52" s="259"/>
      <c r="AL52" s="259"/>
      <c r="AM52" s="259"/>
      <c r="AN52" s="258" t="s">
        <v>53</v>
      </c>
      <c r="AO52" s="259"/>
      <c r="AP52" s="260"/>
      <c r="AQ52" s="60" t="s">
        <v>54</v>
      </c>
      <c r="AR52" s="35"/>
      <c r="AS52" s="61" t="s">
        <v>55</v>
      </c>
      <c r="AT52" s="62" t="s">
        <v>56</v>
      </c>
      <c r="AU52" s="62" t="s">
        <v>57</v>
      </c>
      <c r="AV52" s="62" t="s">
        <v>58</v>
      </c>
      <c r="AW52" s="62" t="s">
        <v>59</v>
      </c>
      <c r="AX52" s="62" t="s">
        <v>60</v>
      </c>
      <c r="AY52" s="62" t="s">
        <v>61</v>
      </c>
      <c r="AZ52" s="62" t="s">
        <v>62</v>
      </c>
      <c r="BA52" s="62" t="s">
        <v>63</v>
      </c>
      <c r="BB52" s="62" t="s">
        <v>64</v>
      </c>
      <c r="BC52" s="62" t="s">
        <v>65</v>
      </c>
      <c r="BD52" s="63" t="s">
        <v>66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62">
        <f>ROUND(SUM(AG55:AG63),2)</f>
        <v>0</v>
      </c>
      <c r="AH54" s="262"/>
      <c r="AI54" s="262"/>
      <c r="AJ54" s="262"/>
      <c r="AK54" s="262"/>
      <c r="AL54" s="262"/>
      <c r="AM54" s="262"/>
      <c r="AN54" s="263">
        <f aca="true" t="shared" si="0" ref="AN54:AN63">SUM(AG54,AT54)</f>
        <v>0</v>
      </c>
      <c r="AO54" s="263"/>
      <c r="AP54" s="263"/>
      <c r="AQ54" s="71" t="s">
        <v>1</v>
      </c>
      <c r="AR54" s="72"/>
      <c r="AS54" s="73">
        <f>ROUND(SUM(AS55:AS63),2)</f>
        <v>0</v>
      </c>
      <c r="AT54" s="74">
        <f aca="true" t="shared" si="1" ref="AT54:AT63">ROUND(SUM(AV54:AW54),2)</f>
        <v>0</v>
      </c>
      <c r="AU54" s="75">
        <f>ROUND(SUM(AU55:AU63),5)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ROUND(SUM(AZ55:AZ63),2)</f>
        <v>0</v>
      </c>
      <c r="BA54" s="74">
        <f>ROUND(SUM(BA55:BA63),2)</f>
        <v>0</v>
      </c>
      <c r="BB54" s="74">
        <f>ROUND(SUM(BB55:BB63),2)</f>
        <v>0</v>
      </c>
      <c r="BC54" s="74">
        <f>ROUND(SUM(BC55:BC63),2)</f>
        <v>0</v>
      </c>
      <c r="BD54" s="76">
        <f>ROUND(SUM(BD55:BD63),2)</f>
        <v>0</v>
      </c>
      <c r="BS54" s="77" t="s">
        <v>68</v>
      </c>
      <c r="BT54" s="77" t="s">
        <v>69</v>
      </c>
      <c r="BU54" s="78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1" s="5" customFormat="1" ht="27" customHeight="1">
      <c r="A55" s="79" t="s">
        <v>73</v>
      </c>
      <c r="B55" s="80"/>
      <c r="C55" s="81"/>
      <c r="D55" s="257" t="s">
        <v>74</v>
      </c>
      <c r="E55" s="257"/>
      <c r="F55" s="257"/>
      <c r="G55" s="257"/>
      <c r="H55" s="257"/>
      <c r="I55" s="82"/>
      <c r="J55" s="257" t="s">
        <v>75</v>
      </c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5">
        <f>'01-1 - SO 01-1 Bytový dům...'!J30</f>
        <v>0</v>
      </c>
      <c r="AH55" s="256"/>
      <c r="AI55" s="256"/>
      <c r="AJ55" s="256"/>
      <c r="AK55" s="256"/>
      <c r="AL55" s="256"/>
      <c r="AM55" s="256"/>
      <c r="AN55" s="255">
        <f t="shared" si="0"/>
        <v>0</v>
      </c>
      <c r="AO55" s="256"/>
      <c r="AP55" s="256"/>
      <c r="AQ55" s="83" t="s">
        <v>76</v>
      </c>
      <c r="AR55" s="84"/>
      <c r="AS55" s="85">
        <v>0</v>
      </c>
      <c r="AT55" s="86">
        <f t="shared" si="1"/>
        <v>0</v>
      </c>
      <c r="AU55" s="87">
        <f>'01-1 - SO 01-1 Bytový dům...'!P108</f>
        <v>0</v>
      </c>
      <c r="AV55" s="86">
        <f>'01-1 - SO 01-1 Bytový dům...'!J33</f>
        <v>0</v>
      </c>
      <c r="AW55" s="86">
        <f>'01-1 - SO 01-1 Bytový dům...'!J34</f>
        <v>0</v>
      </c>
      <c r="AX55" s="86">
        <f>'01-1 - SO 01-1 Bytový dům...'!J35</f>
        <v>0</v>
      </c>
      <c r="AY55" s="86">
        <f>'01-1 - SO 01-1 Bytový dům...'!J36</f>
        <v>0</v>
      </c>
      <c r="AZ55" s="86">
        <f>'01-1 - SO 01-1 Bytový dům...'!F33</f>
        <v>0</v>
      </c>
      <c r="BA55" s="86">
        <f>'01-1 - SO 01-1 Bytový dům...'!F34</f>
        <v>0</v>
      </c>
      <c r="BB55" s="86">
        <f>'01-1 - SO 01-1 Bytový dům...'!F35</f>
        <v>0</v>
      </c>
      <c r="BC55" s="86">
        <f>'01-1 - SO 01-1 Bytový dům...'!F36</f>
        <v>0</v>
      </c>
      <c r="BD55" s="88">
        <f>'01-1 - SO 01-1 Bytový dům...'!F37</f>
        <v>0</v>
      </c>
      <c r="BT55" s="89" t="s">
        <v>77</v>
      </c>
      <c r="BV55" s="89" t="s">
        <v>71</v>
      </c>
      <c r="BW55" s="89" t="s">
        <v>78</v>
      </c>
      <c r="BX55" s="89" t="s">
        <v>5</v>
      </c>
      <c r="CL55" s="89" t="s">
        <v>1</v>
      </c>
      <c r="CM55" s="89" t="s">
        <v>79</v>
      </c>
    </row>
    <row r="56" spans="1:91" s="5" customFormat="1" ht="27" customHeight="1">
      <c r="A56" s="79" t="s">
        <v>73</v>
      </c>
      <c r="B56" s="80"/>
      <c r="C56" s="81"/>
      <c r="D56" s="257" t="s">
        <v>80</v>
      </c>
      <c r="E56" s="257"/>
      <c r="F56" s="257"/>
      <c r="G56" s="257"/>
      <c r="H56" s="257"/>
      <c r="I56" s="82"/>
      <c r="J56" s="257" t="s">
        <v>81</v>
      </c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5">
        <f>'01-2 - SO 01-2 Bytový dům...'!J30</f>
        <v>0</v>
      </c>
      <c r="AH56" s="256"/>
      <c r="AI56" s="256"/>
      <c r="AJ56" s="256"/>
      <c r="AK56" s="256"/>
      <c r="AL56" s="256"/>
      <c r="AM56" s="256"/>
      <c r="AN56" s="255">
        <f t="shared" si="0"/>
        <v>0</v>
      </c>
      <c r="AO56" s="256"/>
      <c r="AP56" s="256"/>
      <c r="AQ56" s="83" t="s">
        <v>76</v>
      </c>
      <c r="AR56" s="84"/>
      <c r="AS56" s="85">
        <v>0</v>
      </c>
      <c r="AT56" s="86">
        <f t="shared" si="1"/>
        <v>0</v>
      </c>
      <c r="AU56" s="87">
        <f>'01-2 - SO 01-2 Bytový dům...'!P101</f>
        <v>0</v>
      </c>
      <c r="AV56" s="86">
        <f>'01-2 - SO 01-2 Bytový dům...'!J33</f>
        <v>0</v>
      </c>
      <c r="AW56" s="86">
        <f>'01-2 - SO 01-2 Bytový dům...'!J34</f>
        <v>0</v>
      </c>
      <c r="AX56" s="86">
        <f>'01-2 - SO 01-2 Bytový dům...'!J35</f>
        <v>0</v>
      </c>
      <c r="AY56" s="86">
        <f>'01-2 - SO 01-2 Bytový dům...'!J36</f>
        <v>0</v>
      </c>
      <c r="AZ56" s="86">
        <f>'01-2 - SO 01-2 Bytový dům...'!F33</f>
        <v>0</v>
      </c>
      <c r="BA56" s="86">
        <f>'01-2 - SO 01-2 Bytový dům...'!F34</f>
        <v>0</v>
      </c>
      <c r="BB56" s="86">
        <f>'01-2 - SO 01-2 Bytový dům...'!F35</f>
        <v>0</v>
      </c>
      <c r="BC56" s="86">
        <f>'01-2 - SO 01-2 Bytový dům...'!F36</f>
        <v>0</v>
      </c>
      <c r="BD56" s="88">
        <f>'01-2 - SO 01-2 Bytový dům...'!F37</f>
        <v>0</v>
      </c>
      <c r="BT56" s="89" t="s">
        <v>77</v>
      </c>
      <c r="BV56" s="89" t="s">
        <v>71</v>
      </c>
      <c r="BW56" s="89" t="s">
        <v>82</v>
      </c>
      <c r="BX56" s="89" t="s">
        <v>5</v>
      </c>
      <c r="CL56" s="89" t="s">
        <v>1</v>
      </c>
      <c r="CM56" s="89" t="s">
        <v>79</v>
      </c>
    </row>
    <row r="57" spans="1:91" s="5" customFormat="1" ht="27" customHeight="1">
      <c r="A57" s="79" t="s">
        <v>73</v>
      </c>
      <c r="B57" s="80"/>
      <c r="C57" s="81"/>
      <c r="D57" s="257" t="s">
        <v>83</v>
      </c>
      <c r="E57" s="257"/>
      <c r="F57" s="257"/>
      <c r="G57" s="257"/>
      <c r="H57" s="257"/>
      <c r="I57" s="82"/>
      <c r="J57" s="257" t="s">
        <v>84</v>
      </c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5">
        <f>'01-3 - SO 01-3 bytový dům...'!J30</f>
        <v>0</v>
      </c>
      <c r="AH57" s="256"/>
      <c r="AI57" s="256"/>
      <c r="AJ57" s="256"/>
      <c r="AK57" s="256"/>
      <c r="AL57" s="256"/>
      <c r="AM57" s="256"/>
      <c r="AN57" s="255">
        <f t="shared" si="0"/>
        <v>0</v>
      </c>
      <c r="AO57" s="256"/>
      <c r="AP57" s="256"/>
      <c r="AQ57" s="83" t="s">
        <v>76</v>
      </c>
      <c r="AR57" s="84"/>
      <c r="AS57" s="85">
        <v>0</v>
      </c>
      <c r="AT57" s="86">
        <f t="shared" si="1"/>
        <v>0</v>
      </c>
      <c r="AU57" s="87">
        <f>'01-3 - SO 01-3 bytový dům...'!P86</f>
        <v>0</v>
      </c>
      <c r="AV57" s="86">
        <f>'01-3 - SO 01-3 bytový dům...'!J33</f>
        <v>0</v>
      </c>
      <c r="AW57" s="86">
        <f>'01-3 - SO 01-3 bytový dům...'!J34</f>
        <v>0</v>
      </c>
      <c r="AX57" s="86">
        <f>'01-3 - SO 01-3 bytový dům...'!J35</f>
        <v>0</v>
      </c>
      <c r="AY57" s="86">
        <f>'01-3 - SO 01-3 bytový dům...'!J36</f>
        <v>0</v>
      </c>
      <c r="AZ57" s="86">
        <f>'01-3 - SO 01-3 bytový dům...'!F33</f>
        <v>0</v>
      </c>
      <c r="BA57" s="86">
        <f>'01-3 - SO 01-3 bytový dům...'!F34</f>
        <v>0</v>
      </c>
      <c r="BB57" s="86">
        <f>'01-3 - SO 01-3 bytový dům...'!F35</f>
        <v>0</v>
      </c>
      <c r="BC57" s="86">
        <f>'01-3 - SO 01-3 bytový dům...'!F36</f>
        <v>0</v>
      </c>
      <c r="BD57" s="88">
        <f>'01-3 - SO 01-3 bytový dům...'!F37</f>
        <v>0</v>
      </c>
      <c r="BT57" s="89" t="s">
        <v>77</v>
      </c>
      <c r="BV57" s="89" t="s">
        <v>71</v>
      </c>
      <c r="BW57" s="89" t="s">
        <v>85</v>
      </c>
      <c r="BX57" s="89" t="s">
        <v>5</v>
      </c>
      <c r="CL57" s="89" t="s">
        <v>1</v>
      </c>
      <c r="CM57" s="89" t="s">
        <v>79</v>
      </c>
    </row>
    <row r="58" spans="1:91" s="5" customFormat="1" ht="27" customHeight="1">
      <c r="A58" s="79" t="s">
        <v>73</v>
      </c>
      <c r="B58" s="80"/>
      <c r="C58" s="81"/>
      <c r="D58" s="257" t="s">
        <v>86</v>
      </c>
      <c r="E58" s="257"/>
      <c r="F58" s="257"/>
      <c r="G58" s="257"/>
      <c r="H58" s="257"/>
      <c r="I58" s="82"/>
      <c r="J58" s="257" t="s">
        <v>87</v>
      </c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5">
        <f>'02-1 - SO 02-1 Bytový dům...'!J30</f>
        <v>0</v>
      </c>
      <c r="AH58" s="256"/>
      <c r="AI58" s="256"/>
      <c r="AJ58" s="256"/>
      <c r="AK58" s="256"/>
      <c r="AL58" s="256"/>
      <c r="AM58" s="256"/>
      <c r="AN58" s="255">
        <f t="shared" si="0"/>
        <v>0</v>
      </c>
      <c r="AO58" s="256"/>
      <c r="AP58" s="256"/>
      <c r="AQ58" s="83" t="s">
        <v>76</v>
      </c>
      <c r="AR58" s="84"/>
      <c r="AS58" s="85">
        <v>0</v>
      </c>
      <c r="AT58" s="86">
        <f t="shared" si="1"/>
        <v>0</v>
      </c>
      <c r="AU58" s="87">
        <f>'02-1 - SO 02-1 Bytový dům...'!P105</f>
        <v>0</v>
      </c>
      <c r="AV58" s="86">
        <f>'02-1 - SO 02-1 Bytový dům...'!J33</f>
        <v>0</v>
      </c>
      <c r="AW58" s="86">
        <f>'02-1 - SO 02-1 Bytový dům...'!J34</f>
        <v>0</v>
      </c>
      <c r="AX58" s="86">
        <f>'02-1 - SO 02-1 Bytový dům...'!J35</f>
        <v>0</v>
      </c>
      <c r="AY58" s="86">
        <f>'02-1 - SO 02-1 Bytový dům...'!J36</f>
        <v>0</v>
      </c>
      <c r="AZ58" s="86">
        <f>'02-1 - SO 02-1 Bytový dům...'!F33</f>
        <v>0</v>
      </c>
      <c r="BA58" s="86">
        <f>'02-1 - SO 02-1 Bytový dům...'!F34</f>
        <v>0</v>
      </c>
      <c r="BB58" s="86">
        <f>'02-1 - SO 02-1 Bytový dům...'!F35</f>
        <v>0</v>
      </c>
      <c r="BC58" s="86">
        <f>'02-1 - SO 02-1 Bytový dům...'!F36</f>
        <v>0</v>
      </c>
      <c r="BD58" s="88">
        <f>'02-1 - SO 02-1 Bytový dům...'!F37</f>
        <v>0</v>
      </c>
      <c r="BT58" s="89" t="s">
        <v>77</v>
      </c>
      <c r="BV58" s="89" t="s">
        <v>71</v>
      </c>
      <c r="BW58" s="89" t="s">
        <v>88</v>
      </c>
      <c r="BX58" s="89" t="s">
        <v>5</v>
      </c>
      <c r="CL58" s="89" t="s">
        <v>1</v>
      </c>
      <c r="CM58" s="89" t="s">
        <v>79</v>
      </c>
    </row>
    <row r="59" spans="1:91" s="5" customFormat="1" ht="27" customHeight="1">
      <c r="A59" s="79" t="s">
        <v>73</v>
      </c>
      <c r="B59" s="80"/>
      <c r="C59" s="81"/>
      <c r="D59" s="257" t="s">
        <v>89</v>
      </c>
      <c r="E59" s="257"/>
      <c r="F59" s="257"/>
      <c r="G59" s="257"/>
      <c r="H59" s="257"/>
      <c r="I59" s="82"/>
      <c r="J59" s="257" t="s">
        <v>90</v>
      </c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5">
        <f>'02-2 -  SO 02-2 Bytový dů...'!J30</f>
        <v>0</v>
      </c>
      <c r="AH59" s="256"/>
      <c r="AI59" s="256"/>
      <c r="AJ59" s="256"/>
      <c r="AK59" s="256"/>
      <c r="AL59" s="256"/>
      <c r="AM59" s="256"/>
      <c r="AN59" s="255">
        <f t="shared" si="0"/>
        <v>0</v>
      </c>
      <c r="AO59" s="256"/>
      <c r="AP59" s="256"/>
      <c r="AQ59" s="83" t="s">
        <v>76</v>
      </c>
      <c r="AR59" s="84"/>
      <c r="AS59" s="85">
        <v>0</v>
      </c>
      <c r="AT59" s="86">
        <f t="shared" si="1"/>
        <v>0</v>
      </c>
      <c r="AU59" s="87">
        <f>'02-2 -  SO 02-2 Bytový dů...'!P100</f>
        <v>0</v>
      </c>
      <c r="AV59" s="86">
        <f>'02-2 -  SO 02-2 Bytový dů...'!J33</f>
        <v>0</v>
      </c>
      <c r="AW59" s="86">
        <f>'02-2 -  SO 02-2 Bytový dů...'!J34</f>
        <v>0</v>
      </c>
      <c r="AX59" s="86">
        <f>'02-2 -  SO 02-2 Bytový dů...'!J35</f>
        <v>0</v>
      </c>
      <c r="AY59" s="86">
        <f>'02-2 -  SO 02-2 Bytový dů...'!J36</f>
        <v>0</v>
      </c>
      <c r="AZ59" s="86">
        <f>'02-2 -  SO 02-2 Bytový dů...'!F33</f>
        <v>0</v>
      </c>
      <c r="BA59" s="86">
        <f>'02-2 -  SO 02-2 Bytový dů...'!F34</f>
        <v>0</v>
      </c>
      <c r="BB59" s="86">
        <f>'02-2 -  SO 02-2 Bytový dů...'!F35</f>
        <v>0</v>
      </c>
      <c r="BC59" s="86">
        <f>'02-2 -  SO 02-2 Bytový dů...'!F36</f>
        <v>0</v>
      </c>
      <c r="BD59" s="88">
        <f>'02-2 -  SO 02-2 Bytový dů...'!F37</f>
        <v>0</v>
      </c>
      <c r="BT59" s="89" t="s">
        <v>77</v>
      </c>
      <c r="BV59" s="89" t="s">
        <v>71</v>
      </c>
      <c r="BW59" s="89" t="s">
        <v>91</v>
      </c>
      <c r="BX59" s="89" t="s">
        <v>5</v>
      </c>
      <c r="CL59" s="89" t="s">
        <v>1</v>
      </c>
      <c r="CM59" s="89" t="s">
        <v>69</v>
      </c>
    </row>
    <row r="60" spans="1:91" s="5" customFormat="1" ht="27" customHeight="1">
      <c r="A60" s="79" t="s">
        <v>73</v>
      </c>
      <c r="B60" s="80"/>
      <c r="C60" s="81"/>
      <c r="D60" s="257" t="s">
        <v>92</v>
      </c>
      <c r="E60" s="257"/>
      <c r="F60" s="257"/>
      <c r="G60" s="257"/>
      <c r="H60" s="257"/>
      <c r="I60" s="82"/>
      <c r="J60" s="257" t="s">
        <v>93</v>
      </c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5">
        <f>'02-3 - SO 02-3 Bytový dům...'!J30</f>
        <v>0</v>
      </c>
      <c r="AH60" s="256"/>
      <c r="AI60" s="256"/>
      <c r="AJ60" s="256"/>
      <c r="AK60" s="256"/>
      <c r="AL60" s="256"/>
      <c r="AM60" s="256"/>
      <c r="AN60" s="255">
        <f t="shared" si="0"/>
        <v>0</v>
      </c>
      <c r="AO60" s="256"/>
      <c r="AP60" s="256"/>
      <c r="AQ60" s="83" t="s">
        <v>76</v>
      </c>
      <c r="AR60" s="84"/>
      <c r="AS60" s="85">
        <v>0</v>
      </c>
      <c r="AT60" s="86">
        <f t="shared" si="1"/>
        <v>0</v>
      </c>
      <c r="AU60" s="87">
        <f>'02-3 - SO 02-3 Bytový dům...'!P85</f>
        <v>0</v>
      </c>
      <c r="AV60" s="86">
        <f>'02-3 - SO 02-3 Bytový dům...'!J33</f>
        <v>0</v>
      </c>
      <c r="AW60" s="86">
        <f>'02-3 - SO 02-3 Bytový dům...'!J34</f>
        <v>0</v>
      </c>
      <c r="AX60" s="86">
        <f>'02-3 - SO 02-3 Bytový dům...'!J35</f>
        <v>0</v>
      </c>
      <c r="AY60" s="86">
        <f>'02-3 - SO 02-3 Bytový dům...'!J36</f>
        <v>0</v>
      </c>
      <c r="AZ60" s="86">
        <f>'02-3 - SO 02-3 Bytový dům...'!F33</f>
        <v>0</v>
      </c>
      <c r="BA60" s="86">
        <f>'02-3 - SO 02-3 Bytový dům...'!F34</f>
        <v>0</v>
      </c>
      <c r="BB60" s="86">
        <f>'02-3 - SO 02-3 Bytový dům...'!F35</f>
        <v>0</v>
      </c>
      <c r="BC60" s="86">
        <f>'02-3 - SO 02-3 Bytový dům...'!F36</f>
        <v>0</v>
      </c>
      <c r="BD60" s="88">
        <f>'02-3 - SO 02-3 Bytový dům...'!F37</f>
        <v>0</v>
      </c>
      <c r="BT60" s="89" t="s">
        <v>77</v>
      </c>
      <c r="BV60" s="89" t="s">
        <v>71</v>
      </c>
      <c r="BW60" s="89" t="s">
        <v>94</v>
      </c>
      <c r="BX60" s="89" t="s">
        <v>5</v>
      </c>
      <c r="CL60" s="89" t="s">
        <v>1</v>
      </c>
      <c r="CM60" s="89" t="s">
        <v>79</v>
      </c>
    </row>
    <row r="61" spans="1:91" s="5" customFormat="1" ht="27" customHeight="1">
      <c r="A61" s="79" t="s">
        <v>73</v>
      </c>
      <c r="B61" s="80"/>
      <c r="C61" s="81"/>
      <c r="D61" s="257" t="s">
        <v>95</v>
      </c>
      <c r="E61" s="257"/>
      <c r="F61" s="257"/>
      <c r="G61" s="257"/>
      <c r="H61" s="257"/>
      <c r="I61" s="82"/>
      <c r="J61" s="257" t="s">
        <v>96</v>
      </c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5">
        <f>'03-1 - SO 03-1 Bytový dům...'!J30</f>
        <v>0</v>
      </c>
      <c r="AH61" s="256"/>
      <c r="AI61" s="256"/>
      <c r="AJ61" s="256"/>
      <c r="AK61" s="256"/>
      <c r="AL61" s="256"/>
      <c r="AM61" s="256"/>
      <c r="AN61" s="255">
        <f t="shared" si="0"/>
        <v>0</v>
      </c>
      <c r="AO61" s="256"/>
      <c r="AP61" s="256"/>
      <c r="AQ61" s="83" t="s">
        <v>76</v>
      </c>
      <c r="AR61" s="84"/>
      <c r="AS61" s="85">
        <v>0</v>
      </c>
      <c r="AT61" s="86">
        <f t="shared" si="1"/>
        <v>0</v>
      </c>
      <c r="AU61" s="87">
        <f>'03-1 - SO 03-1 Bytový dům...'!P114</f>
        <v>0</v>
      </c>
      <c r="AV61" s="86">
        <f>'03-1 - SO 03-1 Bytový dům...'!J33</f>
        <v>0</v>
      </c>
      <c r="AW61" s="86">
        <f>'03-1 - SO 03-1 Bytový dům...'!J34</f>
        <v>0</v>
      </c>
      <c r="AX61" s="86">
        <f>'03-1 - SO 03-1 Bytový dům...'!J35</f>
        <v>0</v>
      </c>
      <c r="AY61" s="86">
        <f>'03-1 - SO 03-1 Bytový dům...'!J36</f>
        <v>0</v>
      </c>
      <c r="AZ61" s="86">
        <f>'03-1 - SO 03-1 Bytový dům...'!F33</f>
        <v>0</v>
      </c>
      <c r="BA61" s="86">
        <f>'03-1 - SO 03-1 Bytový dům...'!F34</f>
        <v>0</v>
      </c>
      <c r="BB61" s="86">
        <f>'03-1 - SO 03-1 Bytový dům...'!F35</f>
        <v>0</v>
      </c>
      <c r="BC61" s="86">
        <f>'03-1 - SO 03-1 Bytový dům...'!F36</f>
        <v>0</v>
      </c>
      <c r="BD61" s="88">
        <f>'03-1 - SO 03-1 Bytový dům...'!F37</f>
        <v>0</v>
      </c>
      <c r="BT61" s="89" t="s">
        <v>77</v>
      </c>
      <c r="BV61" s="89" t="s">
        <v>71</v>
      </c>
      <c r="BW61" s="89" t="s">
        <v>97</v>
      </c>
      <c r="BX61" s="89" t="s">
        <v>5</v>
      </c>
      <c r="CL61" s="89" t="s">
        <v>1</v>
      </c>
      <c r="CM61" s="89" t="s">
        <v>79</v>
      </c>
    </row>
    <row r="62" spans="1:91" s="5" customFormat="1" ht="27" customHeight="1">
      <c r="A62" s="79" t="s">
        <v>73</v>
      </c>
      <c r="B62" s="80"/>
      <c r="C62" s="81"/>
      <c r="D62" s="257" t="s">
        <v>98</v>
      </c>
      <c r="E62" s="257"/>
      <c r="F62" s="257"/>
      <c r="G62" s="257"/>
      <c r="H62" s="257"/>
      <c r="I62" s="82"/>
      <c r="J62" s="257" t="s">
        <v>99</v>
      </c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5">
        <f>'03-2 - SO 03-2 Bytový dům...'!J30</f>
        <v>0</v>
      </c>
      <c r="AH62" s="256"/>
      <c r="AI62" s="256"/>
      <c r="AJ62" s="256"/>
      <c r="AK62" s="256"/>
      <c r="AL62" s="256"/>
      <c r="AM62" s="256"/>
      <c r="AN62" s="255">
        <f t="shared" si="0"/>
        <v>0</v>
      </c>
      <c r="AO62" s="256"/>
      <c r="AP62" s="256"/>
      <c r="AQ62" s="83" t="s">
        <v>76</v>
      </c>
      <c r="AR62" s="84"/>
      <c r="AS62" s="85">
        <v>0</v>
      </c>
      <c r="AT62" s="86">
        <f t="shared" si="1"/>
        <v>0</v>
      </c>
      <c r="AU62" s="87">
        <f>'03-2 - SO 03-2 Bytový dům...'!P100</f>
        <v>0</v>
      </c>
      <c r="AV62" s="86">
        <f>'03-2 - SO 03-2 Bytový dům...'!J33</f>
        <v>0</v>
      </c>
      <c r="AW62" s="86">
        <f>'03-2 - SO 03-2 Bytový dům...'!J34</f>
        <v>0</v>
      </c>
      <c r="AX62" s="86">
        <f>'03-2 - SO 03-2 Bytový dům...'!J35</f>
        <v>0</v>
      </c>
      <c r="AY62" s="86">
        <f>'03-2 - SO 03-2 Bytový dům...'!J36</f>
        <v>0</v>
      </c>
      <c r="AZ62" s="86">
        <f>'03-2 - SO 03-2 Bytový dům...'!F33</f>
        <v>0</v>
      </c>
      <c r="BA62" s="86">
        <f>'03-2 - SO 03-2 Bytový dům...'!F34</f>
        <v>0</v>
      </c>
      <c r="BB62" s="86">
        <f>'03-2 - SO 03-2 Bytový dům...'!F35</f>
        <v>0</v>
      </c>
      <c r="BC62" s="86">
        <f>'03-2 - SO 03-2 Bytový dům...'!F36</f>
        <v>0</v>
      </c>
      <c r="BD62" s="88">
        <f>'03-2 - SO 03-2 Bytový dům...'!F37</f>
        <v>0</v>
      </c>
      <c r="BT62" s="89" t="s">
        <v>77</v>
      </c>
      <c r="BV62" s="89" t="s">
        <v>71</v>
      </c>
      <c r="BW62" s="89" t="s">
        <v>100</v>
      </c>
      <c r="BX62" s="89" t="s">
        <v>5</v>
      </c>
      <c r="CL62" s="89" t="s">
        <v>1</v>
      </c>
      <c r="CM62" s="89" t="s">
        <v>79</v>
      </c>
    </row>
    <row r="63" spans="1:91" s="5" customFormat="1" ht="27" customHeight="1">
      <c r="A63" s="79" t="s">
        <v>73</v>
      </c>
      <c r="B63" s="80"/>
      <c r="C63" s="81"/>
      <c r="D63" s="257" t="s">
        <v>101</v>
      </c>
      <c r="E63" s="257"/>
      <c r="F63" s="257"/>
      <c r="G63" s="257"/>
      <c r="H63" s="257"/>
      <c r="I63" s="82"/>
      <c r="J63" s="257" t="s">
        <v>102</v>
      </c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5">
        <f>'03-3 - SO 03-3 Bytový dům...'!J30</f>
        <v>0</v>
      </c>
      <c r="AH63" s="256"/>
      <c r="AI63" s="256"/>
      <c r="AJ63" s="256"/>
      <c r="AK63" s="256"/>
      <c r="AL63" s="256"/>
      <c r="AM63" s="256"/>
      <c r="AN63" s="255">
        <f t="shared" si="0"/>
        <v>0</v>
      </c>
      <c r="AO63" s="256"/>
      <c r="AP63" s="256"/>
      <c r="AQ63" s="83" t="s">
        <v>76</v>
      </c>
      <c r="AR63" s="84"/>
      <c r="AS63" s="90">
        <v>0</v>
      </c>
      <c r="AT63" s="91">
        <f t="shared" si="1"/>
        <v>0</v>
      </c>
      <c r="AU63" s="92">
        <f>'03-3 - SO 03-3 Bytový dům...'!P85</f>
        <v>0</v>
      </c>
      <c r="AV63" s="91">
        <f>'03-3 - SO 03-3 Bytový dům...'!J33</f>
        <v>0</v>
      </c>
      <c r="AW63" s="91">
        <f>'03-3 - SO 03-3 Bytový dům...'!J34</f>
        <v>0</v>
      </c>
      <c r="AX63" s="91">
        <f>'03-3 - SO 03-3 Bytový dům...'!J35</f>
        <v>0</v>
      </c>
      <c r="AY63" s="91">
        <f>'03-3 - SO 03-3 Bytový dům...'!J36</f>
        <v>0</v>
      </c>
      <c r="AZ63" s="91">
        <f>'03-3 - SO 03-3 Bytový dům...'!F33</f>
        <v>0</v>
      </c>
      <c r="BA63" s="91">
        <f>'03-3 - SO 03-3 Bytový dům...'!F34</f>
        <v>0</v>
      </c>
      <c r="BB63" s="91">
        <f>'03-3 - SO 03-3 Bytový dům...'!F35</f>
        <v>0</v>
      </c>
      <c r="BC63" s="91">
        <f>'03-3 - SO 03-3 Bytový dům...'!F36</f>
        <v>0</v>
      </c>
      <c r="BD63" s="93">
        <f>'03-3 - SO 03-3 Bytový dům...'!F37</f>
        <v>0</v>
      </c>
      <c r="BT63" s="89" t="s">
        <v>77</v>
      </c>
      <c r="BV63" s="89" t="s">
        <v>71</v>
      </c>
      <c r="BW63" s="89" t="s">
        <v>103</v>
      </c>
      <c r="BX63" s="89" t="s">
        <v>5</v>
      </c>
      <c r="CL63" s="89" t="s">
        <v>1</v>
      </c>
      <c r="CM63" s="89" t="s">
        <v>79</v>
      </c>
    </row>
    <row r="64" spans="2:44" s="1" customFormat="1" ht="30" customHeight="1"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5"/>
    </row>
    <row r="65" spans="2:44" s="1" customFormat="1" ht="6.95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35"/>
    </row>
  </sheetData>
  <sheetProtection algorithmName="SHA-512" hashValue="2e7Ei1Yw4/0Gx5VMRRtMMqkjrM93Sg8mGAJW2rgxH1heB9oTZVqQb3s/ScMp2EykKXMOcXMCpgjEXuDqFa+c1A==" saltValue="Y+S/yNKKMokPxplUFn4M6DEWJga/kCeW0OpuyGnwFoOvuPDccwGiJSkr9Zwyk0Zv+JfgFRS04zh1p56epCXSMg==" spinCount="100000" sheet="1" objects="1" scenarios="1" formatColumns="0" formatRows="0"/>
  <mergeCells count="74"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5:AP55"/>
    <mergeCell ref="AG55:AM55"/>
    <mergeCell ref="AN56:AP56"/>
    <mergeCell ref="AG56:AM56"/>
    <mergeCell ref="AN57:AP57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2:AP52"/>
    <mergeCell ref="AG52:AM52"/>
    <mergeCell ref="AG57:AM57"/>
    <mergeCell ref="AG58:AM58"/>
    <mergeCell ref="AG59:AM59"/>
    <mergeCell ref="AG60:AM60"/>
    <mergeCell ref="AG61:AM61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1-1 - SO 01-1 Bytový dům...'!C2" display="/"/>
    <hyperlink ref="A56" location="'01-2 - SO 01-2 Bytový dům...'!C2" display="/"/>
    <hyperlink ref="A57" location="'01-3 - SO 01-3 bytový dům...'!C2" display="/"/>
    <hyperlink ref="A58" location="'02-1 - SO 02-1 Bytový dům...'!C2" display="/"/>
    <hyperlink ref="A59" location="'02-2 -  SO 02-2 Bytový dů...'!C2" display="/"/>
    <hyperlink ref="A60" location="'02-3 - SO 02-3 Bytový dům...'!C2" display="/"/>
    <hyperlink ref="A61" location="'03-1 - SO 03-1 Bytový dům...'!C2" display="/"/>
    <hyperlink ref="A62" location="'03-2 - SO 03-2 Bytový dům...'!C2" display="/"/>
    <hyperlink ref="A63" location="'03-3 - SO 03-3 Bytový dů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103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</row>
    <row r="4" spans="2:46" ht="24.95" customHeight="1">
      <c r="B4" s="17"/>
      <c r="D4" s="99" t="s">
        <v>109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0" t="s">
        <v>15</v>
      </c>
      <c r="L6" s="17"/>
    </row>
    <row r="7" spans="2:12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</row>
    <row r="8" spans="2:12" s="1" customFormat="1" ht="12" customHeight="1">
      <c r="B8" s="35"/>
      <c r="D8" s="100" t="s">
        <v>118</v>
      </c>
      <c r="I8" s="101"/>
      <c r="L8" s="35"/>
    </row>
    <row r="9" spans="2:12" s="1" customFormat="1" ht="36.95" customHeight="1">
      <c r="B9" s="35"/>
      <c r="E9" s="267" t="s">
        <v>4976</v>
      </c>
      <c r="F9" s="268"/>
      <c r="G9" s="268"/>
      <c r="H9" s="268"/>
      <c r="I9" s="101"/>
      <c r="L9" s="35"/>
    </row>
    <row r="10" spans="2:12" s="1" customFormat="1" ht="11.25">
      <c r="B10" s="35"/>
      <c r="I10" s="101"/>
      <c r="L10" s="35"/>
    </row>
    <row r="11" spans="2:12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</row>
    <row r="12" spans="2:12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</row>
    <row r="13" spans="2:12" s="1" customFormat="1" ht="10.9" customHeight="1">
      <c r="B13" s="35"/>
      <c r="I13" s="101"/>
      <c r="L13" s="35"/>
    </row>
    <row r="14" spans="2:12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1"/>
      <c r="L16" s="35"/>
    </row>
    <row r="17" spans="2:12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1"/>
      <c r="L19" s="35"/>
    </row>
    <row r="20" spans="2:12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1"/>
      <c r="L22" s="35"/>
    </row>
    <row r="23" spans="2:12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1"/>
      <c r="L25" s="35"/>
    </row>
    <row r="26" spans="2:12" s="1" customFormat="1" ht="12" customHeight="1">
      <c r="B26" s="35"/>
      <c r="D26" s="100" t="s">
        <v>33</v>
      </c>
      <c r="I26" s="101"/>
      <c r="L26" s="35"/>
    </row>
    <row r="27" spans="2:12" s="6" customFormat="1" ht="16.5" customHeight="1">
      <c r="B27" s="104"/>
      <c r="E27" s="271" t="s">
        <v>1</v>
      </c>
      <c r="F27" s="271"/>
      <c r="G27" s="271"/>
      <c r="H27" s="271"/>
      <c r="I27" s="105"/>
      <c r="L27" s="104"/>
    </row>
    <row r="28" spans="2:12" s="1" customFormat="1" ht="6.95" customHeight="1">
      <c r="B28" s="35"/>
      <c r="I28" s="101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</row>
    <row r="30" spans="2:12" s="1" customFormat="1" ht="25.35" customHeight="1">
      <c r="B30" s="35"/>
      <c r="D30" s="108" t="s">
        <v>35</v>
      </c>
      <c r="I30" s="101"/>
      <c r="J30" s="109">
        <f>ROUND(J85,2)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</row>
    <row r="32" spans="2:12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</row>
    <row r="33" spans="2:12" s="1" customFormat="1" ht="14.45" customHeight="1">
      <c r="B33" s="35"/>
      <c r="D33" s="100" t="s">
        <v>39</v>
      </c>
      <c r="E33" s="100" t="s">
        <v>40</v>
      </c>
      <c r="F33" s="112">
        <f>ROUND((SUM(BE85:BE106)),2)</f>
        <v>0</v>
      </c>
      <c r="I33" s="113">
        <v>0.21</v>
      </c>
      <c r="J33" s="112">
        <f>ROUND(((SUM(BE85:BE106))*I33),2)</f>
        <v>0</v>
      </c>
      <c r="L33" s="35"/>
    </row>
    <row r="34" spans="2:12" s="1" customFormat="1" ht="14.45" customHeight="1">
      <c r="B34" s="35"/>
      <c r="E34" s="100" t="s">
        <v>41</v>
      </c>
      <c r="F34" s="112">
        <f>ROUND((SUM(BF85:BF106)),2)</f>
        <v>0</v>
      </c>
      <c r="I34" s="113">
        <v>0.15</v>
      </c>
      <c r="J34" s="112">
        <f>ROUND(((SUM(BF85:BF106))*I34),2)</f>
        <v>0</v>
      </c>
      <c r="L34" s="35"/>
    </row>
    <row r="35" spans="2:12" s="1" customFormat="1" ht="14.45" customHeight="1" hidden="1">
      <c r="B35" s="35"/>
      <c r="E35" s="100" t="s">
        <v>42</v>
      </c>
      <c r="F35" s="112">
        <f>ROUND((SUM(BG85:BG106)),2)</f>
        <v>0</v>
      </c>
      <c r="I35" s="113">
        <v>0.21</v>
      </c>
      <c r="J35" s="112">
        <f>0</f>
        <v>0</v>
      </c>
      <c r="L35" s="35"/>
    </row>
    <row r="36" spans="2:12" s="1" customFormat="1" ht="14.45" customHeight="1" hidden="1">
      <c r="B36" s="35"/>
      <c r="E36" s="100" t="s">
        <v>43</v>
      </c>
      <c r="F36" s="112">
        <f>ROUND((SUM(BH85:BH106)),2)</f>
        <v>0</v>
      </c>
      <c r="I36" s="113">
        <v>0.15</v>
      </c>
      <c r="J36" s="112">
        <f>0</f>
        <v>0</v>
      </c>
      <c r="L36" s="35"/>
    </row>
    <row r="37" spans="2:12" s="1" customFormat="1" ht="14.45" customHeight="1" hidden="1">
      <c r="B37" s="35"/>
      <c r="E37" s="100" t="s">
        <v>44</v>
      </c>
      <c r="F37" s="112">
        <f>ROUND((SUM(BI85:BI106)),2)</f>
        <v>0</v>
      </c>
      <c r="I37" s="113">
        <v>0</v>
      </c>
      <c r="J37" s="112">
        <f>0</f>
        <v>0</v>
      </c>
      <c r="L37" s="35"/>
    </row>
    <row r="38" spans="2:12" s="1" customFormat="1" ht="6.95" customHeight="1">
      <c r="B38" s="35"/>
      <c r="I38" s="101"/>
      <c r="L38" s="35"/>
    </row>
    <row r="39" spans="2:12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</row>
    <row r="45" spans="2:12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</row>
    <row r="47" spans="2:12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</row>
    <row r="48" spans="2:12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</row>
    <row r="49" spans="2:12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</row>
    <row r="50" spans="2:12" s="1" customFormat="1" ht="16.5" customHeight="1">
      <c r="B50" s="31"/>
      <c r="C50" s="32"/>
      <c r="D50" s="32"/>
      <c r="E50" s="244" t="str">
        <f>E9</f>
        <v>03-3 - SO 03-3 Bytový dům č. p. 393 - způsobilé vedlejší</v>
      </c>
      <c r="F50" s="243"/>
      <c r="G50" s="243"/>
      <c r="H50" s="243"/>
      <c r="I50" s="101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</row>
    <row r="52" spans="2:12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</row>
    <row r="54" spans="2:12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</row>
    <row r="55" spans="2:12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</row>
    <row r="57" spans="2:12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</row>
    <row r="59" spans="2:47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J85</f>
        <v>0</v>
      </c>
      <c r="K59" s="32"/>
      <c r="L59" s="35"/>
      <c r="AU59" s="14" t="s">
        <v>79</v>
      </c>
    </row>
    <row r="60" spans="2:12" s="7" customFormat="1" ht="24.95" customHeight="1">
      <c r="B60" s="133"/>
      <c r="C60" s="134"/>
      <c r="D60" s="135" t="s">
        <v>233</v>
      </c>
      <c r="E60" s="136"/>
      <c r="F60" s="136"/>
      <c r="G60" s="136"/>
      <c r="H60" s="136"/>
      <c r="I60" s="137"/>
      <c r="J60" s="138">
        <f>J86</f>
        <v>0</v>
      </c>
      <c r="K60" s="134"/>
      <c r="L60" s="139"/>
    </row>
    <row r="61" spans="2:12" s="8" customFormat="1" ht="19.9" customHeight="1">
      <c r="B61" s="141"/>
      <c r="C61" s="142"/>
      <c r="D61" s="143" t="s">
        <v>2479</v>
      </c>
      <c r="E61" s="144"/>
      <c r="F61" s="144"/>
      <c r="G61" s="144"/>
      <c r="H61" s="144"/>
      <c r="I61" s="145"/>
      <c r="J61" s="146">
        <f>J87</f>
        <v>0</v>
      </c>
      <c r="K61" s="142"/>
      <c r="L61" s="147"/>
    </row>
    <row r="62" spans="2:12" s="8" customFormat="1" ht="19.9" customHeight="1">
      <c r="B62" s="141"/>
      <c r="C62" s="142"/>
      <c r="D62" s="143" t="s">
        <v>2480</v>
      </c>
      <c r="E62" s="144"/>
      <c r="F62" s="144"/>
      <c r="G62" s="144"/>
      <c r="H62" s="144"/>
      <c r="I62" s="145"/>
      <c r="J62" s="146">
        <f>J92</f>
        <v>0</v>
      </c>
      <c r="K62" s="142"/>
      <c r="L62" s="147"/>
    </row>
    <row r="63" spans="2:12" s="8" customFormat="1" ht="19.9" customHeight="1">
      <c r="B63" s="141"/>
      <c r="C63" s="142"/>
      <c r="D63" s="143" t="s">
        <v>246</v>
      </c>
      <c r="E63" s="144"/>
      <c r="F63" s="144"/>
      <c r="G63" s="144"/>
      <c r="H63" s="144"/>
      <c r="I63" s="145"/>
      <c r="J63" s="146">
        <f>J99</f>
        <v>0</v>
      </c>
      <c r="K63" s="142"/>
      <c r="L63" s="147"/>
    </row>
    <row r="64" spans="2:12" s="7" customFormat="1" ht="24.95" customHeight="1">
      <c r="B64" s="133"/>
      <c r="C64" s="134"/>
      <c r="D64" s="135" t="s">
        <v>1929</v>
      </c>
      <c r="E64" s="136"/>
      <c r="F64" s="136"/>
      <c r="G64" s="136"/>
      <c r="H64" s="136"/>
      <c r="I64" s="137"/>
      <c r="J64" s="138">
        <f>J104</f>
        <v>0</v>
      </c>
      <c r="K64" s="134"/>
      <c r="L64" s="139"/>
    </row>
    <row r="65" spans="2:12" s="8" customFormat="1" ht="19.9" customHeight="1">
      <c r="B65" s="141"/>
      <c r="C65" s="142"/>
      <c r="D65" s="143" t="s">
        <v>1932</v>
      </c>
      <c r="E65" s="144"/>
      <c r="F65" s="144"/>
      <c r="G65" s="144"/>
      <c r="H65" s="144"/>
      <c r="I65" s="145"/>
      <c r="J65" s="146">
        <f>J105</f>
        <v>0</v>
      </c>
      <c r="K65" s="142"/>
      <c r="L65" s="147"/>
    </row>
    <row r="66" spans="2:12" s="1" customFormat="1" ht="21.75" customHeight="1">
      <c r="B66" s="31"/>
      <c r="C66" s="32"/>
      <c r="D66" s="32"/>
      <c r="E66" s="32"/>
      <c r="F66" s="32"/>
      <c r="G66" s="32"/>
      <c r="H66" s="32"/>
      <c r="I66" s="101"/>
      <c r="J66" s="32"/>
      <c r="K66" s="32"/>
      <c r="L66" s="35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124"/>
      <c r="J67" s="44"/>
      <c r="K67" s="44"/>
      <c r="L67" s="35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27"/>
      <c r="J71" s="46"/>
      <c r="K71" s="46"/>
      <c r="L71" s="35"/>
    </row>
    <row r="72" spans="2:12" s="1" customFormat="1" ht="24.95" customHeight="1">
      <c r="B72" s="31"/>
      <c r="C72" s="20" t="s">
        <v>280</v>
      </c>
      <c r="D72" s="32"/>
      <c r="E72" s="32"/>
      <c r="F72" s="32"/>
      <c r="G72" s="32"/>
      <c r="H72" s="32"/>
      <c r="I72" s="101"/>
      <c r="J72" s="32"/>
      <c r="K72" s="32"/>
      <c r="L72" s="35"/>
    </row>
    <row r="73" spans="2:12" s="1" customFormat="1" ht="6.95" customHeight="1">
      <c r="B73" s="31"/>
      <c r="C73" s="32"/>
      <c r="D73" s="32"/>
      <c r="E73" s="32"/>
      <c r="F73" s="32"/>
      <c r="G73" s="32"/>
      <c r="H73" s="32"/>
      <c r="I73" s="101"/>
      <c r="J73" s="32"/>
      <c r="K73" s="32"/>
      <c r="L73" s="35"/>
    </row>
    <row r="74" spans="2:12" s="1" customFormat="1" ht="12" customHeight="1">
      <c r="B74" s="31"/>
      <c r="C74" s="26" t="s">
        <v>15</v>
      </c>
      <c r="D74" s="32"/>
      <c r="E74" s="32"/>
      <c r="F74" s="32"/>
      <c r="G74" s="32"/>
      <c r="H74" s="32"/>
      <c r="I74" s="101"/>
      <c r="J74" s="32"/>
      <c r="K74" s="32"/>
      <c r="L74" s="35"/>
    </row>
    <row r="75" spans="2:12" s="1" customFormat="1" ht="16.5" customHeight="1">
      <c r="B75" s="31"/>
      <c r="C75" s="32"/>
      <c r="D75" s="32"/>
      <c r="E75" s="272" t="str">
        <f>E7</f>
        <v>Klatovy bytový dům č. p. 391 392 393 - stavební úpravy</v>
      </c>
      <c r="F75" s="273"/>
      <c r="G75" s="273"/>
      <c r="H75" s="273"/>
      <c r="I75" s="101"/>
      <c r="J75" s="32"/>
      <c r="K75" s="32"/>
      <c r="L75" s="35"/>
    </row>
    <row r="76" spans="2:12" s="1" customFormat="1" ht="12" customHeight="1">
      <c r="B76" s="31"/>
      <c r="C76" s="26" t="s">
        <v>118</v>
      </c>
      <c r="D76" s="32"/>
      <c r="E76" s="32"/>
      <c r="F76" s="32"/>
      <c r="G76" s="32"/>
      <c r="H76" s="32"/>
      <c r="I76" s="101"/>
      <c r="J76" s="32"/>
      <c r="K76" s="32"/>
      <c r="L76" s="35"/>
    </row>
    <row r="77" spans="2:12" s="1" customFormat="1" ht="16.5" customHeight="1">
      <c r="B77" s="31"/>
      <c r="C77" s="32"/>
      <c r="D77" s="32"/>
      <c r="E77" s="244" t="str">
        <f>E9</f>
        <v>03-3 - SO 03-3 Bytový dům č. p. 393 - způsobilé vedlejší</v>
      </c>
      <c r="F77" s="243"/>
      <c r="G77" s="243"/>
      <c r="H77" s="243"/>
      <c r="I77" s="101"/>
      <c r="J77" s="32"/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101"/>
      <c r="J78" s="32"/>
      <c r="K78" s="32"/>
      <c r="L78" s="35"/>
    </row>
    <row r="79" spans="2:12" s="1" customFormat="1" ht="12" customHeight="1">
      <c r="B79" s="31"/>
      <c r="C79" s="26" t="s">
        <v>19</v>
      </c>
      <c r="D79" s="32"/>
      <c r="E79" s="32"/>
      <c r="F79" s="24" t="str">
        <f>F12</f>
        <v xml:space="preserve"> </v>
      </c>
      <c r="G79" s="32"/>
      <c r="H79" s="32"/>
      <c r="I79" s="102" t="s">
        <v>21</v>
      </c>
      <c r="J79" s="52" t="str">
        <f>IF(J12="","",J12)</f>
        <v>30. 4. 2019</v>
      </c>
      <c r="K79" s="32"/>
      <c r="L79" s="35"/>
    </row>
    <row r="80" spans="2:12" s="1" customFormat="1" ht="6.95" customHeight="1">
      <c r="B80" s="31"/>
      <c r="C80" s="32"/>
      <c r="D80" s="32"/>
      <c r="E80" s="32"/>
      <c r="F80" s="32"/>
      <c r="G80" s="32"/>
      <c r="H80" s="32"/>
      <c r="I80" s="101"/>
      <c r="J80" s="32"/>
      <c r="K80" s="32"/>
      <c r="L80" s="35"/>
    </row>
    <row r="81" spans="2:12" s="1" customFormat="1" ht="24.95" customHeight="1">
      <c r="B81" s="31"/>
      <c r="C81" s="26" t="s">
        <v>23</v>
      </c>
      <c r="D81" s="32"/>
      <c r="E81" s="32"/>
      <c r="F81" s="24" t="str">
        <f>E15</f>
        <v>Město Klatovy, nám. Míru 62, Klatovy I, 339 01</v>
      </c>
      <c r="G81" s="32"/>
      <c r="H81" s="32"/>
      <c r="I81" s="102" t="s">
        <v>29</v>
      </c>
      <c r="J81" s="29" t="str">
        <f>E21</f>
        <v xml:space="preserve">Atelier U5 s.r.o., K Zaječímu vrchu 904, Klatovy </v>
      </c>
      <c r="K81" s="32"/>
      <c r="L81" s="35"/>
    </row>
    <row r="82" spans="2:12" s="1" customFormat="1" ht="13.7" customHeight="1">
      <c r="B82" s="31"/>
      <c r="C82" s="26" t="s">
        <v>27</v>
      </c>
      <c r="D82" s="32"/>
      <c r="E82" s="32"/>
      <c r="F82" s="24" t="str">
        <f>IF(E18="","",E18)</f>
        <v>Vyplň údaj</v>
      </c>
      <c r="G82" s="32"/>
      <c r="H82" s="32"/>
      <c r="I82" s="102" t="s">
        <v>32</v>
      </c>
      <c r="J82" s="29" t="str">
        <f>E24</f>
        <v xml:space="preserve"> </v>
      </c>
      <c r="K82" s="32"/>
      <c r="L82" s="35"/>
    </row>
    <row r="83" spans="2:12" s="1" customFormat="1" ht="10.35" customHeight="1">
      <c r="B83" s="31"/>
      <c r="C83" s="32"/>
      <c r="D83" s="32"/>
      <c r="E83" s="32"/>
      <c r="F83" s="32"/>
      <c r="G83" s="32"/>
      <c r="H83" s="32"/>
      <c r="I83" s="101"/>
      <c r="J83" s="32"/>
      <c r="K83" s="32"/>
      <c r="L83" s="35"/>
    </row>
    <row r="84" spans="2:20" s="9" customFormat="1" ht="29.25" customHeight="1">
      <c r="B84" s="149"/>
      <c r="C84" s="150" t="s">
        <v>294</v>
      </c>
      <c r="D84" s="151" t="s">
        <v>54</v>
      </c>
      <c r="E84" s="151" t="s">
        <v>50</v>
      </c>
      <c r="F84" s="151" t="s">
        <v>51</v>
      </c>
      <c r="G84" s="151" t="s">
        <v>295</v>
      </c>
      <c r="H84" s="151" t="s">
        <v>296</v>
      </c>
      <c r="I84" s="152" t="s">
        <v>297</v>
      </c>
      <c r="J84" s="151" t="s">
        <v>199</v>
      </c>
      <c r="K84" s="153" t="s">
        <v>298</v>
      </c>
      <c r="L84" s="154"/>
      <c r="M84" s="61" t="s">
        <v>1</v>
      </c>
      <c r="N84" s="62" t="s">
        <v>39</v>
      </c>
      <c r="O84" s="62" t="s">
        <v>299</v>
      </c>
      <c r="P84" s="62" t="s">
        <v>300</v>
      </c>
      <c r="Q84" s="62" t="s">
        <v>301</v>
      </c>
      <c r="R84" s="62" t="s">
        <v>302</v>
      </c>
      <c r="S84" s="62" t="s">
        <v>303</v>
      </c>
      <c r="T84" s="63" t="s">
        <v>304</v>
      </c>
    </row>
    <row r="85" spans="2:63" s="1" customFormat="1" ht="22.9" customHeight="1">
      <c r="B85" s="31"/>
      <c r="C85" s="68" t="s">
        <v>307</v>
      </c>
      <c r="D85" s="32"/>
      <c r="E85" s="32"/>
      <c r="F85" s="32"/>
      <c r="G85" s="32"/>
      <c r="H85" s="32"/>
      <c r="I85" s="101"/>
      <c r="J85" s="155">
        <f>BK85</f>
        <v>0</v>
      </c>
      <c r="K85" s="32"/>
      <c r="L85" s="35"/>
      <c r="M85" s="64"/>
      <c r="N85" s="65"/>
      <c r="O85" s="65"/>
      <c r="P85" s="156">
        <f>P86+P104</f>
        <v>0</v>
      </c>
      <c r="Q85" s="65"/>
      <c r="R85" s="156">
        <f>R86+R104</f>
        <v>0</v>
      </c>
      <c r="S85" s="65"/>
      <c r="T85" s="157">
        <f>T86+T104</f>
        <v>0</v>
      </c>
      <c r="AT85" s="14" t="s">
        <v>68</v>
      </c>
      <c r="AU85" s="14" t="s">
        <v>79</v>
      </c>
      <c r="BK85" s="158">
        <f>BK86+BK104</f>
        <v>0</v>
      </c>
    </row>
    <row r="86" spans="2:63" s="10" customFormat="1" ht="25.9" customHeight="1">
      <c r="B86" s="159"/>
      <c r="C86" s="160"/>
      <c r="D86" s="161" t="s">
        <v>68</v>
      </c>
      <c r="E86" s="162" t="s">
        <v>879</v>
      </c>
      <c r="F86" s="162" t="s">
        <v>880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P87+P92+P99</f>
        <v>0</v>
      </c>
      <c r="Q86" s="167"/>
      <c r="R86" s="168">
        <f>R87+R92+R99</f>
        <v>0</v>
      </c>
      <c r="S86" s="167"/>
      <c r="T86" s="169">
        <f>T87+T92+T99</f>
        <v>0</v>
      </c>
      <c r="AR86" s="170" t="s">
        <v>106</v>
      </c>
      <c r="AT86" s="171" t="s">
        <v>68</v>
      </c>
      <c r="AU86" s="171" t="s">
        <v>69</v>
      </c>
      <c r="AY86" s="170" t="s">
        <v>310</v>
      </c>
      <c r="BK86" s="172">
        <f>BK87+BK92+BK99</f>
        <v>0</v>
      </c>
    </row>
    <row r="87" spans="2:63" s="10" customFormat="1" ht="22.9" customHeight="1">
      <c r="B87" s="159"/>
      <c r="C87" s="160"/>
      <c r="D87" s="161" t="s">
        <v>68</v>
      </c>
      <c r="E87" s="173" t="s">
        <v>2481</v>
      </c>
      <c r="F87" s="173" t="s">
        <v>2313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314</v>
      </c>
      <c r="AT87" s="171" t="s">
        <v>68</v>
      </c>
      <c r="AU87" s="171" t="s">
        <v>77</v>
      </c>
      <c r="AY87" s="170" t="s">
        <v>310</v>
      </c>
      <c r="BK87" s="172">
        <f>SUM(BK88:BK91)</f>
        <v>0</v>
      </c>
    </row>
    <row r="88" spans="2:65" s="1" customFormat="1" ht="16.5" customHeight="1">
      <c r="B88" s="31"/>
      <c r="C88" s="175" t="s">
        <v>77</v>
      </c>
      <c r="D88" s="175" t="s">
        <v>317</v>
      </c>
      <c r="E88" s="176" t="s">
        <v>2482</v>
      </c>
      <c r="F88" s="177" t="s">
        <v>2483</v>
      </c>
      <c r="G88" s="178" t="s">
        <v>401</v>
      </c>
      <c r="H88" s="179">
        <v>72</v>
      </c>
      <c r="I88" s="180"/>
      <c r="J88" s="179">
        <f>ROUND(I88*H88,2)</f>
        <v>0</v>
      </c>
      <c r="K88" s="177" t="s">
        <v>402</v>
      </c>
      <c r="L88" s="35"/>
      <c r="M88" s="181" t="s">
        <v>1</v>
      </c>
      <c r="N88" s="182" t="s">
        <v>41</v>
      </c>
      <c r="O88" s="57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14" t="s">
        <v>314</v>
      </c>
      <c r="AT88" s="14" t="s">
        <v>317</v>
      </c>
      <c r="AU88" s="14" t="s">
        <v>106</v>
      </c>
      <c r="AY88" s="14" t="s">
        <v>310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4" t="s">
        <v>106</v>
      </c>
      <c r="BK88" s="185">
        <f>ROUND(I88*H88,2)</f>
        <v>0</v>
      </c>
      <c r="BL88" s="14" t="s">
        <v>314</v>
      </c>
      <c r="BM88" s="14" t="s">
        <v>4977</v>
      </c>
    </row>
    <row r="89" spans="2:51" s="11" customFormat="1" ht="11.25">
      <c r="B89" s="186"/>
      <c r="C89" s="187"/>
      <c r="D89" s="188" t="s">
        <v>325</v>
      </c>
      <c r="E89" s="189" t="s">
        <v>326</v>
      </c>
      <c r="F89" s="190" t="s">
        <v>921</v>
      </c>
      <c r="G89" s="187"/>
      <c r="H89" s="191">
        <v>72</v>
      </c>
      <c r="I89" s="192"/>
      <c r="J89" s="187"/>
      <c r="K89" s="187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325</v>
      </c>
      <c r="AU89" s="197" t="s">
        <v>106</v>
      </c>
      <c r="AV89" s="11" t="s">
        <v>106</v>
      </c>
      <c r="AW89" s="11" t="s">
        <v>31</v>
      </c>
      <c r="AX89" s="11" t="s">
        <v>77</v>
      </c>
      <c r="AY89" s="197" t="s">
        <v>310</v>
      </c>
    </row>
    <row r="90" spans="2:65" s="1" customFormat="1" ht="16.5" customHeight="1">
      <c r="B90" s="31"/>
      <c r="C90" s="175" t="s">
        <v>106</v>
      </c>
      <c r="D90" s="175" t="s">
        <v>317</v>
      </c>
      <c r="E90" s="176" t="s">
        <v>2486</v>
      </c>
      <c r="F90" s="177" t="s">
        <v>2487</v>
      </c>
      <c r="G90" s="178" t="s">
        <v>401</v>
      </c>
      <c r="H90" s="179">
        <v>24</v>
      </c>
      <c r="I90" s="180"/>
      <c r="J90" s="179">
        <f>ROUND(I90*H90,2)</f>
        <v>0</v>
      </c>
      <c r="K90" s="177" t="s">
        <v>402</v>
      </c>
      <c r="L90" s="35"/>
      <c r="M90" s="181" t="s">
        <v>1</v>
      </c>
      <c r="N90" s="182" t="s">
        <v>41</v>
      </c>
      <c r="O90" s="57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14" t="s">
        <v>314</v>
      </c>
      <c r="AT90" s="14" t="s">
        <v>317</v>
      </c>
      <c r="AU90" s="14" t="s">
        <v>106</v>
      </c>
      <c r="AY90" s="14" t="s">
        <v>310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4" t="s">
        <v>106</v>
      </c>
      <c r="BK90" s="185">
        <f>ROUND(I90*H90,2)</f>
        <v>0</v>
      </c>
      <c r="BL90" s="14" t="s">
        <v>314</v>
      </c>
      <c r="BM90" s="14" t="s">
        <v>4978</v>
      </c>
    </row>
    <row r="91" spans="2:51" s="11" customFormat="1" ht="11.25">
      <c r="B91" s="186"/>
      <c r="C91" s="187"/>
      <c r="D91" s="188" t="s">
        <v>325</v>
      </c>
      <c r="E91" s="189" t="s">
        <v>340</v>
      </c>
      <c r="F91" s="190" t="s">
        <v>555</v>
      </c>
      <c r="G91" s="187"/>
      <c r="H91" s="191">
        <v>24</v>
      </c>
      <c r="I91" s="192"/>
      <c r="J91" s="187"/>
      <c r="K91" s="187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325</v>
      </c>
      <c r="AU91" s="197" t="s">
        <v>106</v>
      </c>
      <c r="AV91" s="11" t="s">
        <v>106</v>
      </c>
      <c r="AW91" s="11" t="s">
        <v>31</v>
      </c>
      <c r="AX91" s="11" t="s">
        <v>77</v>
      </c>
      <c r="AY91" s="197" t="s">
        <v>310</v>
      </c>
    </row>
    <row r="92" spans="2:63" s="10" customFormat="1" ht="22.9" customHeight="1">
      <c r="B92" s="159"/>
      <c r="C92" s="160"/>
      <c r="D92" s="161" t="s">
        <v>68</v>
      </c>
      <c r="E92" s="173" t="s">
        <v>2495</v>
      </c>
      <c r="F92" s="173" t="s">
        <v>2496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SUM(P93:P98)</f>
        <v>0</v>
      </c>
      <c r="Q92" s="167"/>
      <c r="R92" s="168">
        <f>SUM(R93:R98)</f>
        <v>0</v>
      </c>
      <c r="S92" s="167"/>
      <c r="T92" s="169">
        <f>SUM(T93:T98)</f>
        <v>0</v>
      </c>
      <c r="AR92" s="170" t="s">
        <v>314</v>
      </c>
      <c r="AT92" s="171" t="s">
        <v>68</v>
      </c>
      <c r="AU92" s="171" t="s">
        <v>77</v>
      </c>
      <c r="AY92" s="170" t="s">
        <v>310</v>
      </c>
      <c r="BK92" s="172">
        <f>SUM(BK93:BK98)</f>
        <v>0</v>
      </c>
    </row>
    <row r="93" spans="2:65" s="1" customFormat="1" ht="16.5" customHeight="1">
      <c r="B93" s="31"/>
      <c r="C93" s="175" t="s">
        <v>344</v>
      </c>
      <c r="D93" s="175" t="s">
        <v>317</v>
      </c>
      <c r="E93" s="176" t="s">
        <v>2497</v>
      </c>
      <c r="F93" s="177" t="s">
        <v>2498</v>
      </c>
      <c r="G93" s="178" t="s">
        <v>1084</v>
      </c>
      <c r="H93" s="179">
        <v>66</v>
      </c>
      <c r="I93" s="180"/>
      <c r="J93" s="179">
        <f>ROUND(I93*H93,2)</f>
        <v>0</v>
      </c>
      <c r="K93" s="177" t="s">
        <v>402</v>
      </c>
      <c r="L93" s="35"/>
      <c r="M93" s="181" t="s">
        <v>1</v>
      </c>
      <c r="N93" s="182" t="s">
        <v>41</v>
      </c>
      <c r="O93" s="57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14" t="s">
        <v>314</v>
      </c>
      <c r="AT93" s="14" t="s">
        <v>317</v>
      </c>
      <c r="AU93" s="14" t="s">
        <v>106</v>
      </c>
      <c r="AY93" s="14" t="s">
        <v>310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4" t="s">
        <v>106</v>
      </c>
      <c r="BK93" s="185">
        <f>ROUND(I93*H93,2)</f>
        <v>0</v>
      </c>
      <c r="BL93" s="14" t="s">
        <v>314</v>
      </c>
      <c r="BM93" s="14" t="s">
        <v>4979</v>
      </c>
    </row>
    <row r="94" spans="2:51" s="11" customFormat="1" ht="11.25">
      <c r="B94" s="186"/>
      <c r="C94" s="187"/>
      <c r="D94" s="188" t="s">
        <v>325</v>
      </c>
      <c r="E94" s="189" t="s">
        <v>350</v>
      </c>
      <c r="F94" s="190" t="s">
        <v>873</v>
      </c>
      <c r="G94" s="187"/>
      <c r="H94" s="191">
        <v>66</v>
      </c>
      <c r="I94" s="192"/>
      <c r="J94" s="187"/>
      <c r="K94" s="187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325</v>
      </c>
      <c r="AU94" s="197" t="s">
        <v>106</v>
      </c>
      <c r="AV94" s="11" t="s">
        <v>106</v>
      </c>
      <c r="AW94" s="11" t="s">
        <v>31</v>
      </c>
      <c r="AX94" s="11" t="s">
        <v>77</v>
      </c>
      <c r="AY94" s="197" t="s">
        <v>310</v>
      </c>
    </row>
    <row r="95" spans="2:65" s="1" customFormat="1" ht="16.5" customHeight="1">
      <c r="B95" s="31"/>
      <c r="C95" s="175" t="s">
        <v>314</v>
      </c>
      <c r="D95" s="175" t="s">
        <v>317</v>
      </c>
      <c r="E95" s="176" t="s">
        <v>2501</v>
      </c>
      <c r="F95" s="177" t="s">
        <v>2502</v>
      </c>
      <c r="G95" s="178" t="s">
        <v>1084</v>
      </c>
      <c r="H95" s="179">
        <v>3</v>
      </c>
      <c r="I95" s="180"/>
      <c r="J95" s="179">
        <f>ROUND(I95*H95,2)</f>
        <v>0</v>
      </c>
      <c r="K95" s="177" t="s">
        <v>402</v>
      </c>
      <c r="L95" s="35"/>
      <c r="M95" s="181" t="s">
        <v>1</v>
      </c>
      <c r="N95" s="182" t="s">
        <v>41</v>
      </c>
      <c r="O95" s="57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14" t="s">
        <v>314</v>
      </c>
      <c r="AT95" s="14" t="s">
        <v>317</v>
      </c>
      <c r="AU95" s="14" t="s">
        <v>106</v>
      </c>
      <c r="AY95" s="14" t="s">
        <v>310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4" t="s">
        <v>106</v>
      </c>
      <c r="BK95" s="185">
        <f>ROUND(I95*H95,2)</f>
        <v>0</v>
      </c>
      <c r="BL95" s="14" t="s">
        <v>314</v>
      </c>
      <c r="BM95" s="14" t="s">
        <v>4980</v>
      </c>
    </row>
    <row r="96" spans="2:51" s="11" customFormat="1" ht="11.25">
      <c r="B96" s="186"/>
      <c r="C96" s="187"/>
      <c r="D96" s="188" t="s">
        <v>325</v>
      </c>
      <c r="E96" s="189" t="s">
        <v>361</v>
      </c>
      <c r="F96" s="190" t="s">
        <v>344</v>
      </c>
      <c r="G96" s="187"/>
      <c r="H96" s="191">
        <v>3</v>
      </c>
      <c r="I96" s="192"/>
      <c r="J96" s="187"/>
      <c r="K96" s="187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325</v>
      </c>
      <c r="AU96" s="197" t="s">
        <v>106</v>
      </c>
      <c r="AV96" s="11" t="s">
        <v>106</v>
      </c>
      <c r="AW96" s="11" t="s">
        <v>31</v>
      </c>
      <c r="AX96" s="11" t="s">
        <v>77</v>
      </c>
      <c r="AY96" s="197" t="s">
        <v>310</v>
      </c>
    </row>
    <row r="97" spans="2:65" s="1" customFormat="1" ht="16.5" customHeight="1">
      <c r="B97" s="31"/>
      <c r="C97" s="208" t="s">
        <v>371</v>
      </c>
      <c r="D97" s="208" t="s">
        <v>422</v>
      </c>
      <c r="E97" s="209" t="s">
        <v>2504</v>
      </c>
      <c r="F97" s="210" t="s">
        <v>2505</v>
      </c>
      <c r="G97" s="211" t="s">
        <v>720</v>
      </c>
      <c r="H97" s="212">
        <v>1</v>
      </c>
      <c r="I97" s="213"/>
      <c r="J97" s="212">
        <f>ROUND(I97*H97,2)</f>
        <v>0</v>
      </c>
      <c r="K97" s="210" t="s">
        <v>402</v>
      </c>
      <c r="L97" s="214"/>
      <c r="M97" s="215" t="s">
        <v>1</v>
      </c>
      <c r="N97" s="216" t="s">
        <v>41</v>
      </c>
      <c r="O97" s="57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14" t="s">
        <v>391</v>
      </c>
      <c r="AT97" s="14" t="s">
        <v>422</v>
      </c>
      <c r="AU97" s="14" t="s">
        <v>106</v>
      </c>
      <c r="AY97" s="14" t="s">
        <v>310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4" t="s">
        <v>106</v>
      </c>
      <c r="BK97" s="185">
        <f>ROUND(I97*H97,2)</f>
        <v>0</v>
      </c>
      <c r="BL97" s="14" t="s">
        <v>314</v>
      </c>
      <c r="BM97" s="14" t="s">
        <v>4981</v>
      </c>
    </row>
    <row r="98" spans="2:51" s="11" customFormat="1" ht="11.25">
      <c r="B98" s="186"/>
      <c r="C98" s="187"/>
      <c r="D98" s="188" t="s">
        <v>325</v>
      </c>
      <c r="E98" s="189" t="s">
        <v>377</v>
      </c>
      <c r="F98" s="190" t="s">
        <v>77</v>
      </c>
      <c r="G98" s="187"/>
      <c r="H98" s="191">
        <v>1</v>
      </c>
      <c r="I98" s="192"/>
      <c r="J98" s="187"/>
      <c r="K98" s="187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325</v>
      </c>
      <c r="AU98" s="197" t="s">
        <v>106</v>
      </c>
      <c r="AV98" s="11" t="s">
        <v>106</v>
      </c>
      <c r="AW98" s="11" t="s">
        <v>31</v>
      </c>
      <c r="AX98" s="11" t="s">
        <v>77</v>
      </c>
      <c r="AY98" s="197" t="s">
        <v>310</v>
      </c>
    </row>
    <row r="99" spans="2:63" s="10" customFormat="1" ht="22.9" customHeight="1">
      <c r="B99" s="159"/>
      <c r="C99" s="160"/>
      <c r="D99" s="161" t="s">
        <v>68</v>
      </c>
      <c r="E99" s="173" t="s">
        <v>1195</v>
      </c>
      <c r="F99" s="173" t="s">
        <v>1196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SUM(P100:P103)</f>
        <v>0</v>
      </c>
      <c r="Q99" s="167"/>
      <c r="R99" s="168">
        <f>SUM(R100:R103)</f>
        <v>0</v>
      </c>
      <c r="S99" s="167"/>
      <c r="T99" s="169">
        <f>SUM(T100:T103)</f>
        <v>0</v>
      </c>
      <c r="AR99" s="170" t="s">
        <v>314</v>
      </c>
      <c r="AT99" s="171" t="s">
        <v>68</v>
      </c>
      <c r="AU99" s="171" t="s">
        <v>77</v>
      </c>
      <c r="AY99" s="170" t="s">
        <v>310</v>
      </c>
      <c r="BK99" s="172">
        <f>SUM(BK100:BK103)</f>
        <v>0</v>
      </c>
    </row>
    <row r="100" spans="2:65" s="1" customFormat="1" ht="22.5" customHeight="1">
      <c r="B100" s="31"/>
      <c r="C100" s="175" t="s">
        <v>380</v>
      </c>
      <c r="D100" s="175" t="s">
        <v>317</v>
      </c>
      <c r="E100" s="176" t="s">
        <v>2507</v>
      </c>
      <c r="F100" s="177" t="s">
        <v>2508</v>
      </c>
      <c r="G100" s="178" t="s">
        <v>422</v>
      </c>
      <c r="H100" s="179">
        <v>940</v>
      </c>
      <c r="I100" s="180"/>
      <c r="J100" s="179">
        <f>ROUND(I100*H100,2)</f>
        <v>0</v>
      </c>
      <c r="K100" s="177" t="s">
        <v>402</v>
      </c>
      <c r="L100" s="35"/>
      <c r="M100" s="181" t="s">
        <v>1</v>
      </c>
      <c r="N100" s="182" t="s">
        <v>41</v>
      </c>
      <c r="O100" s="57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14" t="s">
        <v>314</v>
      </c>
      <c r="AT100" s="14" t="s">
        <v>317</v>
      </c>
      <c r="AU100" s="14" t="s">
        <v>106</v>
      </c>
      <c r="AY100" s="14" t="s">
        <v>310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4" t="s">
        <v>106</v>
      </c>
      <c r="BK100" s="185">
        <f>ROUND(I100*H100,2)</f>
        <v>0</v>
      </c>
      <c r="BL100" s="14" t="s">
        <v>314</v>
      </c>
      <c r="BM100" s="14" t="s">
        <v>4982</v>
      </c>
    </row>
    <row r="101" spans="2:51" s="11" customFormat="1" ht="11.25">
      <c r="B101" s="186"/>
      <c r="C101" s="187"/>
      <c r="D101" s="188" t="s">
        <v>325</v>
      </c>
      <c r="E101" s="189" t="s">
        <v>385</v>
      </c>
      <c r="F101" s="190" t="s">
        <v>4983</v>
      </c>
      <c r="G101" s="187"/>
      <c r="H101" s="191">
        <v>940</v>
      </c>
      <c r="I101" s="192"/>
      <c r="J101" s="187"/>
      <c r="K101" s="187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325</v>
      </c>
      <c r="AU101" s="197" t="s">
        <v>106</v>
      </c>
      <c r="AV101" s="11" t="s">
        <v>106</v>
      </c>
      <c r="AW101" s="11" t="s">
        <v>31</v>
      </c>
      <c r="AX101" s="11" t="s">
        <v>77</v>
      </c>
      <c r="AY101" s="197" t="s">
        <v>310</v>
      </c>
    </row>
    <row r="102" spans="2:65" s="1" customFormat="1" ht="22.5" customHeight="1">
      <c r="B102" s="31"/>
      <c r="C102" s="175" t="s">
        <v>386</v>
      </c>
      <c r="D102" s="175" t="s">
        <v>317</v>
      </c>
      <c r="E102" s="176" t="s">
        <v>2511</v>
      </c>
      <c r="F102" s="177" t="s">
        <v>2512</v>
      </c>
      <c r="G102" s="178" t="s">
        <v>422</v>
      </c>
      <c r="H102" s="179">
        <v>95</v>
      </c>
      <c r="I102" s="180"/>
      <c r="J102" s="179">
        <f>ROUND(I102*H102,2)</f>
        <v>0</v>
      </c>
      <c r="K102" s="177" t="s">
        <v>402</v>
      </c>
      <c r="L102" s="35"/>
      <c r="M102" s="181" t="s">
        <v>1</v>
      </c>
      <c r="N102" s="182" t="s">
        <v>41</v>
      </c>
      <c r="O102" s="57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14" t="s">
        <v>314</v>
      </c>
      <c r="AT102" s="14" t="s">
        <v>317</v>
      </c>
      <c r="AU102" s="14" t="s">
        <v>106</v>
      </c>
      <c r="AY102" s="14" t="s">
        <v>310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4" t="s">
        <v>106</v>
      </c>
      <c r="BK102" s="185">
        <f>ROUND(I102*H102,2)</f>
        <v>0</v>
      </c>
      <c r="BL102" s="14" t="s">
        <v>314</v>
      </c>
      <c r="BM102" s="14" t="s">
        <v>4984</v>
      </c>
    </row>
    <row r="103" spans="2:51" s="11" customFormat="1" ht="11.25">
      <c r="B103" s="186"/>
      <c r="C103" s="187"/>
      <c r="D103" s="188" t="s">
        <v>325</v>
      </c>
      <c r="E103" s="189" t="s">
        <v>390</v>
      </c>
      <c r="F103" s="190" t="s">
        <v>4985</v>
      </c>
      <c r="G103" s="187"/>
      <c r="H103" s="191">
        <v>95</v>
      </c>
      <c r="I103" s="192"/>
      <c r="J103" s="187"/>
      <c r="K103" s="187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325</v>
      </c>
      <c r="AU103" s="197" t="s">
        <v>106</v>
      </c>
      <c r="AV103" s="11" t="s">
        <v>106</v>
      </c>
      <c r="AW103" s="11" t="s">
        <v>31</v>
      </c>
      <c r="AX103" s="11" t="s">
        <v>77</v>
      </c>
      <c r="AY103" s="197" t="s">
        <v>310</v>
      </c>
    </row>
    <row r="104" spans="2:63" s="10" customFormat="1" ht="25.9" customHeight="1">
      <c r="B104" s="159"/>
      <c r="C104" s="160"/>
      <c r="D104" s="161" t="s">
        <v>68</v>
      </c>
      <c r="E104" s="162" t="s">
        <v>2457</v>
      </c>
      <c r="F104" s="162" t="s">
        <v>2458</v>
      </c>
      <c r="G104" s="160"/>
      <c r="H104" s="160"/>
      <c r="I104" s="163"/>
      <c r="J104" s="164">
        <f>BK104</f>
        <v>0</v>
      </c>
      <c r="K104" s="160"/>
      <c r="L104" s="165"/>
      <c r="M104" s="166"/>
      <c r="N104" s="167"/>
      <c r="O104" s="167"/>
      <c r="P104" s="168">
        <f>P105</f>
        <v>0</v>
      </c>
      <c r="Q104" s="167"/>
      <c r="R104" s="168">
        <f>R105</f>
        <v>0</v>
      </c>
      <c r="S104" s="167"/>
      <c r="T104" s="169">
        <f>T105</f>
        <v>0</v>
      </c>
      <c r="AR104" s="170" t="s">
        <v>371</v>
      </c>
      <c r="AT104" s="171" t="s">
        <v>68</v>
      </c>
      <c r="AU104" s="171" t="s">
        <v>69</v>
      </c>
      <c r="AY104" s="170" t="s">
        <v>310</v>
      </c>
      <c r="BK104" s="172">
        <f>BK105</f>
        <v>0</v>
      </c>
    </row>
    <row r="105" spans="2:63" s="10" customFormat="1" ht="22.9" customHeight="1">
      <c r="B105" s="159"/>
      <c r="C105" s="160"/>
      <c r="D105" s="161" t="s">
        <v>68</v>
      </c>
      <c r="E105" s="173" t="s">
        <v>2470</v>
      </c>
      <c r="F105" s="173" t="s">
        <v>2471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P106</f>
        <v>0</v>
      </c>
      <c r="Q105" s="167"/>
      <c r="R105" s="168">
        <f>R106</f>
        <v>0</v>
      </c>
      <c r="S105" s="167"/>
      <c r="T105" s="169">
        <f>T106</f>
        <v>0</v>
      </c>
      <c r="AR105" s="170" t="s">
        <v>314</v>
      </c>
      <c r="AT105" s="171" t="s">
        <v>68</v>
      </c>
      <c r="AU105" s="171" t="s">
        <v>77</v>
      </c>
      <c r="AY105" s="170" t="s">
        <v>310</v>
      </c>
      <c r="BK105" s="172">
        <f>BK106</f>
        <v>0</v>
      </c>
    </row>
    <row r="106" spans="2:65" s="1" customFormat="1" ht="16.5" customHeight="1">
      <c r="B106" s="31"/>
      <c r="C106" s="175" t="s">
        <v>391</v>
      </c>
      <c r="D106" s="175" t="s">
        <v>317</v>
      </c>
      <c r="E106" s="176" t="s">
        <v>2492</v>
      </c>
      <c r="F106" s="177" t="s">
        <v>3723</v>
      </c>
      <c r="G106" s="178" t="s">
        <v>2463</v>
      </c>
      <c r="H106" s="179">
        <v>1</v>
      </c>
      <c r="I106" s="180"/>
      <c r="J106" s="179">
        <f>ROUND(I106*H106,2)</f>
        <v>0</v>
      </c>
      <c r="K106" s="177" t="s">
        <v>402</v>
      </c>
      <c r="L106" s="35"/>
      <c r="M106" s="220" t="s">
        <v>1</v>
      </c>
      <c r="N106" s="221" t="s">
        <v>41</v>
      </c>
      <c r="O106" s="222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AR106" s="14" t="s">
        <v>314</v>
      </c>
      <c r="AT106" s="14" t="s">
        <v>317</v>
      </c>
      <c r="AU106" s="14" t="s">
        <v>106</v>
      </c>
      <c r="AY106" s="14" t="s">
        <v>310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4" t="s">
        <v>106</v>
      </c>
      <c r="BK106" s="185">
        <f>ROUND(I106*H106,2)</f>
        <v>0</v>
      </c>
      <c r="BL106" s="14" t="s">
        <v>314</v>
      </c>
      <c r="BM106" s="14" t="s">
        <v>4986</v>
      </c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124"/>
      <c r="J107" s="44"/>
      <c r="K107" s="44"/>
      <c r="L107" s="35"/>
    </row>
  </sheetData>
  <sheetProtection algorithmName="SHA-512" hashValue="g09mxrVHWM+rtncecR0KTkRhFMxWloDP/N6jYDxGgbYQ8mXGZY7NP7yXafNUPlOnZzb2kR69txs+7OGhU5fmdg==" saltValue="AwIebKVvxgXTFGfmHl/yA+P/1PJGhwxzFk1s0Bmm6nML9cKdqLjrvPGaxsh4/ZEUguuNlo1/Q0PjRhKe7AkCcA==" spinCount="100000" sheet="1" objects="1" scenarios="1" formatColumns="0" formatRows="0" autoFilter="0"/>
  <autoFilter ref="C84:K10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78</v>
      </c>
      <c r="AZ2" s="95" t="s">
        <v>104</v>
      </c>
      <c r="BA2" s="95" t="s">
        <v>104</v>
      </c>
      <c r="BB2" s="95" t="s">
        <v>1</v>
      </c>
      <c r="BC2" s="95" t="s">
        <v>105</v>
      </c>
      <c r="BD2" s="95" t="s">
        <v>106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  <c r="AZ3" s="95" t="s">
        <v>107</v>
      </c>
      <c r="BA3" s="95" t="s">
        <v>107</v>
      </c>
      <c r="BB3" s="95" t="s">
        <v>1</v>
      </c>
      <c r="BC3" s="95" t="s">
        <v>108</v>
      </c>
      <c r="BD3" s="95" t="s">
        <v>106</v>
      </c>
    </row>
    <row r="4" spans="2:56" ht="24.95" customHeight="1">
      <c r="B4" s="17"/>
      <c r="D4" s="99" t="s">
        <v>109</v>
      </c>
      <c r="L4" s="17"/>
      <c r="M4" s="21" t="s">
        <v>10</v>
      </c>
      <c r="AT4" s="14" t="s">
        <v>4</v>
      </c>
      <c r="AZ4" s="95" t="s">
        <v>110</v>
      </c>
      <c r="BA4" s="95" t="s">
        <v>110</v>
      </c>
      <c r="BB4" s="95" t="s">
        <v>1</v>
      </c>
      <c r="BC4" s="95" t="s">
        <v>111</v>
      </c>
      <c r="BD4" s="95" t="s">
        <v>106</v>
      </c>
    </row>
    <row r="5" spans="2:56" ht="6.95" customHeight="1">
      <c r="B5" s="17"/>
      <c r="L5" s="17"/>
      <c r="AZ5" s="95" t="s">
        <v>112</v>
      </c>
      <c r="BA5" s="95" t="s">
        <v>112</v>
      </c>
      <c r="BB5" s="95" t="s">
        <v>1</v>
      </c>
      <c r="BC5" s="95" t="s">
        <v>113</v>
      </c>
      <c r="BD5" s="95" t="s">
        <v>106</v>
      </c>
    </row>
    <row r="6" spans="2:56" ht="12" customHeight="1">
      <c r="B6" s="17"/>
      <c r="D6" s="100" t="s">
        <v>15</v>
      </c>
      <c r="L6" s="17"/>
      <c r="AZ6" s="95" t="s">
        <v>114</v>
      </c>
      <c r="BA6" s="95" t="s">
        <v>114</v>
      </c>
      <c r="BB6" s="95" t="s">
        <v>1</v>
      </c>
      <c r="BC6" s="95" t="s">
        <v>115</v>
      </c>
      <c r="BD6" s="95" t="s">
        <v>106</v>
      </c>
    </row>
    <row r="7" spans="2:56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  <c r="AZ7" s="95" t="s">
        <v>116</v>
      </c>
      <c r="BA7" s="95" t="s">
        <v>116</v>
      </c>
      <c r="BB7" s="95" t="s">
        <v>1</v>
      </c>
      <c r="BC7" s="95" t="s">
        <v>117</v>
      </c>
      <c r="BD7" s="95" t="s">
        <v>106</v>
      </c>
    </row>
    <row r="8" spans="2:56" s="1" customFormat="1" ht="12" customHeight="1">
      <c r="B8" s="35"/>
      <c r="D8" s="100" t="s">
        <v>118</v>
      </c>
      <c r="I8" s="101"/>
      <c r="L8" s="35"/>
      <c r="AZ8" s="95" t="s">
        <v>119</v>
      </c>
      <c r="BA8" s="95" t="s">
        <v>119</v>
      </c>
      <c r="BB8" s="95" t="s">
        <v>1</v>
      </c>
      <c r="BC8" s="95" t="s">
        <v>120</v>
      </c>
      <c r="BD8" s="95" t="s">
        <v>106</v>
      </c>
    </row>
    <row r="9" spans="2:56" s="1" customFormat="1" ht="36.95" customHeight="1">
      <c r="B9" s="35"/>
      <c r="E9" s="267" t="s">
        <v>121</v>
      </c>
      <c r="F9" s="268"/>
      <c r="G9" s="268"/>
      <c r="H9" s="268"/>
      <c r="I9" s="101"/>
      <c r="L9" s="35"/>
      <c r="AZ9" s="95" t="s">
        <v>122</v>
      </c>
      <c r="BA9" s="95" t="s">
        <v>122</v>
      </c>
      <c r="BB9" s="95" t="s">
        <v>1</v>
      </c>
      <c r="BC9" s="95" t="s">
        <v>123</v>
      </c>
      <c r="BD9" s="95" t="s">
        <v>106</v>
      </c>
    </row>
    <row r="10" spans="2:56" s="1" customFormat="1" ht="11.25">
      <c r="B10" s="35"/>
      <c r="I10" s="101"/>
      <c r="L10" s="35"/>
      <c r="AZ10" s="95" t="s">
        <v>124</v>
      </c>
      <c r="BA10" s="95" t="s">
        <v>124</v>
      </c>
      <c r="BB10" s="95" t="s">
        <v>1</v>
      </c>
      <c r="BC10" s="95" t="s">
        <v>125</v>
      </c>
      <c r="BD10" s="95" t="s">
        <v>106</v>
      </c>
    </row>
    <row r="11" spans="2:56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  <c r="AZ11" s="95" t="s">
        <v>126</v>
      </c>
      <c r="BA11" s="95" t="s">
        <v>126</v>
      </c>
      <c r="BB11" s="95" t="s">
        <v>1</v>
      </c>
      <c r="BC11" s="95" t="s">
        <v>127</v>
      </c>
      <c r="BD11" s="95" t="s">
        <v>106</v>
      </c>
    </row>
    <row r="12" spans="2:56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  <c r="AZ12" s="95" t="s">
        <v>128</v>
      </c>
      <c r="BA12" s="95" t="s">
        <v>128</v>
      </c>
      <c r="BB12" s="95" t="s">
        <v>1</v>
      </c>
      <c r="BC12" s="95" t="s">
        <v>129</v>
      </c>
      <c r="BD12" s="95" t="s">
        <v>106</v>
      </c>
    </row>
    <row r="13" spans="2:56" s="1" customFormat="1" ht="10.9" customHeight="1">
      <c r="B13" s="35"/>
      <c r="I13" s="101"/>
      <c r="L13" s="35"/>
      <c r="AZ13" s="95" t="s">
        <v>130</v>
      </c>
      <c r="BA13" s="95" t="s">
        <v>130</v>
      </c>
      <c r="BB13" s="95" t="s">
        <v>1</v>
      </c>
      <c r="BC13" s="95" t="s">
        <v>131</v>
      </c>
      <c r="BD13" s="95" t="s">
        <v>106</v>
      </c>
    </row>
    <row r="14" spans="2:56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  <c r="AZ14" s="95" t="s">
        <v>132</v>
      </c>
      <c r="BA14" s="95" t="s">
        <v>132</v>
      </c>
      <c r="BB14" s="95" t="s">
        <v>1</v>
      </c>
      <c r="BC14" s="95" t="s">
        <v>133</v>
      </c>
      <c r="BD14" s="95" t="s">
        <v>106</v>
      </c>
    </row>
    <row r="15" spans="2:56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  <c r="AZ15" s="95" t="s">
        <v>134</v>
      </c>
      <c r="BA15" s="95" t="s">
        <v>134</v>
      </c>
      <c r="BB15" s="95" t="s">
        <v>1</v>
      </c>
      <c r="BC15" s="95" t="s">
        <v>135</v>
      </c>
      <c r="BD15" s="95" t="s">
        <v>106</v>
      </c>
    </row>
    <row r="16" spans="2:56" s="1" customFormat="1" ht="6.95" customHeight="1">
      <c r="B16" s="35"/>
      <c r="I16" s="101"/>
      <c r="L16" s="35"/>
      <c r="AZ16" s="95" t="s">
        <v>136</v>
      </c>
      <c r="BA16" s="95" t="s">
        <v>136</v>
      </c>
      <c r="BB16" s="95" t="s">
        <v>1</v>
      </c>
      <c r="BC16" s="95" t="s">
        <v>113</v>
      </c>
      <c r="BD16" s="95" t="s">
        <v>106</v>
      </c>
    </row>
    <row r="17" spans="2:56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  <c r="AZ17" s="95" t="s">
        <v>137</v>
      </c>
      <c r="BA17" s="95" t="s">
        <v>137</v>
      </c>
      <c r="BB17" s="95" t="s">
        <v>1</v>
      </c>
      <c r="BC17" s="95" t="s">
        <v>115</v>
      </c>
      <c r="BD17" s="95" t="s">
        <v>106</v>
      </c>
    </row>
    <row r="18" spans="2:56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  <c r="AZ18" s="95" t="s">
        <v>138</v>
      </c>
      <c r="BA18" s="95" t="s">
        <v>138</v>
      </c>
      <c r="BB18" s="95" t="s">
        <v>1</v>
      </c>
      <c r="BC18" s="95" t="s">
        <v>117</v>
      </c>
      <c r="BD18" s="95" t="s">
        <v>106</v>
      </c>
    </row>
    <row r="19" spans="2:56" s="1" customFormat="1" ht="6.95" customHeight="1">
      <c r="B19" s="35"/>
      <c r="I19" s="101"/>
      <c r="L19" s="35"/>
      <c r="AZ19" s="95" t="s">
        <v>139</v>
      </c>
      <c r="BA19" s="95" t="s">
        <v>139</v>
      </c>
      <c r="BB19" s="95" t="s">
        <v>1</v>
      </c>
      <c r="BC19" s="95" t="s">
        <v>120</v>
      </c>
      <c r="BD19" s="95" t="s">
        <v>106</v>
      </c>
    </row>
    <row r="20" spans="2:56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  <c r="AZ20" s="95" t="s">
        <v>140</v>
      </c>
      <c r="BA20" s="95" t="s">
        <v>140</v>
      </c>
      <c r="BB20" s="95" t="s">
        <v>1</v>
      </c>
      <c r="BC20" s="95" t="s">
        <v>123</v>
      </c>
      <c r="BD20" s="95" t="s">
        <v>106</v>
      </c>
    </row>
    <row r="21" spans="2:56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  <c r="AZ21" s="95" t="s">
        <v>141</v>
      </c>
      <c r="BA21" s="95" t="s">
        <v>141</v>
      </c>
      <c r="BB21" s="95" t="s">
        <v>1</v>
      </c>
      <c r="BC21" s="95" t="s">
        <v>125</v>
      </c>
      <c r="BD21" s="95" t="s">
        <v>106</v>
      </c>
    </row>
    <row r="22" spans="2:56" s="1" customFormat="1" ht="6.95" customHeight="1">
      <c r="B22" s="35"/>
      <c r="I22" s="101"/>
      <c r="L22" s="35"/>
      <c r="AZ22" s="95" t="s">
        <v>142</v>
      </c>
      <c r="BA22" s="95" t="s">
        <v>142</v>
      </c>
      <c r="BB22" s="95" t="s">
        <v>1</v>
      </c>
      <c r="BC22" s="95" t="s">
        <v>127</v>
      </c>
      <c r="BD22" s="95" t="s">
        <v>106</v>
      </c>
    </row>
    <row r="23" spans="2:56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  <c r="AZ23" s="95" t="s">
        <v>143</v>
      </c>
      <c r="BA23" s="95" t="s">
        <v>143</v>
      </c>
      <c r="BB23" s="95" t="s">
        <v>1</v>
      </c>
      <c r="BC23" s="95" t="s">
        <v>129</v>
      </c>
      <c r="BD23" s="95" t="s">
        <v>106</v>
      </c>
    </row>
    <row r="24" spans="2:56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  <c r="AZ24" s="95" t="s">
        <v>144</v>
      </c>
      <c r="BA24" s="95" t="s">
        <v>144</v>
      </c>
      <c r="BB24" s="95" t="s">
        <v>1</v>
      </c>
      <c r="BC24" s="95" t="s">
        <v>131</v>
      </c>
      <c r="BD24" s="95" t="s">
        <v>106</v>
      </c>
    </row>
    <row r="25" spans="2:56" s="1" customFormat="1" ht="6.95" customHeight="1">
      <c r="B25" s="35"/>
      <c r="I25" s="101"/>
      <c r="L25" s="35"/>
      <c r="AZ25" s="95" t="s">
        <v>145</v>
      </c>
      <c r="BA25" s="95" t="s">
        <v>145</v>
      </c>
      <c r="BB25" s="95" t="s">
        <v>1</v>
      </c>
      <c r="BC25" s="95" t="s">
        <v>133</v>
      </c>
      <c r="BD25" s="95" t="s">
        <v>106</v>
      </c>
    </row>
    <row r="26" spans="2:56" s="1" customFormat="1" ht="12" customHeight="1">
      <c r="B26" s="35"/>
      <c r="D26" s="100" t="s">
        <v>33</v>
      </c>
      <c r="I26" s="101"/>
      <c r="L26" s="35"/>
      <c r="AZ26" s="95" t="s">
        <v>146</v>
      </c>
      <c r="BA26" s="95" t="s">
        <v>146</v>
      </c>
      <c r="BB26" s="95" t="s">
        <v>1</v>
      </c>
      <c r="BC26" s="95" t="s">
        <v>135</v>
      </c>
      <c r="BD26" s="95" t="s">
        <v>106</v>
      </c>
    </row>
    <row r="27" spans="2:56" s="6" customFormat="1" ht="16.5" customHeight="1">
      <c r="B27" s="104"/>
      <c r="E27" s="271" t="s">
        <v>1</v>
      </c>
      <c r="F27" s="271"/>
      <c r="G27" s="271"/>
      <c r="H27" s="271"/>
      <c r="I27" s="105"/>
      <c r="L27" s="104"/>
      <c r="AZ27" s="106" t="s">
        <v>147</v>
      </c>
      <c r="BA27" s="106" t="s">
        <v>147</v>
      </c>
      <c r="BB27" s="106" t="s">
        <v>1</v>
      </c>
      <c r="BC27" s="106" t="s">
        <v>148</v>
      </c>
      <c r="BD27" s="106" t="s">
        <v>106</v>
      </c>
    </row>
    <row r="28" spans="2:56" s="1" customFormat="1" ht="6.95" customHeight="1">
      <c r="B28" s="35"/>
      <c r="I28" s="101"/>
      <c r="L28" s="35"/>
      <c r="AZ28" s="95" t="s">
        <v>149</v>
      </c>
      <c r="BA28" s="95" t="s">
        <v>149</v>
      </c>
      <c r="BB28" s="95" t="s">
        <v>1</v>
      </c>
      <c r="BC28" s="95" t="s">
        <v>150</v>
      </c>
      <c r="BD28" s="95" t="s">
        <v>106</v>
      </c>
    </row>
    <row r="29" spans="2:56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  <c r="AZ29" s="95" t="s">
        <v>151</v>
      </c>
      <c r="BA29" s="95" t="s">
        <v>151</v>
      </c>
      <c r="BB29" s="95" t="s">
        <v>1</v>
      </c>
      <c r="BC29" s="95" t="s">
        <v>152</v>
      </c>
      <c r="BD29" s="95" t="s">
        <v>106</v>
      </c>
    </row>
    <row r="30" spans="2:56" s="1" customFormat="1" ht="25.35" customHeight="1">
      <c r="B30" s="35"/>
      <c r="D30" s="108" t="s">
        <v>35</v>
      </c>
      <c r="I30" s="101"/>
      <c r="J30" s="109">
        <f>ROUND(J108,2)</f>
        <v>0</v>
      </c>
      <c r="L30" s="35"/>
      <c r="AZ30" s="95" t="s">
        <v>153</v>
      </c>
      <c r="BA30" s="95" t="s">
        <v>153</v>
      </c>
      <c r="BB30" s="95" t="s">
        <v>1</v>
      </c>
      <c r="BC30" s="95" t="s">
        <v>154</v>
      </c>
      <c r="BD30" s="95" t="s">
        <v>106</v>
      </c>
    </row>
    <row r="31" spans="2:56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  <c r="AZ31" s="95" t="s">
        <v>155</v>
      </c>
      <c r="BA31" s="95" t="s">
        <v>155</v>
      </c>
      <c r="BB31" s="95" t="s">
        <v>1</v>
      </c>
      <c r="BC31" s="95" t="s">
        <v>156</v>
      </c>
      <c r="BD31" s="95" t="s">
        <v>106</v>
      </c>
    </row>
    <row r="32" spans="2:56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  <c r="AZ32" s="95" t="s">
        <v>157</v>
      </c>
      <c r="BA32" s="95" t="s">
        <v>157</v>
      </c>
      <c r="BB32" s="95" t="s">
        <v>1</v>
      </c>
      <c r="BC32" s="95" t="s">
        <v>158</v>
      </c>
      <c r="BD32" s="95" t="s">
        <v>106</v>
      </c>
    </row>
    <row r="33" spans="2:56" s="1" customFormat="1" ht="14.45" customHeight="1">
      <c r="B33" s="35"/>
      <c r="D33" s="100" t="s">
        <v>39</v>
      </c>
      <c r="E33" s="100" t="s">
        <v>40</v>
      </c>
      <c r="F33" s="112">
        <f>ROUND((SUM(BE108:BE906)),2)</f>
        <v>0</v>
      </c>
      <c r="I33" s="113">
        <v>0.21</v>
      </c>
      <c r="J33" s="112">
        <f>ROUND(((SUM(BE108:BE906))*I33),2)</f>
        <v>0</v>
      </c>
      <c r="L33" s="35"/>
      <c r="AZ33" s="95" t="s">
        <v>159</v>
      </c>
      <c r="BA33" s="95" t="s">
        <v>159</v>
      </c>
      <c r="BB33" s="95" t="s">
        <v>1</v>
      </c>
      <c r="BC33" s="95" t="s">
        <v>160</v>
      </c>
      <c r="BD33" s="95" t="s">
        <v>106</v>
      </c>
    </row>
    <row r="34" spans="2:56" s="1" customFormat="1" ht="14.45" customHeight="1">
      <c r="B34" s="35"/>
      <c r="E34" s="100" t="s">
        <v>41</v>
      </c>
      <c r="F34" s="112">
        <f>ROUND((SUM(BF108:BF906)),2)</f>
        <v>0</v>
      </c>
      <c r="I34" s="113">
        <v>0.15</v>
      </c>
      <c r="J34" s="112">
        <f>ROUND(((SUM(BF108:BF906))*I34),2)</f>
        <v>0</v>
      </c>
      <c r="L34" s="35"/>
      <c r="AZ34" s="95" t="s">
        <v>161</v>
      </c>
      <c r="BA34" s="95" t="s">
        <v>161</v>
      </c>
      <c r="BB34" s="95" t="s">
        <v>1</v>
      </c>
      <c r="BC34" s="95" t="s">
        <v>162</v>
      </c>
      <c r="BD34" s="95" t="s">
        <v>106</v>
      </c>
    </row>
    <row r="35" spans="2:56" s="1" customFormat="1" ht="14.45" customHeight="1" hidden="1">
      <c r="B35" s="35"/>
      <c r="E35" s="100" t="s">
        <v>42</v>
      </c>
      <c r="F35" s="112">
        <f>ROUND((SUM(BG108:BG906)),2)</f>
        <v>0</v>
      </c>
      <c r="I35" s="113">
        <v>0.21</v>
      </c>
      <c r="J35" s="112">
        <f>0</f>
        <v>0</v>
      </c>
      <c r="L35" s="35"/>
      <c r="AZ35" s="95" t="s">
        <v>163</v>
      </c>
      <c r="BA35" s="95" t="s">
        <v>163</v>
      </c>
      <c r="BB35" s="95" t="s">
        <v>1</v>
      </c>
      <c r="BC35" s="95" t="s">
        <v>164</v>
      </c>
      <c r="BD35" s="95" t="s">
        <v>106</v>
      </c>
    </row>
    <row r="36" spans="2:56" s="1" customFormat="1" ht="14.45" customHeight="1" hidden="1">
      <c r="B36" s="35"/>
      <c r="E36" s="100" t="s">
        <v>43</v>
      </c>
      <c r="F36" s="112">
        <f>ROUND((SUM(BH108:BH906)),2)</f>
        <v>0</v>
      </c>
      <c r="I36" s="113">
        <v>0.15</v>
      </c>
      <c r="J36" s="112">
        <f>0</f>
        <v>0</v>
      </c>
      <c r="L36" s="35"/>
      <c r="AZ36" s="95" t="s">
        <v>165</v>
      </c>
      <c r="BA36" s="95" t="s">
        <v>165</v>
      </c>
      <c r="BB36" s="95" t="s">
        <v>1</v>
      </c>
      <c r="BC36" s="95" t="s">
        <v>166</v>
      </c>
      <c r="BD36" s="95" t="s">
        <v>106</v>
      </c>
    </row>
    <row r="37" spans="2:56" s="1" customFormat="1" ht="14.45" customHeight="1" hidden="1">
      <c r="B37" s="35"/>
      <c r="E37" s="100" t="s">
        <v>44</v>
      </c>
      <c r="F37" s="112">
        <f>ROUND((SUM(BI108:BI906)),2)</f>
        <v>0</v>
      </c>
      <c r="I37" s="113">
        <v>0</v>
      </c>
      <c r="J37" s="112">
        <f>0</f>
        <v>0</v>
      </c>
      <c r="L37" s="35"/>
      <c r="AZ37" s="95" t="s">
        <v>167</v>
      </c>
      <c r="BA37" s="95" t="s">
        <v>167</v>
      </c>
      <c r="BB37" s="95" t="s">
        <v>1</v>
      </c>
      <c r="BC37" s="95" t="s">
        <v>168</v>
      </c>
      <c r="BD37" s="95" t="s">
        <v>106</v>
      </c>
    </row>
    <row r="38" spans="2:56" s="1" customFormat="1" ht="6.95" customHeight="1">
      <c r="B38" s="35"/>
      <c r="I38" s="101"/>
      <c r="L38" s="35"/>
      <c r="AZ38" s="95" t="s">
        <v>169</v>
      </c>
      <c r="BA38" s="95" t="s">
        <v>169</v>
      </c>
      <c r="BB38" s="95" t="s">
        <v>1</v>
      </c>
      <c r="BC38" s="95" t="s">
        <v>170</v>
      </c>
      <c r="BD38" s="95" t="s">
        <v>106</v>
      </c>
    </row>
    <row r="39" spans="2:56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  <c r="AZ39" s="95" t="s">
        <v>171</v>
      </c>
      <c r="BA39" s="95" t="s">
        <v>171</v>
      </c>
      <c r="BB39" s="95" t="s">
        <v>1</v>
      </c>
      <c r="BC39" s="95" t="s">
        <v>172</v>
      </c>
      <c r="BD39" s="95" t="s">
        <v>106</v>
      </c>
    </row>
    <row r="40" spans="2:56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  <c r="AZ40" s="95" t="s">
        <v>173</v>
      </c>
      <c r="BA40" s="95" t="s">
        <v>173</v>
      </c>
      <c r="BB40" s="95" t="s">
        <v>1</v>
      </c>
      <c r="BC40" s="95" t="s">
        <v>174</v>
      </c>
      <c r="BD40" s="95" t="s">
        <v>106</v>
      </c>
    </row>
    <row r="41" spans="52:56" ht="11.25">
      <c r="AZ41" s="95" t="s">
        <v>175</v>
      </c>
      <c r="BA41" s="95" t="s">
        <v>175</v>
      </c>
      <c r="BB41" s="95" t="s">
        <v>1</v>
      </c>
      <c r="BC41" s="95" t="s">
        <v>176</v>
      </c>
      <c r="BD41" s="95" t="s">
        <v>106</v>
      </c>
    </row>
    <row r="42" spans="52:56" ht="11.25">
      <c r="AZ42" s="95" t="s">
        <v>177</v>
      </c>
      <c r="BA42" s="95" t="s">
        <v>177</v>
      </c>
      <c r="BB42" s="95" t="s">
        <v>1</v>
      </c>
      <c r="BC42" s="95" t="s">
        <v>178</v>
      </c>
      <c r="BD42" s="95" t="s">
        <v>106</v>
      </c>
    </row>
    <row r="43" spans="52:56" ht="11.25">
      <c r="AZ43" s="95" t="s">
        <v>179</v>
      </c>
      <c r="BA43" s="95" t="s">
        <v>179</v>
      </c>
      <c r="BB43" s="95" t="s">
        <v>1</v>
      </c>
      <c r="BC43" s="95" t="s">
        <v>180</v>
      </c>
      <c r="BD43" s="95" t="s">
        <v>106</v>
      </c>
    </row>
    <row r="44" spans="2:56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  <c r="AZ44" s="95" t="s">
        <v>181</v>
      </c>
      <c r="BA44" s="95" t="s">
        <v>181</v>
      </c>
      <c r="BB44" s="95" t="s">
        <v>1</v>
      </c>
      <c r="BC44" s="95" t="s">
        <v>182</v>
      </c>
      <c r="BD44" s="95" t="s">
        <v>106</v>
      </c>
    </row>
    <row r="45" spans="2:56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  <c r="AZ45" s="95" t="s">
        <v>184</v>
      </c>
      <c r="BA45" s="95" t="s">
        <v>184</v>
      </c>
      <c r="BB45" s="95" t="s">
        <v>1</v>
      </c>
      <c r="BC45" s="95" t="s">
        <v>156</v>
      </c>
      <c r="BD45" s="95" t="s">
        <v>106</v>
      </c>
    </row>
    <row r="46" spans="2:56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  <c r="AZ46" s="95" t="s">
        <v>185</v>
      </c>
      <c r="BA46" s="95" t="s">
        <v>185</v>
      </c>
      <c r="BB46" s="95" t="s">
        <v>1</v>
      </c>
      <c r="BC46" s="95" t="s">
        <v>158</v>
      </c>
      <c r="BD46" s="95" t="s">
        <v>106</v>
      </c>
    </row>
    <row r="47" spans="2:56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  <c r="AZ47" s="95" t="s">
        <v>186</v>
      </c>
      <c r="BA47" s="95" t="s">
        <v>186</v>
      </c>
      <c r="BB47" s="95" t="s">
        <v>1</v>
      </c>
      <c r="BC47" s="95" t="s">
        <v>160</v>
      </c>
      <c r="BD47" s="95" t="s">
        <v>106</v>
      </c>
    </row>
    <row r="48" spans="2:56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  <c r="AZ48" s="95" t="s">
        <v>187</v>
      </c>
      <c r="BA48" s="95" t="s">
        <v>187</v>
      </c>
      <c r="BB48" s="95" t="s">
        <v>1</v>
      </c>
      <c r="BC48" s="95" t="s">
        <v>162</v>
      </c>
      <c r="BD48" s="95" t="s">
        <v>106</v>
      </c>
    </row>
    <row r="49" spans="2:56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  <c r="AZ49" s="95" t="s">
        <v>188</v>
      </c>
      <c r="BA49" s="95" t="s">
        <v>188</v>
      </c>
      <c r="BB49" s="95" t="s">
        <v>1</v>
      </c>
      <c r="BC49" s="95" t="s">
        <v>164</v>
      </c>
      <c r="BD49" s="95" t="s">
        <v>106</v>
      </c>
    </row>
    <row r="50" spans="2:56" s="1" customFormat="1" ht="16.5" customHeight="1">
      <c r="B50" s="31"/>
      <c r="C50" s="32"/>
      <c r="D50" s="32"/>
      <c r="E50" s="244" t="str">
        <f>E9</f>
        <v>01-1 - SO 01-1 Bytový dům č. p. 391 - způsobilé náklady</v>
      </c>
      <c r="F50" s="243"/>
      <c r="G50" s="243"/>
      <c r="H50" s="243"/>
      <c r="I50" s="101"/>
      <c r="J50" s="32"/>
      <c r="K50" s="32"/>
      <c r="L50" s="35"/>
      <c r="AZ50" s="95" t="s">
        <v>189</v>
      </c>
      <c r="BA50" s="95" t="s">
        <v>189</v>
      </c>
      <c r="BB50" s="95" t="s">
        <v>1</v>
      </c>
      <c r="BC50" s="95" t="s">
        <v>166</v>
      </c>
      <c r="BD50" s="95" t="s">
        <v>106</v>
      </c>
    </row>
    <row r="51" spans="2:56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  <c r="AZ51" s="95" t="s">
        <v>190</v>
      </c>
      <c r="BA51" s="95" t="s">
        <v>190</v>
      </c>
      <c r="BB51" s="95" t="s">
        <v>1</v>
      </c>
      <c r="BC51" s="95" t="s">
        <v>168</v>
      </c>
      <c r="BD51" s="95" t="s">
        <v>106</v>
      </c>
    </row>
    <row r="52" spans="2:56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  <c r="AZ52" s="95" t="s">
        <v>191</v>
      </c>
      <c r="BA52" s="95" t="s">
        <v>191</v>
      </c>
      <c r="BB52" s="95" t="s">
        <v>1</v>
      </c>
      <c r="BC52" s="95" t="s">
        <v>192</v>
      </c>
      <c r="BD52" s="95" t="s">
        <v>106</v>
      </c>
    </row>
    <row r="53" spans="2:56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  <c r="AZ53" s="95" t="s">
        <v>193</v>
      </c>
      <c r="BA53" s="95" t="s">
        <v>193</v>
      </c>
      <c r="BB53" s="95" t="s">
        <v>1</v>
      </c>
      <c r="BC53" s="95" t="s">
        <v>172</v>
      </c>
      <c r="BD53" s="95" t="s">
        <v>106</v>
      </c>
    </row>
    <row r="54" spans="2:56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  <c r="AZ54" s="95" t="s">
        <v>194</v>
      </c>
      <c r="BA54" s="95" t="s">
        <v>194</v>
      </c>
      <c r="BB54" s="95" t="s">
        <v>1</v>
      </c>
      <c r="BC54" s="95" t="s">
        <v>174</v>
      </c>
      <c r="BD54" s="95" t="s">
        <v>106</v>
      </c>
    </row>
    <row r="55" spans="2:56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  <c r="AZ55" s="95" t="s">
        <v>195</v>
      </c>
      <c r="BA55" s="95" t="s">
        <v>195</v>
      </c>
      <c r="BB55" s="95" t="s">
        <v>1</v>
      </c>
      <c r="BC55" s="95" t="s">
        <v>176</v>
      </c>
      <c r="BD55" s="95" t="s">
        <v>106</v>
      </c>
    </row>
    <row r="56" spans="2:56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  <c r="AZ56" s="95" t="s">
        <v>196</v>
      </c>
      <c r="BA56" s="95" t="s">
        <v>196</v>
      </c>
      <c r="BB56" s="95" t="s">
        <v>1</v>
      </c>
      <c r="BC56" s="95" t="s">
        <v>197</v>
      </c>
      <c r="BD56" s="95" t="s">
        <v>106</v>
      </c>
    </row>
    <row r="57" spans="2:56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  <c r="AZ57" s="95" t="s">
        <v>200</v>
      </c>
      <c r="BA57" s="95" t="s">
        <v>200</v>
      </c>
      <c r="BB57" s="95" t="s">
        <v>1</v>
      </c>
      <c r="BC57" s="95" t="s">
        <v>201</v>
      </c>
      <c r="BD57" s="95" t="s">
        <v>106</v>
      </c>
    </row>
    <row r="58" spans="2:56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  <c r="AZ58" s="95" t="s">
        <v>202</v>
      </c>
      <c r="BA58" s="95" t="s">
        <v>202</v>
      </c>
      <c r="BB58" s="95" t="s">
        <v>1</v>
      </c>
      <c r="BC58" s="95" t="s">
        <v>203</v>
      </c>
      <c r="BD58" s="95" t="s">
        <v>106</v>
      </c>
    </row>
    <row r="59" spans="2:56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J108</f>
        <v>0</v>
      </c>
      <c r="K59" s="32"/>
      <c r="L59" s="35"/>
      <c r="AU59" s="14" t="s">
        <v>79</v>
      </c>
      <c r="AZ59" s="95" t="s">
        <v>205</v>
      </c>
      <c r="BA59" s="95" t="s">
        <v>205</v>
      </c>
      <c r="BB59" s="95" t="s">
        <v>1</v>
      </c>
      <c r="BC59" s="95" t="s">
        <v>206</v>
      </c>
      <c r="BD59" s="95" t="s">
        <v>106</v>
      </c>
    </row>
    <row r="60" spans="2:56" s="7" customFormat="1" ht="24.95" customHeight="1">
      <c r="B60" s="133"/>
      <c r="C60" s="134"/>
      <c r="D60" s="135" t="s">
        <v>207</v>
      </c>
      <c r="E60" s="136"/>
      <c r="F60" s="136"/>
      <c r="G60" s="136"/>
      <c r="H60" s="136"/>
      <c r="I60" s="137"/>
      <c r="J60" s="138">
        <f>J109</f>
        <v>0</v>
      </c>
      <c r="K60" s="134"/>
      <c r="L60" s="139"/>
      <c r="AZ60" s="140" t="s">
        <v>208</v>
      </c>
      <c r="BA60" s="140" t="s">
        <v>208</v>
      </c>
      <c r="BB60" s="140" t="s">
        <v>1</v>
      </c>
      <c r="BC60" s="140" t="s">
        <v>209</v>
      </c>
      <c r="BD60" s="140" t="s">
        <v>106</v>
      </c>
    </row>
    <row r="61" spans="2:56" s="8" customFormat="1" ht="19.9" customHeight="1">
      <c r="B61" s="141"/>
      <c r="C61" s="142"/>
      <c r="D61" s="143" t="s">
        <v>210</v>
      </c>
      <c r="E61" s="144"/>
      <c r="F61" s="144"/>
      <c r="G61" s="144"/>
      <c r="H61" s="144"/>
      <c r="I61" s="145"/>
      <c r="J61" s="146">
        <f>J110</f>
        <v>0</v>
      </c>
      <c r="K61" s="142"/>
      <c r="L61" s="147"/>
      <c r="AZ61" s="148" t="s">
        <v>211</v>
      </c>
      <c r="BA61" s="148" t="s">
        <v>211</v>
      </c>
      <c r="BB61" s="148" t="s">
        <v>1</v>
      </c>
      <c r="BC61" s="148" t="s">
        <v>212</v>
      </c>
      <c r="BD61" s="148" t="s">
        <v>106</v>
      </c>
    </row>
    <row r="62" spans="2:56" s="8" customFormat="1" ht="19.9" customHeight="1">
      <c r="B62" s="141"/>
      <c r="C62" s="142"/>
      <c r="D62" s="143" t="s">
        <v>213</v>
      </c>
      <c r="E62" s="144"/>
      <c r="F62" s="144"/>
      <c r="G62" s="144"/>
      <c r="H62" s="144"/>
      <c r="I62" s="145"/>
      <c r="J62" s="146">
        <f>J135</f>
        <v>0</v>
      </c>
      <c r="K62" s="142"/>
      <c r="L62" s="147"/>
      <c r="AZ62" s="148" t="s">
        <v>214</v>
      </c>
      <c r="BA62" s="148" t="s">
        <v>214</v>
      </c>
      <c r="BB62" s="148" t="s">
        <v>1</v>
      </c>
      <c r="BC62" s="148" t="s">
        <v>215</v>
      </c>
      <c r="BD62" s="148" t="s">
        <v>106</v>
      </c>
    </row>
    <row r="63" spans="2:56" s="8" customFormat="1" ht="19.9" customHeight="1">
      <c r="B63" s="141"/>
      <c r="C63" s="142"/>
      <c r="D63" s="143" t="s">
        <v>216</v>
      </c>
      <c r="E63" s="144"/>
      <c r="F63" s="144"/>
      <c r="G63" s="144"/>
      <c r="H63" s="144"/>
      <c r="I63" s="145"/>
      <c r="J63" s="146">
        <f>J138</f>
        <v>0</v>
      </c>
      <c r="K63" s="142"/>
      <c r="L63" s="147"/>
      <c r="AZ63" s="148" t="s">
        <v>217</v>
      </c>
      <c r="BA63" s="148" t="s">
        <v>217</v>
      </c>
      <c r="BB63" s="148" t="s">
        <v>1</v>
      </c>
      <c r="BC63" s="148" t="s">
        <v>158</v>
      </c>
      <c r="BD63" s="148" t="s">
        <v>106</v>
      </c>
    </row>
    <row r="64" spans="2:56" s="8" customFormat="1" ht="19.9" customHeight="1">
      <c r="B64" s="141"/>
      <c r="C64" s="142"/>
      <c r="D64" s="143" t="s">
        <v>218</v>
      </c>
      <c r="E64" s="144"/>
      <c r="F64" s="144"/>
      <c r="G64" s="144"/>
      <c r="H64" s="144"/>
      <c r="I64" s="145"/>
      <c r="J64" s="146">
        <f>J151</f>
        <v>0</v>
      </c>
      <c r="K64" s="142"/>
      <c r="L64" s="147"/>
      <c r="AZ64" s="148" t="s">
        <v>219</v>
      </c>
      <c r="BA64" s="148" t="s">
        <v>219</v>
      </c>
      <c r="BB64" s="148" t="s">
        <v>1</v>
      </c>
      <c r="BC64" s="148" t="s">
        <v>160</v>
      </c>
      <c r="BD64" s="148" t="s">
        <v>106</v>
      </c>
    </row>
    <row r="65" spans="2:56" s="8" customFormat="1" ht="19.9" customHeight="1">
      <c r="B65" s="141"/>
      <c r="C65" s="142"/>
      <c r="D65" s="143" t="s">
        <v>220</v>
      </c>
      <c r="E65" s="144"/>
      <c r="F65" s="144"/>
      <c r="G65" s="144"/>
      <c r="H65" s="144"/>
      <c r="I65" s="145"/>
      <c r="J65" s="146">
        <f>J161</f>
        <v>0</v>
      </c>
      <c r="K65" s="142"/>
      <c r="L65" s="147"/>
      <c r="AZ65" s="148" t="s">
        <v>221</v>
      </c>
      <c r="BA65" s="148" t="s">
        <v>221</v>
      </c>
      <c r="BB65" s="148" t="s">
        <v>1</v>
      </c>
      <c r="BC65" s="148" t="s">
        <v>162</v>
      </c>
      <c r="BD65" s="148" t="s">
        <v>106</v>
      </c>
    </row>
    <row r="66" spans="2:56" s="8" customFormat="1" ht="19.9" customHeight="1">
      <c r="B66" s="141"/>
      <c r="C66" s="142"/>
      <c r="D66" s="143" t="s">
        <v>222</v>
      </c>
      <c r="E66" s="144"/>
      <c r="F66" s="144"/>
      <c r="G66" s="144"/>
      <c r="H66" s="144"/>
      <c r="I66" s="145"/>
      <c r="J66" s="146">
        <f>J168</f>
        <v>0</v>
      </c>
      <c r="K66" s="142"/>
      <c r="L66" s="147"/>
      <c r="AZ66" s="148" t="s">
        <v>223</v>
      </c>
      <c r="BA66" s="148" t="s">
        <v>223</v>
      </c>
      <c r="BB66" s="148" t="s">
        <v>1</v>
      </c>
      <c r="BC66" s="148" t="s">
        <v>156</v>
      </c>
      <c r="BD66" s="148" t="s">
        <v>106</v>
      </c>
    </row>
    <row r="67" spans="2:56" s="8" customFormat="1" ht="19.9" customHeight="1">
      <c r="B67" s="141"/>
      <c r="C67" s="142"/>
      <c r="D67" s="143" t="s">
        <v>224</v>
      </c>
      <c r="E67" s="144"/>
      <c r="F67" s="144"/>
      <c r="G67" s="144"/>
      <c r="H67" s="144"/>
      <c r="I67" s="145"/>
      <c r="J67" s="146">
        <f>J403</f>
        <v>0</v>
      </c>
      <c r="K67" s="142"/>
      <c r="L67" s="147"/>
      <c r="AZ67" s="148" t="s">
        <v>225</v>
      </c>
      <c r="BA67" s="148" t="s">
        <v>225</v>
      </c>
      <c r="BB67" s="148" t="s">
        <v>1</v>
      </c>
      <c r="BC67" s="148" t="s">
        <v>158</v>
      </c>
      <c r="BD67" s="148" t="s">
        <v>106</v>
      </c>
    </row>
    <row r="68" spans="2:56" s="8" customFormat="1" ht="19.9" customHeight="1">
      <c r="B68" s="141"/>
      <c r="C68" s="142"/>
      <c r="D68" s="143" t="s">
        <v>226</v>
      </c>
      <c r="E68" s="144"/>
      <c r="F68" s="144"/>
      <c r="G68" s="144"/>
      <c r="H68" s="144"/>
      <c r="I68" s="145"/>
      <c r="J68" s="146">
        <f>J471</f>
        <v>0</v>
      </c>
      <c r="K68" s="142"/>
      <c r="L68" s="147"/>
      <c r="AZ68" s="148" t="s">
        <v>227</v>
      </c>
      <c r="BA68" s="148" t="s">
        <v>227</v>
      </c>
      <c r="BB68" s="148" t="s">
        <v>1</v>
      </c>
      <c r="BC68" s="148" t="s">
        <v>160</v>
      </c>
      <c r="BD68" s="148" t="s">
        <v>106</v>
      </c>
    </row>
    <row r="69" spans="2:56" s="8" customFormat="1" ht="19.9" customHeight="1">
      <c r="B69" s="141"/>
      <c r="C69" s="142"/>
      <c r="D69" s="143" t="s">
        <v>228</v>
      </c>
      <c r="E69" s="144"/>
      <c r="F69" s="144"/>
      <c r="G69" s="144"/>
      <c r="H69" s="144"/>
      <c r="I69" s="145"/>
      <c r="J69" s="146">
        <f>J480</f>
        <v>0</v>
      </c>
      <c r="K69" s="142"/>
      <c r="L69" s="147"/>
      <c r="AZ69" s="148" t="s">
        <v>229</v>
      </c>
      <c r="BA69" s="148" t="s">
        <v>229</v>
      </c>
      <c r="BB69" s="148" t="s">
        <v>1</v>
      </c>
      <c r="BC69" s="148" t="s">
        <v>230</v>
      </c>
      <c r="BD69" s="148" t="s">
        <v>106</v>
      </c>
    </row>
    <row r="70" spans="2:56" s="8" customFormat="1" ht="19.9" customHeight="1">
      <c r="B70" s="141"/>
      <c r="C70" s="142"/>
      <c r="D70" s="143" t="s">
        <v>231</v>
      </c>
      <c r="E70" s="144"/>
      <c r="F70" s="144"/>
      <c r="G70" s="144"/>
      <c r="H70" s="144"/>
      <c r="I70" s="145"/>
      <c r="J70" s="146">
        <f>J482</f>
        <v>0</v>
      </c>
      <c r="K70" s="142"/>
      <c r="L70" s="147"/>
      <c r="AZ70" s="148" t="s">
        <v>232</v>
      </c>
      <c r="BA70" s="148" t="s">
        <v>232</v>
      </c>
      <c r="BB70" s="148" t="s">
        <v>1</v>
      </c>
      <c r="BC70" s="148" t="s">
        <v>164</v>
      </c>
      <c r="BD70" s="148" t="s">
        <v>106</v>
      </c>
    </row>
    <row r="71" spans="2:56" s="7" customFormat="1" ht="24.95" customHeight="1">
      <c r="B71" s="133"/>
      <c r="C71" s="134"/>
      <c r="D71" s="135" t="s">
        <v>233</v>
      </c>
      <c r="E71" s="136"/>
      <c r="F71" s="136"/>
      <c r="G71" s="136"/>
      <c r="H71" s="136"/>
      <c r="I71" s="137"/>
      <c r="J71" s="138">
        <f>J489</f>
        <v>0</v>
      </c>
      <c r="K71" s="134"/>
      <c r="L71" s="139"/>
      <c r="AZ71" s="140" t="s">
        <v>234</v>
      </c>
      <c r="BA71" s="140" t="s">
        <v>234</v>
      </c>
      <c r="BB71" s="140" t="s">
        <v>1</v>
      </c>
      <c r="BC71" s="140" t="s">
        <v>168</v>
      </c>
      <c r="BD71" s="140" t="s">
        <v>106</v>
      </c>
    </row>
    <row r="72" spans="2:56" s="8" customFormat="1" ht="19.9" customHeight="1">
      <c r="B72" s="141"/>
      <c r="C72" s="142"/>
      <c r="D72" s="143" t="s">
        <v>235</v>
      </c>
      <c r="E72" s="144"/>
      <c r="F72" s="144"/>
      <c r="G72" s="144"/>
      <c r="H72" s="144"/>
      <c r="I72" s="145"/>
      <c r="J72" s="146">
        <f>J490</f>
        <v>0</v>
      </c>
      <c r="K72" s="142"/>
      <c r="L72" s="147"/>
      <c r="AZ72" s="148" t="s">
        <v>236</v>
      </c>
      <c r="BA72" s="148" t="s">
        <v>236</v>
      </c>
      <c r="BB72" s="148" t="s">
        <v>1</v>
      </c>
      <c r="BC72" s="148" t="s">
        <v>192</v>
      </c>
      <c r="BD72" s="148" t="s">
        <v>106</v>
      </c>
    </row>
    <row r="73" spans="2:56" s="8" customFormat="1" ht="19.9" customHeight="1">
      <c r="B73" s="141"/>
      <c r="C73" s="142"/>
      <c r="D73" s="143" t="s">
        <v>237</v>
      </c>
      <c r="E73" s="144"/>
      <c r="F73" s="144"/>
      <c r="G73" s="144"/>
      <c r="H73" s="144"/>
      <c r="I73" s="145"/>
      <c r="J73" s="146">
        <f>J531</f>
        <v>0</v>
      </c>
      <c r="K73" s="142"/>
      <c r="L73" s="147"/>
      <c r="AZ73" s="148" t="s">
        <v>238</v>
      </c>
      <c r="BA73" s="148" t="s">
        <v>238</v>
      </c>
      <c r="BB73" s="148" t="s">
        <v>1</v>
      </c>
      <c r="BC73" s="148" t="s">
        <v>239</v>
      </c>
      <c r="BD73" s="148" t="s">
        <v>106</v>
      </c>
    </row>
    <row r="74" spans="2:56" s="8" customFormat="1" ht="19.9" customHeight="1">
      <c r="B74" s="141"/>
      <c r="C74" s="142"/>
      <c r="D74" s="143" t="s">
        <v>240</v>
      </c>
      <c r="E74" s="144"/>
      <c r="F74" s="144"/>
      <c r="G74" s="144"/>
      <c r="H74" s="144"/>
      <c r="I74" s="145"/>
      <c r="J74" s="146">
        <f>J539</f>
        <v>0</v>
      </c>
      <c r="K74" s="142"/>
      <c r="L74" s="147"/>
      <c r="AZ74" s="148" t="s">
        <v>241</v>
      </c>
      <c r="BA74" s="148" t="s">
        <v>241</v>
      </c>
      <c r="BB74" s="148" t="s">
        <v>1</v>
      </c>
      <c r="BC74" s="148" t="s">
        <v>148</v>
      </c>
      <c r="BD74" s="148" t="s">
        <v>106</v>
      </c>
    </row>
    <row r="75" spans="2:56" s="8" customFormat="1" ht="19.9" customHeight="1">
      <c r="B75" s="141"/>
      <c r="C75" s="142"/>
      <c r="D75" s="143" t="s">
        <v>242</v>
      </c>
      <c r="E75" s="144"/>
      <c r="F75" s="144"/>
      <c r="G75" s="144"/>
      <c r="H75" s="144"/>
      <c r="I75" s="145"/>
      <c r="J75" s="146">
        <f>J577</f>
        <v>0</v>
      </c>
      <c r="K75" s="142"/>
      <c r="L75" s="147"/>
      <c r="AZ75" s="148" t="s">
        <v>243</v>
      </c>
      <c r="BA75" s="148" t="s">
        <v>243</v>
      </c>
      <c r="BB75" s="148" t="s">
        <v>1</v>
      </c>
      <c r="BC75" s="148" t="s">
        <v>150</v>
      </c>
      <c r="BD75" s="148" t="s">
        <v>106</v>
      </c>
    </row>
    <row r="76" spans="2:56" s="8" customFormat="1" ht="19.9" customHeight="1">
      <c r="B76" s="141"/>
      <c r="C76" s="142"/>
      <c r="D76" s="143" t="s">
        <v>244</v>
      </c>
      <c r="E76" s="144"/>
      <c r="F76" s="144"/>
      <c r="G76" s="144"/>
      <c r="H76" s="144"/>
      <c r="I76" s="145"/>
      <c r="J76" s="146">
        <f>J583</f>
        <v>0</v>
      </c>
      <c r="K76" s="142"/>
      <c r="L76" s="147"/>
      <c r="AZ76" s="148" t="s">
        <v>245</v>
      </c>
      <c r="BA76" s="148" t="s">
        <v>245</v>
      </c>
      <c r="BB76" s="148" t="s">
        <v>1</v>
      </c>
      <c r="BC76" s="148" t="s">
        <v>152</v>
      </c>
      <c r="BD76" s="148" t="s">
        <v>106</v>
      </c>
    </row>
    <row r="77" spans="2:56" s="8" customFormat="1" ht="19.9" customHeight="1">
      <c r="B77" s="141"/>
      <c r="C77" s="142"/>
      <c r="D77" s="143" t="s">
        <v>246</v>
      </c>
      <c r="E77" s="144"/>
      <c r="F77" s="144"/>
      <c r="G77" s="144"/>
      <c r="H77" s="144"/>
      <c r="I77" s="145"/>
      <c r="J77" s="146">
        <f>J622</f>
        <v>0</v>
      </c>
      <c r="K77" s="142"/>
      <c r="L77" s="147"/>
      <c r="AZ77" s="148" t="s">
        <v>247</v>
      </c>
      <c r="BA77" s="148" t="s">
        <v>247</v>
      </c>
      <c r="BB77" s="148" t="s">
        <v>1</v>
      </c>
      <c r="BC77" s="148" t="s">
        <v>154</v>
      </c>
      <c r="BD77" s="148" t="s">
        <v>106</v>
      </c>
    </row>
    <row r="78" spans="2:56" s="8" customFormat="1" ht="19.9" customHeight="1">
      <c r="B78" s="141"/>
      <c r="C78" s="142"/>
      <c r="D78" s="143" t="s">
        <v>248</v>
      </c>
      <c r="E78" s="144"/>
      <c r="F78" s="144"/>
      <c r="G78" s="144"/>
      <c r="H78" s="144"/>
      <c r="I78" s="145"/>
      <c r="J78" s="146">
        <f>J638</f>
        <v>0</v>
      </c>
      <c r="K78" s="142"/>
      <c r="L78" s="147"/>
      <c r="AZ78" s="148" t="s">
        <v>249</v>
      </c>
      <c r="BA78" s="148" t="s">
        <v>249</v>
      </c>
      <c r="BB78" s="148" t="s">
        <v>1</v>
      </c>
      <c r="BC78" s="148" t="s">
        <v>215</v>
      </c>
      <c r="BD78" s="148" t="s">
        <v>106</v>
      </c>
    </row>
    <row r="79" spans="2:56" s="8" customFormat="1" ht="19.9" customHeight="1">
      <c r="B79" s="141"/>
      <c r="C79" s="142"/>
      <c r="D79" s="143" t="s">
        <v>250</v>
      </c>
      <c r="E79" s="144"/>
      <c r="F79" s="144"/>
      <c r="G79" s="144"/>
      <c r="H79" s="144"/>
      <c r="I79" s="145"/>
      <c r="J79" s="146">
        <f>J658</f>
        <v>0</v>
      </c>
      <c r="K79" s="142"/>
      <c r="L79" s="147"/>
      <c r="AZ79" s="148" t="s">
        <v>251</v>
      </c>
      <c r="BA79" s="148" t="s">
        <v>251</v>
      </c>
      <c r="BB79" s="148" t="s">
        <v>1</v>
      </c>
      <c r="BC79" s="148" t="s">
        <v>158</v>
      </c>
      <c r="BD79" s="148" t="s">
        <v>106</v>
      </c>
    </row>
    <row r="80" spans="2:56" s="8" customFormat="1" ht="19.9" customHeight="1">
      <c r="B80" s="141"/>
      <c r="C80" s="142"/>
      <c r="D80" s="143" t="s">
        <v>252</v>
      </c>
      <c r="E80" s="144"/>
      <c r="F80" s="144"/>
      <c r="G80" s="144"/>
      <c r="H80" s="144"/>
      <c r="I80" s="145"/>
      <c r="J80" s="146">
        <f>J672</f>
        <v>0</v>
      </c>
      <c r="K80" s="142"/>
      <c r="L80" s="147"/>
      <c r="AZ80" s="148" t="s">
        <v>253</v>
      </c>
      <c r="BA80" s="148" t="s">
        <v>253</v>
      </c>
      <c r="BB80" s="148" t="s">
        <v>1</v>
      </c>
      <c r="BC80" s="148" t="s">
        <v>160</v>
      </c>
      <c r="BD80" s="148" t="s">
        <v>106</v>
      </c>
    </row>
    <row r="81" spans="2:56" s="8" customFormat="1" ht="19.9" customHeight="1">
      <c r="B81" s="141"/>
      <c r="C81" s="142"/>
      <c r="D81" s="143" t="s">
        <v>254</v>
      </c>
      <c r="E81" s="144"/>
      <c r="F81" s="144"/>
      <c r="G81" s="144"/>
      <c r="H81" s="144"/>
      <c r="I81" s="145"/>
      <c r="J81" s="146">
        <f>J700</f>
        <v>0</v>
      </c>
      <c r="K81" s="142"/>
      <c r="L81" s="147"/>
      <c r="AZ81" s="148" t="s">
        <v>255</v>
      </c>
      <c r="BA81" s="148" t="s">
        <v>255</v>
      </c>
      <c r="BB81" s="148" t="s">
        <v>1</v>
      </c>
      <c r="BC81" s="148" t="s">
        <v>162</v>
      </c>
      <c r="BD81" s="148" t="s">
        <v>106</v>
      </c>
    </row>
    <row r="82" spans="2:56" s="8" customFormat="1" ht="19.9" customHeight="1">
      <c r="B82" s="141"/>
      <c r="C82" s="142"/>
      <c r="D82" s="143" t="s">
        <v>256</v>
      </c>
      <c r="E82" s="144"/>
      <c r="F82" s="144"/>
      <c r="G82" s="144"/>
      <c r="H82" s="144"/>
      <c r="I82" s="145"/>
      <c r="J82" s="146">
        <f>J732</f>
        <v>0</v>
      </c>
      <c r="K82" s="142"/>
      <c r="L82" s="147"/>
      <c r="AZ82" s="148" t="s">
        <v>257</v>
      </c>
      <c r="BA82" s="148" t="s">
        <v>257</v>
      </c>
      <c r="BB82" s="148" t="s">
        <v>1</v>
      </c>
      <c r="BC82" s="148" t="s">
        <v>258</v>
      </c>
      <c r="BD82" s="148" t="s">
        <v>106</v>
      </c>
    </row>
    <row r="83" spans="2:56" s="8" customFormat="1" ht="19.9" customHeight="1">
      <c r="B83" s="141"/>
      <c r="C83" s="142"/>
      <c r="D83" s="143" t="s">
        <v>259</v>
      </c>
      <c r="E83" s="144"/>
      <c r="F83" s="144"/>
      <c r="G83" s="144"/>
      <c r="H83" s="144"/>
      <c r="I83" s="145"/>
      <c r="J83" s="146">
        <f>J745</f>
        <v>0</v>
      </c>
      <c r="K83" s="142"/>
      <c r="L83" s="147"/>
      <c r="AZ83" s="148" t="s">
        <v>260</v>
      </c>
      <c r="BA83" s="148" t="s">
        <v>260</v>
      </c>
      <c r="BB83" s="148" t="s">
        <v>1</v>
      </c>
      <c r="BC83" s="148" t="s">
        <v>261</v>
      </c>
      <c r="BD83" s="148" t="s">
        <v>106</v>
      </c>
    </row>
    <row r="84" spans="2:56" s="8" customFormat="1" ht="19.9" customHeight="1">
      <c r="B84" s="141"/>
      <c r="C84" s="142"/>
      <c r="D84" s="143" t="s">
        <v>262</v>
      </c>
      <c r="E84" s="144"/>
      <c r="F84" s="144"/>
      <c r="G84" s="144"/>
      <c r="H84" s="144"/>
      <c r="I84" s="145"/>
      <c r="J84" s="146">
        <f>J791</f>
        <v>0</v>
      </c>
      <c r="K84" s="142"/>
      <c r="L84" s="147"/>
      <c r="AZ84" s="148" t="s">
        <v>263</v>
      </c>
      <c r="BA84" s="148" t="s">
        <v>263</v>
      </c>
      <c r="BB84" s="148" t="s">
        <v>1</v>
      </c>
      <c r="BC84" s="148" t="s">
        <v>264</v>
      </c>
      <c r="BD84" s="148" t="s">
        <v>106</v>
      </c>
    </row>
    <row r="85" spans="2:56" s="8" customFormat="1" ht="19.9" customHeight="1">
      <c r="B85" s="141"/>
      <c r="C85" s="142"/>
      <c r="D85" s="143" t="s">
        <v>265</v>
      </c>
      <c r="E85" s="144"/>
      <c r="F85" s="144"/>
      <c r="G85" s="144"/>
      <c r="H85" s="144"/>
      <c r="I85" s="145"/>
      <c r="J85" s="146">
        <f>J848</f>
        <v>0</v>
      </c>
      <c r="K85" s="142"/>
      <c r="L85" s="147"/>
      <c r="AZ85" s="148" t="s">
        <v>266</v>
      </c>
      <c r="BA85" s="148" t="s">
        <v>266</v>
      </c>
      <c r="BB85" s="148" t="s">
        <v>1</v>
      </c>
      <c r="BC85" s="148" t="s">
        <v>267</v>
      </c>
      <c r="BD85" s="148" t="s">
        <v>106</v>
      </c>
    </row>
    <row r="86" spans="2:56" s="8" customFormat="1" ht="19.9" customHeight="1">
      <c r="B86" s="141"/>
      <c r="C86" s="142"/>
      <c r="D86" s="143" t="s">
        <v>268</v>
      </c>
      <c r="E86" s="144"/>
      <c r="F86" s="144"/>
      <c r="G86" s="144"/>
      <c r="H86" s="144"/>
      <c r="I86" s="145"/>
      <c r="J86" s="146">
        <f>J860</f>
        <v>0</v>
      </c>
      <c r="K86" s="142"/>
      <c r="L86" s="147"/>
      <c r="AZ86" s="148" t="s">
        <v>269</v>
      </c>
      <c r="BA86" s="148" t="s">
        <v>269</v>
      </c>
      <c r="BB86" s="148" t="s">
        <v>1</v>
      </c>
      <c r="BC86" s="148" t="s">
        <v>113</v>
      </c>
      <c r="BD86" s="148" t="s">
        <v>106</v>
      </c>
    </row>
    <row r="87" spans="2:56" s="7" customFormat="1" ht="24.95" customHeight="1">
      <c r="B87" s="133"/>
      <c r="C87" s="134"/>
      <c r="D87" s="135" t="s">
        <v>270</v>
      </c>
      <c r="E87" s="136"/>
      <c r="F87" s="136"/>
      <c r="G87" s="136"/>
      <c r="H87" s="136"/>
      <c r="I87" s="137"/>
      <c r="J87" s="138">
        <f>J891</f>
        <v>0</v>
      </c>
      <c r="K87" s="134"/>
      <c r="L87" s="139"/>
      <c r="AZ87" s="140" t="s">
        <v>271</v>
      </c>
      <c r="BA87" s="140" t="s">
        <v>271</v>
      </c>
      <c r="BB87" s="140" t="s">
        <v>1</v>
      </c>
      <c r="BC87" s="140" t="s">
        <v>115</v>
      </c>
      <c r="BD87" s="140" t="s">
        <v>106</v>
      </c>
    </row>
    <row r="88" spans="2:56" s="8" customFormat="1" ht="19.9" customHeight="1">
      <c r="B88" s="141"/>
      <c r="C88" s="142"/>
      <c r="D88" s="143" t="s">
        <v>272</v>
      </c>
      <c r="E88" s="144"/>
      <c r="F88" s="144"/>
      <c r="G88" s="144"/>
      <c r="H88" s="144"/>
      <c r="I88" s="145"/>
      <c r="J88" s="146">
        <f>J892</f>
        <v>0</v>
      </c>
      <c r="K88" s="142"/>
      <c r="L88" s="147"/>
      <c r="AZ88" s="148" t="s">
        <v>273</v>
      </c>
      <c r="BA88" s="148" t="s">
        <v>273</v>
      </c>
      <c r="BB88" s="148" t="s">
        <v>1</v>
      </c>
      <c r="BC88" s="148" t="s">
        <v>117</v>
      </c>
      <c r="BD88" s="148" t="s">
        <v>106</v>
      </c>
    </row>
    <row r="89" spans="2:56" s="1" customFormat="1" ht="21.75" customHeight="1">
      <c r="B89" s="31"/>
      <c r="C89" s="32"/>
      <c r="D89" s="32"/>
      <c r="E89" s="32"/>
      <c r="F89" s="32"/>
      <c r="G89" s="32"/>
      <c r="H89" s="32"/>
      <c r="I89" s="101"/>
      <c r="J89" s="32"/>
      <c r="K89" s="32"/>
      <c r="L89" s="35"/>
      <c r="AZ89" s="95" t="s">
        <v>274</v>
      </c>
      <c r="BA89" s="95" t="s">
        <v>274</v>
      </c>
      <c r="BB89" s="95" t="s">
        <v>1</v>
      </c>
      <c r="BC89" s="95" t="s">
        <v>120</v>
      </c>
      <c r="BD89" s="95" t="s">
        <v>106</v>
      </c>
    </row>
    <row r="90" spans="2:56" s="1" customFormat="1" ht="6.95" customHeight="1">
      <c r="B90" s="43"/>
      <c r="C90" s="44"/>
      <c r="D90" s="44"/>
      <c r="E90" s="44"/>
      <c r="F90" s="44"/>
      <c r="G90" s="44"/>
      <c r="H90" s="44"/>
      <c r="I90" s="124"/>
      <c r="J90" s="44"/>
      <c r="K90" s="44"/>
      <c r="L90" s="35"/>
      <c r="AZ90" s="95" t="s">
        <v>275</v>
      </c>
      <c r="BA90" s="95" t="s">
        <v>275</v>
      </c>
      <c r="BB90" s="95" t="s">
        <v>1</v>
      </c>
      <c r="BC90" s="95" t="s">
        <v>123</v>
      </c>
      <c r="BD90" s="95" t="s">
        <v>106</v>
      </c>
    </row>
    <row r="91" spans="52:56" ht="11.25">
      <c r="AZ91" s="95" t="s">
        <v>276</v>
      </c>
      <c r="BA91" s="95" t="s">
        <v>276</v>
      </c>
      <c r="BB91" s="95" t="s">
        <v>1</v>
      </c>
      <c r="BC91" s="95" t="s">
        <v>125</v>
      </c>
      <c r="BD91" s="95" t="s">
        <v>106</v>
      </c>
    </row>
    <row r="92" spans="52:56" ht="11.25">
      <c r="AZ92" s="95" t="s">
        <v>277</v>
      </c>
      <c r="BA92" s="95" t="s">
        <v>277</v>
      </c>
      <c r="BB92" s="95" t="s">
        <v>1</v>
      </c>
      <c r="BC92" s="95" t="s">
        <v>127</v>
      </c>
      <c r="BD92" s="95" t="s">
        <v>106</v>
      </c>
    </row>
    <row r="93" spans="52:56" ht="11.25">
      <c r="AZ93" s="95" t="s">
        <v>278</v>
      </c>
      <c r="BA93" s="95" t="s">
        <v>278</v>
      </c>
      <c r="BB93" s="95" t="s">
        <v>1</v>
      </c>
      <c r="BC93" s="95" t="s">
        <v>129</v>
      </c>
      <c r="BD93" s="95" t="s">
        <v>106</v>
      </c>
    </row>
    <row r="94" spans="2:56" s="1" customFormat="1" ht="6.95" customHeight="1">
      <c r="B94" s="45"/>
      <c r="C94" s="46"/>
      <c r="D94" s="46"/>
      <c r="E94" s="46"/>
      <c r="F94" s="46"/>
      <c r="G94" s="46"/>
      <c r="H94" s="46"/>
      <c r="I94" s="127"/>
      <c r="J94" s="46"/>
      <c r="K94" s="46"/>
      <c r="L94" s="35"/>
      <c r="AZ94" s="95" t="s">
        <v>279</v>
      </c>
      <c r="BA94" s="95" t="s">
        <v>279</v>
      </c>
      <c r="BB94" s="95" t="s">
        <v>1</v>
      </c>
      <c r="BC94" s="95" t="s">
        <v>131</v>
      </c>
      <c r="BD94" s="95" t="s">
        <v>106</v>
      </c>
    </row>
    <row r="95" spans="2:56" s="1" customFormat="1" ht="24.95" customHeight="1">
      <c r="B95" s="31"/>
      <c r="C95" s="20" t="s">
        <v>280</v>
      </c>
      <c r="D95" s="32"/>
      <c r="E95" s="32"/>
      <c r="F95" s="32"/>
      <c r="G95" s="32"/>
      <c r="H95" s="32"/>
      <c r="I95" s="101"/>
      <c r="J95" s="32"/>
      <c r="K95" s="32"/>
      <c r="L95" s="35"/>
      <c r="AZ95" s="95" t="s">
        <v>281</v>
      </c>
      <c r="BA95" s="95" t="s">
        <v>281</v>
      </c>
      <c r="BB95" s="95" t="s">
        <v>1</v>
      </c>
      <c r="BC95" s="95" t="s">
        <v>133</v>
      </c>
      <c r="BD95" s="95" t="s">
        <v>106</v>
      </c>
    </row>
    <row r="96" spans="2:56" s="1" customFormat="1" ht="6.95" customHeight="1">
      <c r="B96" s="31"/>
      <c r="C96" s="32"/>
      <c r="D96" s="32"/>
      <c r="E96" s="32"/>
      <c r="F96" s="32"/>
      <c r="G96" s="32"/>
      <c r="H96" s="32"/>
      <c r="I96" s="101"/>
      <c r="J96" s="32"/>
      <c r="K96" s="32"/>
      <c r="L96" s="35"/>
      <c r="AZ96" s="95" t="s">
        <v>282</v>
      </c>
      <c r="BA96" s="95" t="s">
        <v>282</v>
      </c>
      <c r="BB96" s="95" t="s">
        <v>1</v>
      </c>
      <c r="BC96" s="95" t="s">
        <v>135</v>
      </c>
      <c r="BD96" s="95" t="s">
        <v>106</v>
      </c>
    </row>
    <row r="97" spans="2:56" s="1" customFormat="1" ht="12" customHeight="1">
      <c r="B97" s="31"/>
      <c r="C97" s="26" t="s">
        <v>15</v>
      </c>
      <c r="D97" s="32"/>
      <c r="E97" s="32"/>
      <c r="F97" s="32"/>
      <c r="G97" s="32"/>
      <c r="H97" s="32"/>
      <c r="I97" s="101"/>
      <c r="J97" s="32"/>
      <c r="K97" s="32"/>
      <c r="L97" s="35"/>
      <c r="AZ97" s="95" t="s">
        <v>283</v>
      </c>
      <c r="BA97" s="95" t="s">
        <v>283</v>
      </c>
      <c r="BB97" s="95" t="s">
        <v>1</v>
      </c>
      <c r="BC97" s="95" t="s">
        <v>215</v>
      </c>
      <c r="BD97" s="95" t="s">
        <v>106</v>
      </c>
    </row>
    <row r="98" spans="2:56" s="1" customFormat="1" ht="16.5" customHeight="1">
      <c r="B98" s="31"/>
      <c r="C98" s="32"/>
      <c r="D98" s="32"/>
      <c r="E98" s="272" t="str">
        <f>E7</f>
        <v>Klatovy bytový dům č. p. 391 392 393 - stavební úpravy</v>
      </c>
      <c r="F98" s="273"/>
      <c r="G98" s="273"/>
      <c r="H98" s="273"/>
      <c r="I98" s="101"/>
      <c r="J98" s="32"/>
      <c r="K98" s="32"/>
      <c r="L98" s="35"/>
      <c r="AZ98" s="95" t="s">
        <v>284</v>
      </c>
      <c r="BA98" s="95" t="s">
        <v>284</v>
      </c>
      <c r="BB98" s="95" t="s">
        <v>1</v>
      </c>
      <c r="BC98" s="95" t="s">
        <v>158</v>
      </c>
      <c r="BD98" s="95" t="s">
        <v>106</v>
      </c>
    </row>
    <row r="99" spans="2:56" s="1" customFormat="1" ht="12" customHeight="1">
      <c r="B99" s="31"/>
      <c r="C99" s="26" t="s">
        <v>118</v>
      </c>
      <c r="D99" s="32"/>
      <c r="E99" s="32"/>
      <c r="F99" s="32"/>
      <c r="G99" s="32"/>
      <c r="H99" s="32"/>
      <c r="I99" s="101"/>
      <c r="J99" s="32"/>
      <c r="K99" s="32"/>
      <c r="L99" s="35"/>
      <c r="AZ99" s="95" t="s">
        <v>285</v>
      </c>
      <c r="BA99" s="95" t="s">
        <v>285</v>
      </c>
      <c r="BB99" s="95" t="s">
        <v>1</v>
      </c>
      <c r="BC99" s="95" t="s">
        <v>160</v>
      </c>
      <c r="BD99" s="95" t="s">
        <v>106</v>
      </c>
    </row>
    <row r="100" spans="2:56" s="1" customFormat="1" ht="16.5" customHeight="1">
      <c r="B100" s="31"/>
      <c r="C100" s="32"/>
      <c r="D100" s="32"/>
      <c r="E100" s="244" t="str">
        <f>E9</f>
        <v>01-1 - SO 01-1 Bytový dům č. p. 391 - způsobilé náklady</v>
      </c>
      <c r="F100" s="243"/>
      <c r="G100" s="243"/>
      <c r="H100" s="243"/>
      <c r="I100" s="101"/>
      <c r="J100" s="32"/>
      <c r="K100" s="32"/>
      <c r="L100" s="35"/>
      <c r="AZ100" s="95" t="s">
        <v>286</v>
      </c>
      <c r="BA100" s="95" t="s">
        <v>286</v>
      </c>
      <c r="BB100" s="95" t="s">
        <v>1</v>
      </c>
      <c r="BC100" s="95" t="s">
        <v>162</v>
      </c>
      <c r="BD100" s="95" t="s">
        <v>106</v>
      </c>
    </row>
    <row r="101" spans="2:56" s="1" customFormat="1" ht="6.95" customHeight="1">
      <c r="B101" s="31"/>
      <c r="C101" s="32"/>
      <c r="D101" s="32"/>
      <c r="E101" s="32"/>
      <c r="F101" s="32"/>
      <c r="G101" s="32"/>
      <c r="H101" s="32"/>
      <c r="I101" s="101"/>
      <c r="J101" s="32"/>
      <c r="K101" s="32"/>
      <c r="L101" s="35"/>
      <c r="AZ101" s="95" t="s">
        <v>287</v>
      </c>
      <c r="BA101" s="95" t="s">
        <v>287</v>
      </c>
      <c r="BB101" s="95" t="s">
        <v>1</v>
      </c>
      <c r="BC101" s="95" t="s">
        <v>212</v>
      </c>
      <c r="BD101" s="95" t="s">
        <v>106</v>
      </c>
    </row>
    <row r="102" spans="2:56" s="1" customFormat="1" ht="12" customHeight="1">
      <c r="B102" s="31"/>
      <c r="C102" s="26" t="s">
        <v>19</v>
      </c>
      <c r="D102" s="32"/>
      <c r="E102" s="32"/>
      <c r="F102" s="24" t="str">
        <f>F12</f>
        <v xml:space="preserve"> </v>
      </c>
      <c r="G102" s="32"/>
      <c r="H102" s="32"/>
      <c r="I102" s="102" t="s">
        <v>21</v>
      </c>
      <c r="J102" s="52" t="str">
        <f>IF(J12="","",J12)</f>
        <v>30. 4. 2019</v>
      </c>
      <c r="K102" s="32"/>
      <c r="L102" s="35"/>
      <c r="AZ102" s="95" t="s">
        <v>288</v>
      </c>
      <c r="BA102" s="95" t="s">
        <v>288</v>
      </c>
      <c r="BB102" s="95" t="s">
        <v>1</v>
      </c>
      <c r="BC102" s="95" t="s">
        <v>180</v>
      </c>
      <c r="BD102" s="95" t="s">
        <v>106</v>
      </c>
    </row>
    <row r="103" spans="2:56" s="1" customFormat="1" ht="6.95" customHeight="1">
      <c r="B103" s="31"/>
      <c r="C103" s="32"/>
      <c r="D103" s="32"/>
      <c r="E103" s="32"/>
      <c r="F103" s="32"/>
      <c r="G103" s="32"/>
      <c r="H103" s="32"/>
      <c r="I103" s="101"/>
      <c r="J103" s="32"/>
      <c r="K103" s="32"/>
      <c r="L103" s="35"/>
      <c r="AZ103" s="95" t="s">
        <v>289</v>
      </c>
      <c r="BA103" s="95" t="s">
        <v>289</v>
      </c>
      <c r="BB103" s="95" t="s">
        <v>1</v>
      </c>
      <c r="BC103" s="95" t="s">
        <v>290</v>
      </c>
      <c r="BD103" s="95" t="s">
        <v>106</v>
      </c>
    </row>
    <row r="104" spans="2:56" s="1" customFormat="1" ht="24.95" customHeight="1">
      <c r="B104" s="31"/>
      <c r="C104" s="26" t="s">
        <v>23</v>
      </c>
      <c r="D104" s="32"/>
      <c r="E104" s="32"/>
      <c r="F104" s="24" t="str">
        <f>E15</f>
        <v>Město Klatovy, nám. Míru 62, Klatovy I, 339 01</v>
      </c>
      <c r="G104" s="32"/>
      <c r="H104" s="32"/>
      <c r="I104" s="102" t="s">
        <v>29</v>
      </c>
      <c r="J104" s="29" t="str">
        <f>E21</f>
        <v xml:space="preserve">Atelier U5 s.r.o., K Zaječímu vrchu 904, Klatovy </v>
      </c>
      <c r="K104" s="32"/>
      <c r="L104" s="35"/>
      <c r="AZ104" s="95" t="s">
        <v>291</v>
      </c>
      <c r="BA104" s="95" t="s">
        <v>291</v>
      </c>
      <c r="BB104" s="95" t="s">
        <v>1</v>
      </c>
      <c r="BC104" s="95" t="s">
        <v>180</v>
      </c>
      <c r="BD104" s="95" t="s">
        <v>106</v>
      </c>
    </row>
    <row r="105" spans="2:56" s="1" customFormat="1" ht="13.7" customHeight="1">
      <c r="B105" s="31"/>
      <c r="C105" s="26" t="s">
        <v>27</v>
      </c>
      <c r="D105" s="32"/>
      <c r="E105" s="32"/>
      <c r="F105" s="24" t="str">
        <f>IF(E18="","",E18)</f>
        <v>Vyplň údaj</v>
      </c>
      <c r="G105" s="32"/>
      <c r="H105" s="32"/>
      <c r="I105" s="102" t="s">
        <v>32</v>
      </c>
      <c r="J105" s="29" t="str">
        <f>E24</f>
        <v xml:space="preserve"> </v>
      </c>
      <c r="K105" s="32"/>
      <c r="L105" s="35"/>
      <c r="AZ105" s="95" t="s">
        <v>292</v>
      </c>
      <c r="BA105" s="95" t="s">
        <v>292</v>
      </c>
      <c r="BB105" s="95" t="s">
        <v>1</v>
      </c>
      <c r="BC105" s="95" t="s">
        <v>180</v>
      </c>
      <c r="BD105" s="95" t="s">
        <v>106</v>
      </c>
    </row>
    <row r="106" spans="2:56" s="1" customFormat="1" ht="10.35" customHeight="1">
      <c r="B106" s="31"/>
      <c r="C106" s="32"/>
      <c r="D106" s="32"/>
      <c r="E106" s="32"/>
      <c r="F106" s="32"/>
      <c r="G106" s="32"/>
      <c r="H106" s="32"/>
      <c r="I106" s="101"/>
      <c r="J106" s="32"/>
      <c r="K106" s="32"/>
      <c r="L106" s="35"/>
      <c r="AZ106" s="95" t="s">
        <v>293</v>
      </c>
      <c r="BA106" s="95" t="s">
        <v>293</v>
      </c>
      <c r="BB106" s="95" t="s">
        <v>1</v>
      </c>
      <c r="BC106" s="95" t="s">
        <v>180</v>
      </c>
      <c r="BD106" s="95" t="s">
        <v>106</v>
      </c>
    </row>
    <row r="107" spans="2:56" s="9" customFormat="1" ht="29.25" customHeight="1">
      <c r="B107" s="149"/>
      <c r="C107" s="150" t="s">
        <v>294</v>
      </c>
      <c r="D107" s="151" t="s">
        <v>54</v>
      </c>
      <c r="E107" s="151" t="s">
        <v>50</v>
      </c>
      <c r="F107" s="151" t="s">
        <v>51</v>
      </c>
      <c r="G107" s="151" t="s">
        <v>295</v>
      </c>
      <c r="H107" s="151" t="s">
        <v>296</v>
      </c>
      <c r="I107" s="152" t="s">
        <v>297</v>
      </c>
      <c r="J107" s="151" t="s">
        <v>199</v>
      </c>
      <c r="K107" s="153" t="s">
        <v>298</v>
      </c>
      <c r="L107" s="154"/>
      <c r="M107" s="61" t="s">
        <v>1</v>
      </c>
      <c r="N107" s="62" t="s">
        <v>39</v>
      </c>
      <c r="O107" s="62" t="s">
        <v>299</v>
      </c>
      <c r="P107" s="62" t="s">
        <v>300</v>
      </c>
      <c r="Q107" s="62" t="s">
        <v>301</v>
      </c>
      <c r="R107" s="62" t="s">
        <v>302</v>
      </c>
      <c r="S107" s="62" t="s">
        <v>303</v>
      </c>
      <c r="T107" s="63" t="s">
        <v>304</v>
      </c>
      <c r="AZ107" s="106" t="s">
        <v>305</v>
      </c>
      <c r="BA107" s="106" t="s">
        <v>305</v>
      </c>
      <c r="BB107" s="106" t="s">
        <v>1</v>
      </c>
      <c r="BC107" s="106" t="s">
        <v>306</v>
      </c>
      <c r="BD107" s="106" t="s">
        <v>106</v>
      </c>
    </row>
    <row r="108" spans="2:63" s="1" customFormat="1" ht="22.9" customHeight="1">
      <c r="B108" s="31"/>
      <c r="C108" s="68" t="s">
        <v>307</v>
      </c>
      <c r="D108" s="32"/>
      <c r="E108" s="32"/>
      <c r="F108" s="32"/>
      <c r="G108" s="32"/>
      <c r="H108" s="32"/>
      <c r="I108" s="101"/>
      <c r="J108" s="155">
        <f>BK108</f>
        <v>0</v>
      </c>
      <c r="K108" s="32"/>
      <c r="L108" s="35"/>
      <c r="M108" s="64"/>
      <c r="N108" s="65"/>
      <c r="O108" s="65"/>
      <c r="P108" s="156">
        <f>P109+P489+P891</f>
        <v>0</v>
      </c>
      <c r="Q108" s="65"/>
      <c r="R108" s="156">
        <f>R109+R489+R891</f>
        <v>201.38974060000004</v>
      </c>
      <c r="S108" s="65"/>
      <c r="T108" s="157">
        <f>T109+T489+T891</f>
        <v>102.1314359</v>
      </c>
      <c r="AT108" s="14" t="s">
        <v>68</v>
      </c>
      <c r="AU108" s="14" t="s">
        <v>79</v>
      </c>
      <c r="AZ108" s="95" t="s">
        <v>308</v>
      </c>
      <c r="BA108" s="95" t="s">
        <v>308</v>
      </c>
      <c r="BB108" s="95" t="s">
        <v>1</v>
      </c>
      <c r="BC108" s="95" t="s">
        <v>306</v>
      </c>
      <c r="BD108" s="95" t="s">
        <v>106</v>
      </c>
      <c r="BK108" s="158">
        <f>BK109+BK489+BK891</f>
        <v>0</v>
      </c>
    </row>
    <row r="109" spans="2:63" s="10" customFormat="1" ht="25.9" customHeight="1">
      <c r="B109" s="159"/>
      <c r="C109" s="160"/>
      <c r="D109" s="161" t="s">
        <v>68</v>
      </c>
      <c r="E109" s="162" t="s">
        <v>309</v>
      </c>
      <c r="F109" s="162" t="s">
        <v>309</v>
      </c>
      <c r="G109" s="160"/>
      <c r="H109" s="160"/>
      <c r="I109" s="163"/>
      <c r="J109" s="164">
        <f>BK109</f>
        <v>0</v>
      </c>
      <c r="K109" s="160"/>
      <c r="L109" s="165"/>
      <c r="M109" s="166"/>
      <c r="N109" s="167"/>
      <c r="O109" s="167"/>
      <c r="P109" s="168">
        <f>P110+P135+P138+P151+P161+P168+P403+P471+P480+P482</f>
        <v>0</v>
      </c>
      <c r="Q109" s="167"/>
      <c r="R109" s="168">
        <f>R110+R135+R138+R151+R161+R168+R403+R471+R480+R482</f>
        <v>168.09152950000004</v>
      </c>
      <c r="S109" s="167"/>
      <c r="T109" s="169">
        <f>T110+T135+T138+T151+T161+T168+T403+T471+T480+T482</f>
        <v>87.8959734</v>
      </c>
      <c r="AR109" s="170" t="s">
        <v>77</v>
      </c>
      <c r="AT109" s="171" t="s">
        <v>68</v>
      </c>
      <c r="AU109" s="171" t="s">
        <v>69</v>
      </c>
      <c r="AY109" s="170" t="s">
        <v>310</v>
      </c>
      <c r="AZ109" s="95" t="s">
        <v>311</v>
      </c>
      <c r="BA109" s="95" t="s">
        <v>311</v>
      </c>
      <c r="BB109" s="95" t="s">
        <v>1</v>
      </c>
      <c r="BC109" s="95" t="s">
        <v>312</v>
      </c>
      <c r="BD109" s="95" t="s">
        <v>106</v>
      </c>
      <c r="BK109" s="172">
        <f>BK110+BK135+BK138+BK151+BK161+BK168+BK403+BK471+BK480+BK482</f>
        <v>0</v>
      </c>
    </row>
    <row r="110" spans="2:63" s="10" customFormat="1" ht="22.9" customHeight="1">
      <c r="B110" s="159"/>
      <c r="C110" s="160"/>
      <c r="D110" s="161" t="s">
        <v>68</v>
      </c>
      <c r="E110" s="173" t="s">
        <v>77</v>
      </c>
      <c r="F110" s="173" t="s">
        <v>313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SUM(P111:P134)</f>
        <v>0</v>
      </c>
      <c r="Q110" s="167"/>
      <c r="R110" s="168">
        <f>SUM(R111:R134)</f>
        <v>0</v>
      </c>
      <c r="S110" s="167"/>
      <c r="T110" s="169">
        <f>SUM(T111:T134)</f>
        <v>14.03265</v>
      </c>
      <c r="AR110" s="170" t="s">
        <v>314</v>
      </c>
      <c r="AT110" s="171" t="s">
        <v>68</v>
      </c>
      <c r="AU110" s="171" t="s">
        <v>77</v>
      </c>
      <c r="AY110" s="170" t="s">
        <v>310</v>
      </c>
      <c r="AZ110" s="95" t="s">
        <v>315</v>
      </c>
      <c r="BA110" s="95" t="s">
        <v>315</v>
      </c>
      <c r="BB110" s="95" t="s">
        <v>1</v>
      </c>
      <c r="BC110" s="95" t="s">
        <v>316</v>
      </c>
      <c r="BD110" s="95" t="s">
        <v>106</v>
      </c>
      <c r="BK110" s="172">
        <f>SUM(BK111:BK134)</f>
        <v>0</v>
      </c>
    </row>
    <row r="111" spans="2:65" s="1" customFormat="1" ht="22.5" customHeight="1">
      <c r="B111" s="31"/>
      <c r="C111" s="175" t="s">
        <v>77</v>
      </c>
      <c r="D111" s="175" t="s">
        <v>317</v>
      </c>
      <c r="E111" s="176" t="s">
        <v>318</v>
      </c>
      <c r="F111" s="177" t="s">
        <v>319</v>
      </c>
      <c r="G111" s="178" t="s">
        <v>320</v>
      </c>
      <c r="H111" s="179">
        <v>55.03</v>
      </c>
      <c r="I111" s="180"/>
      <c r="J111" s="179">
        <f>ROUND(I111*H111,2)</f>
        <v>0</v>
      </c>
      <c r="K111" s="177" t="s">
        <v>321</v>
      </c>
      <c r="L111" s="35"/>
      <c r="M111" s="181" t="s">
        <v>1</v>
      </c>
      <c r="N111" s="182" t="s">
        <v>41</v>
      </c>
      <c r="O111" s="57"/>
      <c r="P111" s="183">
        <f>O111*H111</f>
        <v>0</v>
      </c>
      <c r="Q111" s="183">
        <v>0</v>
      </c>
      <c r="R111" s="183">
        <f>Q111*H111</f>
        <v>0</v>
      </c>
      <c r="S111" s="183">
        <v>0.255</v>
      </c>
      <c r="T111" s="184">
        <f>S111*H111</f>
        <v>14.03265</v>
      </c>
      <c r="AR111" s="14" t="s">
        <v>314</v>
      </c>
      <c r="AT111" s="14" t="s">
        <v>317</v>
      </c>
      <c r="AU111" s="14" t="s">
        <v>106</v>
      </c>
      <c r="AY111" s="14" t="s">
        <v>310</v>
      </c>
      <c r="AZ111" s="95" t="s">
        <v>322</v>
      </c>
      <c r="BA111" s="95" t="s">
        <v>322</v>
      </c>
      <c r="BB111" s="95" t="s">
        <v>1</v>
      </c>
      <c r="BC111" s="95" t="s">
        <v>323</v>
      </c>
      <c r="BD111" s="95" t="s">
        <v>106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4" t="s">
        <v>106</v>
      </c>
      <c r="BK111" s="185">
        <f>ROUND(I111*H111,2)</f>
        <v>0</v>
      </c>
      <c r="BL111" s="14" t="s">
        <v>314</v>
      </c>
      <c r="BM111" s="14" t="s">
        <v>324</v>
      </c>
    </row>
    <row r="112" spans="2:56" s="11" customFormat="1" ht="11.25">
      <c r="B112" s="186"/>
      <c r="C112" s="187"/>
      <c r="D112" s="188" t="s">
        <v>325</v>
      </c>
      <c r="E112" s="189" t="s">
        <v>326</v>
      </c>
      <c r="F112" s="190" t="s">
        <v>327</v>
      </c>
      <c r="G112" s="187"/>
      <c r="H112" s="191">
        <v>55.03</v>
      </c>
      <c r="I112" s="192"/>
      <c r="J112" s="187"/>
      <c r="K112" s="187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325</v>
      </c>
      <c r="AU112" s="197" t="s">
        <v>106</v>
      </c>
      <c r="AV112" s="11" t="s">
        <v>106</v>
      </c>
      <c r="AW112" s="11" t="s">
        <v>31</v>
      </c>
      <c r="AX112" s="11" t="s">
        <v>69</v>
      </c>
      <c r="AY112" s="197" t="s">
        <v>310</v>
      </c>
      <c r="AZ112" s="95" t="s">
        <v>328</v>
      </c>
      <c r="BA112" s="95" t="s">
        <v>328</v>
      </c>
      <c r="BB112" s="95" t="s">
        <v>1</v>
      </c>
      <c r="BC112" s="95" t="s">
        <v>329</v>
      </c>
      <c r="BD112" s="95" t="s">
        <v>106</v>
      </c>
    </row>
    <row r="113" spans="2:56" s="11" customFormat="1" ht="11.25">
      <c r="B113" s="186"/>
      <c r="C113" s="187"/>
      <c r="D113" s="188" t="s">
        <v>325</v>
      </c>
      <c r="E113" s="189" t="s">
        <v>330</v>
      </c>
      <c r="F113" s="190" t="s">
        <v>331</v>
      </c>
      <c r="G113" s="187"/>
      <c r="H113" s="191">
        <v>55.03</v>
      </c>
      <c r="I113" s="192"/>
      <c r="J113" s="187"/>
      <c r="K113" s="187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325</v>
      </c>
      <c r="AU113" s="197" t="s">
        <v>106</v>
      </c>
      <c r="AV113" s="11" t="s">
        <v>106</v>
      </c>
      <c r="AW113" s="11" t="s">
        <v>31</v>
      </c>
      <c r="AX113" s="11" t="s">
        <v>77</v>
      </c>
      <c r="AY113" s="197" t="s">
        <v>310</v>
      </c>
      <c r="AZ113" s="95" t="s">
        <v>332</v>
      </c>
      <c r="BA113" s="95" t="s">
        <v>332</v>
      </c>
      <c r="BB113" s="95" t="s">
        <v>1</v>
      </c>
      <c r="BC113" s="95" t="s">
        <v>333</v>
      </c>
      <c r="BD113" s="95" t="s">
        <v>106</v>
      </c>
    </row>
    <row r="114" spans="2:65" s="1" customFormat="1" ht="22.5" customHeight="1">
      <c r="B114" s="31"/>
      <c r="C114" s="175" t="s">
        <v>106</v>
      </c>
      <c r="D114" s="175" t="s">
        <v>317</v>
      </c>
      <c r="E114" s="176" t="s">
        <v>334</v>
      </c>
      <c r="F114" s="177" t="s">
        <v>335</v>
      </c>
      <c r="G114" s="178" t="s">
        <v>336</v>
      </c>
      <c r="H114" s="179">
        <v>240.07</v>
      </c>
      <c r="I114" s="180"/>
      <c r="J114" s="179">
        <f>ROUND(I114*H114,2)</f>
        <v>0</v>
      </c>
      <c r="K114" s="177" t="s">
        <v>321</v>
      </c>
      <c r="L114" s="35"/>
      <c r="M114" s="181" t="s">
        <v>1</v>
      </c>
      <c r="N114" s="182" t="s">
        <v>41</v>
      </c>
      <c r="O114" s="57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14" t="s">
        <v>314</v>
      </c>
      <c r="AT114" s="14" t="s">
        <v>317</v>
      </c>
      <c r="AU114" s="14" t="s">
        <v>106</v>
      </c>
      <c r="AY114" s="14" t="s">
        <v>310</v>
      </c>
      <c r="AZ114" s="95" t="s">
        <v>337</v>
      </c>
      <c r="BA114" s="95" t="s">
        <v>337</v>
      </c>
      <c r="BB114" s="95" t="s">
        <v>1</v>
      </c>
      <c r="BC114" s="95" t="s">
        <v>338</v>
      </c>
      <c r="BD114" s="95" t="s">
        <v>106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4" t="s">
        <v>106</v>
      </c>
      <c r="BK114" s="185">
        <f>ROUND(I114*H114,2)</f>
        <v>0</v>
      </c>
      <c r="BL114" s="14" t="s">
        <v>314</v>
      </c>
      <c r="BM114" s="14" t="s">
        <v>339</v>
      </c>
    </row>
    <row r="115" spans="2:56" s="11" customFormat="1" ht="11.25">
      <c r="B115" s="186"/>
      <c r="C115" s="187"/>
      <c r="D115" s="188" t="s">
        <v>325</v>
      </c>
      <c r="E115" s="189" t="s">
        <v>340</v>
      </c>
      <c r="F115" s="190" t="s">
        <v>341</v>
      </c>
      <c r="G115" s="187"/>
      <c r="H115" s="191">
        <v>240.07</v>
      </c>
      <c r="I115" s="192"/>
      <c r="J115" s="187"/>
      <c r="K115" s="187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325</v>
      </c>
      <c r="AU115" s="197" t="s">
        <v>106</v>
      </c>
      <c r="AV115" s="11" t="s">
        <v>106</v>
      </c>
      <c r="AW115" s="11" t="s">
        <v>31</v>
      </c>
      <c r="AX115" s="11" t="s">
        <v>77</v>
      </c>
      <c r="AY115" s="197" t="s">
        <v>310</v>
      </c>
      <c r="AZ115" s="95" t="s">
        <v>342</v>
      </c>
      <c r="BA115" s="95" t="s">
        <v>342</v>
      </c>
      <c r="BB115" s="95" t="s">
        <v>1</v>
      </c>
      <c r="BC115" s="95" t="s">
        <v>343</v>
      </c>
      <c r="BD115" s="95" t="s">
        <v>106</v>
      </c>
    </row>
    <row r="116" spans="2:65" s="1" customFormat="1" ht="22.5" customHeight="1">
      <c r="B116" s="31"/>
      <c r="C116" s="175" t="s">
        <v>344</v>
      </c>
      <c r="D116" s="175" t="s">
        <v>317</v>
      </c>
      <c r="E116" s="176" t="s">
        <v>345</v>
      </c>
      <c r="F116" s="177" t="s">
        <v>346</v>
      </c>
      <c r="G116" s="178" t="s">
        <v>336</v>
      </c>
      <c r="H116" s="179">
        <v>240.07</v>
      </c>
      <c r="I116" s="180"/>
      <c r="J116" s="179">
        <f>ROUND(I116*H116,2)</f>
        <v>0</v>
      </c>
      <c r="K116" s="177" t="s">
        <v>321</v>
      </c>
      <c r="L116" s="35"/>
      <c r="M116" s="181" t="s">
        <v>1</v>
      </c>
      <c r="N116" s="182" t="s">
        <v>41</v>
      </c>
      <c r="O116" s="57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14" t="s">
        <v>314</v>
      </c>
      <c r="AT116" s="14" t="s">
        <v>317</v>
      </c>
      <c r="AU116" s="14" t="s">
        <v>106</v>
      </c>
      <c r="AY116" s="14" t="s">
        <v>310</v>
      </c>
      <c r="AZ116" s="95" t="s">
        <v>347</v>
      </c>
      <c r="BA116" s="95" t="s">
        <v>347</v>
      </c>
      <c r="BB116" s="95" t="s">
        <v>1</v>
      </c>
      <c r="BC116" s="95" t="s">
        <v>348</v>
      </c>
      <c r="BD116" s="95" t="s">
        <v>106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4" t="s">
        <v>106</v>
      </c>
      <c r="BK116" s="185">
        <f>ROUND(I116*H116,2)</f>
        <v>0</v>
      </c>
      <c r="BL116" s="14" t="s">
        <v>314</v>
      </c>
      <c r="BM116" s="14" t="s">
        <v>349</v>
      </c>
    </row>
    <row r="117" spans="2:56" s="11" customFormat="1" ht="11.25">
      <c r="B117" s="186"/>
      <c r="C117" s="187"/>
      <c r="D117" s="188" t="s">
        <v>325</v>
      </c>
      <c r="E117" s="189" t="s">
        <v>350</v>
      </c>
      <c r="F117" s="190" t="s">
        <v>341</v>
      </c>
      <c r="G117" s="187"/>
      <c r="H117" s="191">
        <v>240.07</v>
      </c>
      <c r="I117" s="192"/>
      <c r="J117" s="187"/>
      <c r="K117" s="187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325</v>
      </c>
      <c r="AU117" s="197" t="s">
        <v>106</v>
      </c>
      <c r="AV117" s="11" t="s">
        <v>106</v>
      </c>
      <c r="AW117" s="11" t="s">
        <v>31</v>
      </c>
      <c r="AX117" s="11" t="s">
        <v>77</v>
      </c>
      <c r="AY117" s="197" t="s">
        <v>310</v>
      </c>
      <c r="AZ117" s="95" t="s">
        <v>351</v>
      </c>
      <c r="BA117" s="95" t="s">
        <v>351</v>
      </c>
      <c r="BB117" s="95" t="s">
        <v>1</v>
      </c>
      <c r="BC117" s="95" t="s">
        <v>352</v>
      </c>
      <c r="BD117" s="95" t="s">
        <v>106</v>
      </c>
    </row>
    <row r="118" spans="2:65" s="1" customFormat="1" ht="22.5" customHeight="1">
      <c r="B118" s="31"/>
      <c r="C118" s="175" t="s">
        <v>314</v>
      </c>
      <c r="D118" s="175" t="s">
        <v>317</v>
      </c>
      <c r="E118" s="176" t="s">
        <v>353</v>
      </c>
      <c r="F118" s="177" t="s">
        <v>354</v>
      </c>
      <c r="G118" s="178" t="s">
        <v>336</v>
      </c>
      <c r="H118" s="179">
        <v>433.16</v>
      </c>
      <c r="I118" s="180"/>
      <c r="J118" s="179">
        <f>ROUND(I118*H118,2)</f>
        <v>0</v>
      </c>
      <c r="K118" s="177" t="s">
        <v>321</v>
      </c>
      <c r="L118" s="35"/>
      <c r="M118" s="181" t="s">
        <v>1</v>
      </c>
      <c r="N118" s="182" t="s">
        <v>41</v>
      </c>
      <c r="O118" s="57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14" t="s">
        <v>314</v>
      </c>
      <c r="AT118" s="14" t="s">
        <v>317</v>
      </c>
      <c r="AU118" s="14" t="s">
        <v>106</v>
      </c>
      <c r="AY118" s="14" t="s">
        <v>310</v>
      </c>
      <c r="AZ118" s="95" t="s">
        <v>355</v>
      </c>
      <c r="BA118" s="95" t="s">
        <v>355</v>
      </c>
      <c r="BB118" s="95" t="s">
        <v>1</v>
      </c>
      <c r="BC118" s="95" t="s">
        <v>356</v>
      </c>
      <c r="BD118" s="95" t="s">
        <v>106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4" t="s">
        <v>106</v>
      </c>
      <c r="BK118" s="185">
        <f>ROUND(I118*H118,2)</f>
        <v>0</v>
      </c>
      <c r="BL118" s="14" t="s">
        <v>314</v>
      </c>
      <c r="BM118" s="14" t="s">
        <v>357</v>
      </c>
    </row>
    <row r="119" spans="2:56" s="12" customFormat="1" ht="11.25">
      <c r="B119" s="198"/>
      <c r="C119" s="199"/>
      <c r="D119" s="188" t="s">
        <v>325</v>
      </c>
      <c r="E119" s="200" t="s">
        <v>1</v>
      </c>
      <c r="F119" s="201" t="s">
        <v>358</v>
      </c>
      <c r="G119" s="199"/>
      <c r="H119" s="200" t="s">
        <v>1</v>
      </c>
      <c r="I119" s="202"/>
      <c r="J119" s="199"/>
      <c r="K119" s="199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325</v>
      </c>
      <c r="AU119" s="207" t="s">
        <v>106</v>
      </c>
      <c r="AV119" s="12" t="s">
        <v>77</v>
      </c>
      <c r="AW119" s="12" t="s">
        <v>31</v>
      </c>
      <c r="AX119" s="12" t="s">
        <v>69</v>
      </c>
      <c r="AY119" s="207" t="s">
        <v>310</v>
      </c>
      <c r="AZ119" s="95" t="s">
        <v>359</v>
      </c>
      <c r="BA119" s="95" t="s">
        <v>359</v>
      </c>
      <c r="BB119" s="95" t="s">
        <v>1</v>
      </c>
      <c r="BC119" s="95" t="s">
        <v>360</v>
      </c>
      <c r="BD119" s="95" t="s">
        <v>106</v>
      </c>
    </row>
    <row r="120" spans="2:56" s="11" customFormat="1" ht="11.25">
      <c r="B120" s="186"/>
      <c r="C120" s="187"/>
      <c r="D120" s="188" t="s">
        <v>325</v>
      </c>
      <c r="E120" s="189" t="s">
        <v>361</v>
      </c>
      <c r="F120" s="190" t="s">
        <v>362</v>
      </c>
      <c r="G120" s="187"/>
      <c r="H120" s="191">
        <v>216.58</v>
      </c>
      <c r="I120" s="192"/>
      <c r="J120" s="187"/>
      <c r="K120" s="187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325</v>
      </c>
      <c r="AU120" s="197" t="s">
        <v>106</v>
      </c>
      <c r="AV120" s="11" t="s">
        <v>106</v>
      </c>
      <c r="AW120" s="11" t="s">
        <v>31</v>
      </c>
      <c r="AX120" s="11" t="s">
        <v>69</v>
      </c>
      <c r="AY120" s="197" t="s">
        <v>310</v>
      </c>
      <c r="AZ120" s="95" t="s">
        <v>363</v>
      </c>
      <c r="BA120" s="95" t="s">
        <v>363</v>
      </c>
      <c r="BB120" s="95" t="s">
        <v>1</v>
      </c>
      <c r="BC120" s="95" t="s">
        <v>364</v>
      </c>
      <c r="BD120" s="95" t="s">
        <v>106</v>
      </c>
    </row>
    <row r="121" spans="2:56" s="12" customFormat="1" ht="11.25">
      <c r="B121" s="198"/>
      <c r="C121" s="199"/>
      <c r="D121" s="188" t="s">
        <v>325</v>
      </c>
      <c r="E121" s="200" t="s">
        <v>1</v>
      </c>
      <c r="F121" s="201" t="s">
        <v>365</v>
      </c>
      <c r="G121" s="199"/>
      <c r="H121" s="200" t="s">
        <v>1</v>
      </c>
      <c r="I121" s="202"/>
      <c r="J121" s="199"/>
      <c r="K121" s="199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325</v>
      </c>
      <c r="AU121" s="207" t="s">
        <v>106</v>
      </c>
      <c r="AV121" s="12" t="s">
        <v>77</v>
      </c>
      <c r="AW121" s="12" t="s">
        <v>31</v>
      </c>
      <c r="AX121" s="12" t="s">
        <v>69</v>
      </c>
      <c r="AY121" s="207" t="s">
        <v>310</v>
      </c>
      <c r="AZ121" s="95" t="s">
        <v>366</v>
      </c>
      <c r="BA121" s="95" t="s">
        <v>366</v>
      </c>
      <c r="BB121" s="95" t="s">
        <v>1</v>
      </c>
      <c r="BC121" s="95" t="s">
        <v>343</v>
      </c>
      <c r="BD121" s="95" t="s">
        <v>106</v>
      </c>
    </row>
    <row r="122" spans="2:56" s="11" customFormat="1" ht="11.25">
      <c r="B122" s="186"/>
      <c r="C122" s="187"/>
      <c r="D122" s="188" t="s">
        <v>325</v>
      </c>
      <c r="E122" s="189" t="s">
        <v>104</v>
      </c>
      <c r="F122" s="190" t="s">
        <v>362</v>
      </c>
      <c r="G122" s="187"/>
      <c r="H122" s="191">
        <v>216.58</v>
      </c>
      <c r="I122" s="192"/>
      <c r="J122" s="187"/>
      <c r="K122" s="187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325</v>
      </c>
      <c r="AU122" s="197" t="s">
        <v>106</v>
      </c>
      <c r="AV122" s="11" t="s">
        <v>106</v>
      </c>
      <c r="AW122" s="11" t="s">
        <v>31</v>
      </c>
      <c r="AX122" s="11" t="s">
        <v>69</v>
      </c>
      <c r="AY122" s="197" t="s">
        <v>310</v>
      </c>
      <c r="AZ122" s="95" t="s">
        <v>367</v>
      </c>
      <c r="BA122" s="95" t="s">
        <v>367</v>
      </c>
      <c r="BB122" s="95" t="s">
        <v>1</v>
      </c>
      <c r="BC122" s="95" t="s">
        <v>348</v>
      </c>
      <c r="BD122" s="95" t="s">
        <v>106</v>
      </c>
    </row>
    <row r="123" spans="2:56" s="11" customFormat="1" ht="11.25">
      <c r="B123" s="186"/>
      <c r="C123" s="187"/>
      <c r="D123" s="188" t="s">
        <v>325</v>
      </c>
      <c r="E123" s="189" t="s">
        <v>368</v>
      </c>
      <c r="F123" s="190" t="s">
        <v>369</v>
      </c>
      <c r="G123" s="187"/>
      <c r="H123" s="191">
        <v>433.16</v>
      </c>
      <c r="I123" s="192"/>
      <c r="J123" s="187"/>
      <c r="K123" s="187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325</v>
      </c>
      <c r="AU123" s="197" t="s">
        <v>106</v>
      </c>
      <c r="AV123" s="11" t="s">
        <v>106</v>
      </c>
      <c r="AW123" s="11" t="s">
        <v>31</v>
      </c>
      <c r="AX123" s="11" t="s">
        <v>77</v>
      </c>
      <c r="AY123" s="197" t="s">
        <v>310</v>
      </c>
      <c r="AZ123" s="95" t="s">
        <v>370</v>
      </c>
      <c r="BA123" s="95" t="s">
        <v>370</v>
      </c>
      <c r="BB123" s="95" t="s">
        <v>1</v>
      </c>
      <c r="BC123" s="95" t="s">
        <v>352</v>
      </c>
      <c r="BD123" s="95" t="s">
        <v>106</v>
      </c>
    </row>
    <row r="124" spans="2:65" s="1" customFormat="1" ht="22.5" customHeight="1">
      <c r="B124" s="31"/>
      <c r="C124" s="175" t="s">
        <v>371</v>
      </c>
      <c r="D124" s="175" t="s">
        <v>317</v>
      </c>
      <c r="E124" s="176" t="s">
        <v>372</v>
      </c>
      <c r="F124" s="177" t="s">
        <v>354</v>
      </c>
      <c r="G124" s="178" t="s">
        <v>336</v>
      </c>
      <c r="H124" s="179">
        <v>26.94</v>
      </c>
      <c r="I124" s="180"/>
      <c r="J124" s="179">
        <f>ROUND(I124*H124,2)</f>
        <v>0</v>
      </c>
      <c r="K124" s="177" t="s">
        <v>321</v>
      </c>
      <c r="L124" s="35"/>
      <c r="M124" s="181" t="s">
        <v>1</v>
      </c>
      <c r="N124" s="182" t="s">
        <v>41</v>
      </c>
      <c r="O124" s="57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14" t="s">
        <v>314</v>
      </c>
      <c r="AT124" s="14" t="s">
        <v>317</v>
      </c>
      <c r="AU124" s="14" t="s">
        <v>106</v>
      </c>
      <c r="AY124" s="14" t="s">
        <v>310</v>
      </c>
      <c r="AZ124" s="95" t="s">
        <v>373</v>
      </c>
      <c r="BA124" s="95" t="s">
        <v>373</v>
      </c>
      <c r="BB124" s="95" t="s">
        <v>1</v>
      </c>
      <c r="BC124" s="95" t="s">
        <v>356</v>
      </c>
      <c r="BD124" s="95" t="s">
        <v>106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4" t="s">
        <v>106</v>
      </c>
      <c r="BK124" s="185">
        <f>ROUND(I124*H124,2)</f>
        <v>0</v>
      </c>
      <c r="BL124" s="14" t="s">
        <v>314</v>
      </c>
      <c r="BM124" s="14" t="s">
        <v>374</v>
      </c>
    </row>
    <row r="125" spans="2:56" s="12" customFormat="1" ht="11.25">
      <c r="B125" s="198"/>
      <c r="C125" s="199"/>
      <c r="D125" s="188" t="s">
        <v>325</v>
      </c>
      <c r="E125" s="200" t="s">
        <v>1</v>
      </c>
      <c r="F125" s="201" t="s">
        <v>375</v>
      </c>
      <c r="G125" s="199"/>
      <c r="H125" s="200" t="s">
        <v>1</v>
      </c>
      <c r="I125" s="202"/>
      <c r="J125" s="199"/>
      <c r="K125" s="199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325</v>
      </c>
      <c r="AU125" s="207" t="s">
        <v>106</v>
      </c>
      <c r="AV125" s="12" t="s">
        <v>77</v>
      </c>
      <c r="AW125" s="12" t="s">
        <v>31</v>
      </c>
      <c r="AX125" s="12" t="s">
        <v>69</v>
      </c>
      <c r="AY125" s="207" t="s">
        <v>310</v>
      </c>
      <c r="AZ125" s="95" t="s">
        <v>376</v>
      </c>
      <c r="BA125" s="95" t="s">
        <v>376</v>
      </c>
      <c r="BB125" s="95" t="s">
        <v>1</v>
      </c>
      <c r="BC125" s="95" t="s">
        <v>360</v>
      </c>
      <c r="BD125" s="95" t="s">
        <v>106</v>
      </c>
    </row>
    <row r="126" spans="2:56" s="11" customFormat="1" ht="11.25">
      <c r="B126" s="186"/>
      <c r="C126" s="187"/>
      <c r="D126" s="188" t="s">
        <v>325</v>
      </c>
      <c r="E126" s="189" t="s">
        <v>377</v>
      </c>
      <c r="F126" s="190" t="s">
        <v>378</v>
      </c>
      <c r="G126" s="187"/>
      <c r="H126" s="191">
        <v>26.94</v>
      </c>
      <c r="I126" s="192"/>
      <c r="J126" s="187"/>
      <c r="K126" s="187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325</v>
      </c>
      <c r="AU126" s="197" t="s">
        <v>106</v>
      </c>
      <c r="AV126" s="11" t="s">
        <v>106</v>
      </c>
      <c r="AW126" s="11" t="s">
        <v>31</v>
      </c>
      <c r="AX126" s="11" t="s">
        <v>77</v>
      </c>
      <c r="AY126" s="197" t="s">
        <v>310</v>
      </c>
      <c r="AZ126" s="95" t="s">
        <v>379</v>
      </c>
      <c r="BA126" s="95" t="s">
        <v>379</v>
      </c>
      <c r="BB126" s="95" t="s">
        <v>1</v>
      </c>
      <c r="BC126" s="95" t="s">
        <v>364</v>
      </c>
      <c r="BD126" s="95" t="s">
        <v>106</v>
      </c>
    </row>
    <row r="127" spans="2:65" s="1" customFormat="1" ht="16.5" customHeight="1">
      <c r="B127" s="31"/>
      <c r="C127" s="175" t="s">
        <v>380</v>
      </c>
      <c r="D127" s="175" t="s">
        <v>317</v>
      </c>
      <c r="E127" s="176" t="s">
        <v>381</v>
      </c>
      <c r="F127" s="177" t="s">
        <v>382</v>
      </c>
      <c r="G127" s="178" t="s">
        <v>336</v>
      </c>
      <c r="H127" s="179">
        <v>216.58</v>
      </c>
      <c r="I127" s="180"/>
      <c r="J127" s="179">
        <f>ROUND(I127*H127,2)</f>
        <v>0</v>
      </c>
      <c r="K127" s="177" t="s">
        <v>321</v>
      </c>
      <c r="L127" s="35"/>
      <c r="M127" s="181" t="s">
        <v>1</v>
      </c>
      <c r="N127" s="182" t="s">
        <v>41</v>
      </c>
      <c r="O127" s="5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14" t="s">
        <v>314</v>
      </c>
      <c r="AT127" s="14" t="s">
        <v>317</v>
      </c>
      <c r="AU127" s="14" t="s">
        <v>106</v>
      </c>
      <c r="AY127" s="14" t="s">
        <v>310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4" t="s">
        <v>106</v>
      </c>
      <c r="BK127" s="185">
        <f>ROUND(I127*H127,2)</f>
        <v>0</v>
      </c>
      <c r="BL127" s="14" t="s">
        <v>314</v>
      </c>
      <c r="BM127" s="14" t="s">
        <v>383</v>
      </c>
    </row>
    <row r="128" spans="2:51" s="12" customFormat="1" ht="11.25">
      <c r="B128" s="198"/>
      <c r="C128" s="199"/>
      <c r="D128" s="188" t="s">
        <v>325</v>
      </c>
      <c r="E128" s="200" t="s">
        <v>1</v>
      </c>
      <c r="F128" s="201" t="s">
        <v>384</v>
      </c>
      <c r="G128" s="199"/>
      <c r="H128" s="200" t="s">
        <v>1</v>
      </c>
      <c r="I128" s="202"/>
      <c r="J128" s="199"/>
      <c r="K128" s="199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325</v>
      </c>
      <c r="AU128" s="207" t="s">
        <v>106</v>
      </c>
      <c r="AV128" s="12" t="s">
        <v>77</v>
      </c>
      <c r="AW128" s="12" t="s">
        <v>31</v>
      </c>
      <c r="AX128" s="12" t="s">
        <v>69</v>
      </c>
      <c r="AY128" s="207" t="s">
        <v>310</v>
      </c>
    </row>
    <row r="129" spans="2:51" s="11" customFormat="1" ht="11.25">
      <c r="B129" s="186"/>
      <c r="C129" s="187"/>
      <c r="D129" s="188" t="s">
        <v>325</v>
      </c>
      <c r="E129" s="189" t="s">
        <v>385</v>
      </c>
      <c r="F129" s="190" t="s">
        <v>362</v>
      </c>
      <c r="G129" s="187"/>
      <c r="H129" s="191">
        <v>216.58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325</v>
      </c>
      <c r="AU129" s="197" t="s">
        <v>106</v>
      </c>
      <c r="AV129" s="11" t="s">
        <v>106</v>
      </c>
      <c r="AW129" s="11" t="s">
        <v>31</v>
      </c>
      <c r="AX129" s="11" t="s">
        <v>77</v>
      </c>
      <c r="AY129" s="197" t="s">
        <v>310</v>
      </c>
    </row>
    <row r="130" spans="2:65" s="1" customFormat="1" ht="16.5" customHeight="1">
      <c r="B130" s="31"/>
      <c r="C130" s="175" t="s">
        <v>386</v>
      </c>
      <c r="D130" s="175" t="s">
        <v>317</v>
      </c>
      <c r="E130" s="176" t="s">
        <v>387</v>
      </c>
      <c r="F130" s="177" t="s">
        <v>388</v>
      </c>
      <c r="G130" s="178" t="s">
        <v>336</v>
      </c>
      <c r="H130" s="179">
        <v>26.94</v>
      </c>
      <c r="I130" s="180"/>
      <c r="J130" s="179">
        <f>ROUND(I130*H130,2)</f>
        <v>0</v>
      </c>
      <c r="K130" s="177" t="s">
        <v>321</v>
      </c>
      <c r="L130" s="35"/>
      <c r="M130" s="181" t="s">
        <v>1</v>
      </c>
      <c r="N130" s="182" t="s">
        <v>41</v>
      </c>
      <c r="O130" s="5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14" t="s">
        <v>314</v>
      </c>
      <c r="AT130" s="14" t="s">
        <v>317</v>
      </c>
      <c r="AU130" s="14" t="s">
        <v>106</v>
      </c>
      <c r="AY130" s="14" t="s">
        <v>310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4" t="s">
        <v>106</v>
      </c>
      <c r="BK130" s="185">
        <f>ROUND(I130*H130,2)</f>
        <v>0</v>
      </c>
      <c r="BL130" s="14" t="s">
        <v>314</v>
      </c>
      <c r="BM130" s="14" t="s">
        <v>389</v>
      </c>
    </row>
    <row r="131" spans="2:51" s="12" customFormat="1" ht="11.25">
      <c r="B131" s="198"/>
      <c r="C131" s="199"/>
      <c r="D131" s="188" t="s">
        <v>325</v>
      </c>
      <c r="E131" s="200" t="s">
        <v>1</v>
      </c>
      <c r="F131" s="201" t="s">
        <v>375</v>
      </c>
      <c r="G131" s="199"/>
      <c r="H131" s="200" t="s">
        <v>1</v>
      </c>
      <c r="I131" s="202"/>
      <c r="J131" s="199"/>
      <c r="K131" s="199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325</v>
      </c>
      <c r="AU131" s="207" t="s">
        <v>106</v>
      </c>
      <c r="AV131" s="12" t="s">
        <v>77</v>
      </c>
      <c r="AW131" s="12" t="s">
        <v>31</v>
      </c>
      <c r="AX131" s="12" t="s">
        <v>69</v>
      </c>
      <c r="AY131" s="207" t="s">
        <v>310</v>
      </c>
    </row>
    <row r="132" spans="2:51" s="11" customFormat="1" ht="11.25">
      <c r="B132" s="186"/>
      <c r="C132" s="187"/>
      <c r="D132" s="188" t="s">
        <v>325</v>
      </c>
      <c r="E132" s="189" t="s">
        <v>390</v>
      </c>
      <c r="F132" s="190" t="s">
        <v>378</v>
      </c>
      <c r="G132" s="187"/>
      <c r="H132" s="191">
        <v>26.94</v>
      </c>
      <c r="I132" s="192"/>
      <c r="J132" s="187"/>
      <c r="K132" s="187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325</v>
      </c>
      <c r="AU132" s="197" t="s">
        <v>106</v>
      </c>
      <c r="AV132" s="11" t="s">
        <v>106</v>
      </c>
      <c r="AW132" s="11" t="s">
        <v>31</v>
      </c>
      <c r="AX132" s="11" t="s">
        <v>77</v>
      </c>
      <c r="AY132" s="197" t="s">
        <v>310</v>
      </c>
    </row>
    <row r="133" spans="2:65" s="1" customFormat="1" ht="22.5" customHeight="1">
      <c r="B133" s="31"/>
      <c r="C133" s="175" t="s">
        <v>391</v>
      </c>
      <c r="D133" s="175" t="s">
        <v>317</v>
      </c>
      <c r="E133" s="176" t="s">
        <v>392</v>
      </c>
      <c r="F133" s="177" t="s">
        <v>393</v>
      </c>
      <c r="G133" s="178" t="s">
        <v>336</v>
      </c>
      <c r="H133" s="179">
        <v>216.58</v>
      </c>
      <c r="I133" s="180"/>
      <c r="J133" s="179">
        <f>ROUND(I133*H133,2)</f>
        <v>0</v>
      </c>
      <c r="K133" s="177" t="s">
        <v>321</v>
      </c>
      <c r="L133" s="35"/>
      <c r="M133" s="181" t="s">
        <v>1</v>
      </c>
      <c r="N133" s="182" t="s">
        <v>41</v>
      </c>
      <c r="O133" s="57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AR133" s="14" t="s">
        <v>314</v>
      </c>
      <c r="AT133" s="14" t="s">
        <v>317</v>
      </c>
      <c r="AU133" s="14" t="s">
        <v>106</v>
      </c>
      <c r="AY133" s="14" t="s">
        <v>310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4" t="s">
        <v>106</v>
      </c>
      <c r="BK133" s="185">
        <f>ROUND(I133*H133,2)</f>
        <v>0</v>
      </c>
      <c r="BL133" s="14" t="s">
        <v>314</v>
      </c>
      <c r="BM133" s="14" t="s">
        <v>394</v>
      </c>
    </row>
    <row r="134" spans="2:51" s="11" customFormat="1" ht="11.25">
      <c r="B134" s="186"/>
      <c r="C134" s="187"/>
      <c r="D134" s="188" t="s">
        <v>325</v>
      </c>
      <c r="E134" s="189" t="s">
        <v>395</v>
      </c>
      <c r="F134" s="190" t="s">
        <v>362</v>
      </c>
      <c r="G134" s="187"/>
      <c r="H134" s="191">
        <v>216.58</v>
      </c>
      <c r="I134" s="192"/>
      <c r="J134" s="187"/>
      <c r="K134" s="187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325</v>
      </c>
      <c r="AU134" s="197" t="s">
        <v>106</v>
      </c>
      <c r="AV134" s="11" t="s">
        <v>106</v>
      </c>
      <c r="AW134" s="11" t="s">
        <v>31</v>
      </c>
      <c r="AX134" s="11" t="s">
        <v>77</v>
      </c>
      <c r="AY134" s="197" t="s">
        <v>310</v>
      </c>
    </row>
    <row r="135" spans="2:63" s="10" customFormat="1" ht="22.9" customHeight="1">
      <c r="B135" s="159"/>
      <c r="C135" s="160"/>
      <c r="D135" s="161" t="s">
        <v>68</v>
      </c>
      <c r="E135" s="173" t="s">
        <v>396</v>
      </c>
      <c r="F135" s="173" t="s">
        <v>397</v>
      </c>
      <c r="G135" s="160"/>
      <c r="H135" s="160"/>
      <c r="I135" s="163"/>
      <c r="J135" s="174">
        <f>BK135</f>
        <v>0</v>
      </c>
      <c r="K135" s="160"/>
      <c r="L135" s="165"/>
      <c r="M135" s="166"/>
      <c r="N135" s="167"/>
      <c r="O135" s="167"/>
      <c r="P135" s="168">
        <f>SUM(P136:P137)</f>
        <v>0</v>
      </c>
      <c r="Q135" s="167"/>
      <c r="R135" s="168">
        <f>SUM(R136:R137)</f>
        <v>0</v>
      </c>
      <c r="S135" s="167"/>
      <c r="T135" s="169">
        <f>SUM(T136:T137)</f>
        <v>0</v>
      </c>
      <c r="AR135" s="170" t="s">
        <v>314</v>
      </c>
      <c r="AT135" s="171" t="s">
        <v>68</v>
      </c>
      <c r="AU135" s="171" t="s">
        <v>77</v>
      </c>
      <c r="AY135" s="170" t="s">
        <v>310</v>
      </c>
      <c r="BK135" s="172">
        <f>SUM(BK136:BK137)</f>
        <v>0</v>
      </c>
    </row>
    <row r="136" spans="2:65" s="1" customFormat="1" ht="16.5" customHeight="1">
      <c r="B136" s="31"/>
      <c r="C136" s="175" t="s">
        <v>398</v>
      </c>
      <c r="D136" s="175" t="s">
        <v>317</v>
      </c>
      <c r="E136" s="176" t="s">
        <v>399</v>
      </c>
      <c r="F136" s="177" t="s">
        <v>400</v>
      </c>
      <c r="G136" s="178" t="s">
        <v>401</v>
      </c>
      <c r="H136" s="179">
        <v>107</v>
      </c>
      <c r="I136" s="180"/>
      <c r="J136" s="179">
        <f>ROUND(I136*H136,2)</f>
        <v>0</v>
      </c>
      <c r="K136" s="177" t="s">
        <v>402</v>
      </c>
      <c r="L136" s="35"/>
      <c r="M136" s="181" t="s">
        <v>1</v>
      </c>
      <c r="N136" s="182" t="s">
        <v>41</v>
      </c>
      <c r="O136" s="5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14" t="s">
        <v>314</v>
      </c>
      <c r="AT136" s="14" t="s">
        <v>317</v>
      </c>
      <c r="AU136" s="14" t="s">
        <v>106</v>
      </c>
      <c r="AY136" s="14" t="s">
        <v>310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4" t="s">
        <v>106</v>
      </c>
      <c r="BK136" s="185">
        <f>ROUND(I136*H136,2)</f>
        <v>0</v>
      </c>
      <c r="BL136" s="14" t="s">
        <v>314</v>
      </c>
      <c r="BM136" s="14" t="s">
        <v>403</v>
      </c>
    </row>
    <row r="137" spans="2:51" s="11" customFormat="1" ht="11.25">
      <c r="B137" s="186"/>
      <c r="C137" s="187"/>
      <c r="D137" s="188" t="s">
        <v>325</v>
      </c>
      <c r="E137" s="189" t="s">
        <v>404</v>
      </c>
      <c r="F137" s="190" t="s">
        <v>405</v>
      </c>
      <c r="G137" s="187"/>
      <c r="H137" s="191">
        <v>107</v>
      </c>
      <c r="I137" s="192"/>
      <c r="J137" s="187"/>
      <c r="K137" s="187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325</v>
      </c>
      <c r="AU137" s="197" t="s">
        <v>106</v>
      </c>
      <c r="AV137" s="11" t="s">
        <v>106</v>
      </c>
      <c r="AW137" s="11" t="s">
        <v>31</v>
      </c>
      <c r="AX137" s="11" t="s">
        <v>77</v>
      </c>
      <c r="AY137" s="197" t="s">
        <v>310</v>
      </c>
    </row>
    <row r="138" spans="2:63" s="10" customFormat="1" ht="22.9" customHeight="1">
      <c r="B138" s="159"/>
      <c r="C138" s="160"/>
      <c r="D138" s="161" t="s">
        <v>68</v>
      </c>
      <c r="E138" s="173" t="s">
        <v>106</v>
      </c>
      <c r="F138" s="173" t="s">
        <v>406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SUM(P139:P150)</f>
        <v>0</v>
      </c>
      <c r="Q138" s="167"/>
      <c r="R138" s="168">
        <f>SUM(R139:R150)</f>
        <v>45.0469896</v>
      </c>
      <c r="S138" s="167"/>
      <c r="T138" s="169">
        <f>SUM(T139:T150)</f>
        <v>0</v>
      </c>
      <c r="AR138" s="170" t="s">
        <v>314</v>
      </c>
      <c r="AT138" s="171" t="s">
        <v>68</v>
      </c>
      <c r="AU138" s="171" t="s">
        <v>77</v>
      </c>
      <c r="AY138" s="170" t="s">
        <v>310</v>
      </c>
      <c r="BK138" s="172">
        <f>SUM(BK139:BK150)</f>
        <v>0</v>
      </c>
    </row>
    <row r="139" spans="2:65" s="1" customFormat="1" ht="22.5" customHeight="1">
      <c r="B139" s="31"/>
      <c r="C139" s="175" t="s">
        <v>407</v>
      </c>
      <c r="D139" s="175" t="s">
        <v>317</v>
      </c>
      <c r="E139" s="176" t="s">
        <v>408</v>
      </c>
      <c r="F139" s="177" t="s">
        <v>409</v>
      </c>
      <c r="G139" s="178" t="s">
        <v>336</v>
      </c>
      <c r="H139" s="179">
        <v>26.94</v>
      </c>
      <c r="I139" s="180"/>
      <c r="J139" s="179">
        <f>ROUND(I139*H139,2)</f>
        <v>0</v>
      </c>
      <c r="K139" s="177" t="s">
        <v>321</v>
      </c>
      <c r="L139" s="35"/>
      <c r="M139" s="181" t="s">
        <v>1</v>
      </c>
      <c r="N139" s="182" t="s">
        <v>41</v>
      </c>
      <c r="O139" s="57"/>
      <c r="P139" s="183">
        <f>O139*H139</f>
        <v>0</v>
      </c>
      <c r="Q139" s="183">
        <v>1.665</v>
      </c>
      <c r="R139" s="183">
        <f>Q139*H139</f>
        <v>44.8551</v>
      </c>
      <c r="S139" s="183">
        <v>0</v>
      </c>
      <c r="T139" s="184">
        <f>S139*H139</f>
        <v>0</v>
      </c>
      <c r="AR139" s="14" t="s">
        <v>314</v>
      </c>
      <c r="AT139" s="14" t="s">
        <v>317</v>
      </c>
      <c r="AU139" s="14" t="s">
        <v>106</v>
      </c>
      <c r="AY139" s="14" t="s">
        <v>310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4" t="s">
        <v>106</v>
      </c>
      <c r="BK139" s="185">
        <f>ROUND(I139*H139,2)</f>
        <v>0</v>
      </c>
      <c r="BL139" s="14" t="s">
        <v>314</v>
      </c>
      <c r="BM139" s="14" t="s">
        <v>410</v>
      </c>
    </row>
    <row r="140" spans="2:51" s="12" customFormat="1" ht="11.25">
      <c r="B140" s="198"/>
      <c r="C140" s="199"/>
      <c r="D140" s="188" t="s">
        <v>325</v>
      </c>
      <c r="E140" s="200" t="s">
        <v>1</v>
      </c>
      <c r="F140" s="201" t="s">
        <v>375</v>
      </c>
      <c r="G140" s="199"/>
      <c r="H140" s="200" t="s">
        <v>1</v>
      </c>
      <c r="I140" s="202"/>
      <c r="J140" s="199"/>
      <c r="K140" s="199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325</v>
      </c>
      <c r="AU140" s="207" t="s">
        <v>106</v>
      </c>
      <c r="AV140" s="12" t="s">
        <v>77</v>
      </c>
      <c r="AW140" s="12" t="s">
        <v>31</v>
      </c>
      <c r="AX140" s="12" t="s">
        <v>69</v>
      </c>
      <c r="AY140" s="207" t="s">
        <v>310</v>
      </c>
    </row>
    <row r="141" spans="2:51" s="11" customFormat="1" ht="11.25">
      <c r="B141" s="186"/>
      <c r="C141" s="187"/>
      <c r="D141" s="188" t="s">
        <v>325</v>
      </c>
      <c r="E141" s="189" t="s">
        <v>411</v>
      </c>
      <c r="F141" s="190" t="s">
        <v>378</v>
      </c>
      <c r="G141" s="187"/>
      <c r="H141" s="191">
        <v>26.94</v>
      </c>
      <c r="I141" s="192"/>
      <c r="J141" s="187"/>
      <c r="K141" s="187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325</v>
      </c>
      <c r="AU141" s="197" t="s">
        <v>106</v>
      </c>
      <c r="AV141" s="11" t="s">
        <v>106</v>
      </c>
      <c r="AW141" s="11" t="s">
        <v>31</v>
      </c>
      <c r="AX141" s="11" t="s">
        <v>69</v>
      </c>
      <c r="AY141" s="197" t="s">
        <v>310</v>
      </c>
    </row>
    <row r="142" spans="2:51" s="11" customFormat="1" ht="11.25">
      <c r="B142" s="186"/>
      <c r="C142" s="187"/>
      <c r="D142" s="188" t="s">
        <v>325</v>
      </c>
      <c r="E142" s="189" t="s">
        <v>412</v>
      </c>
      <c r="F142" s="190" t="s">
        <v>413</v>
      </c>
      <c r="G142" s="187"/>
      <c r="H142" s="191">
        <v>26.94</v>
      </c>
      <c r="I142" s="192"/>
      <c r="J142" s="187"/>
      <c r="K142" s="187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325</v>
      </c>
      <c r="AU142" s="197" t="s">
        <v>106</v>
      </c>
      <c r="AV142" s="11" t="s">
        <v>106</v>
      </c>
      <c r="AW142" s="11" t="s">
        <v>31</v>
      </c>
      <c r="AX142" s="11" t="s">
        <v>77</v>
      </c>
      <c r="AY142" s="197" t="s">
        <v>310</v>
      </c>
    </row>
    <row r="143" spans="2:65" s="1" customFormat="1" ht="22.5" customHeight="1">
      <c r="B143" s="31"/>
      <c r="C143" s="175" t="s">
        <v>414</v>
      </c>
      <c r="D143" s="175" t="s">
        <v>317</v>
      </c>
      <c r="E143" s="176" t="s">
        <v>415</v>
      </c>
      <c r="F143" s="177" t="s">
        <v>416</v>
      </c>
      <c r="G143" s="178" t="s">
        <v>320</v>
      </c>
      <c r="H143" s="179">
        <v>269.95</v>
      </c>
      <c r="I143" s="180"/>
      <c r="J143" s="179">
        <f>ROUND(I143*H143,2)</f>
        <v>0</v>
      </c>
      <c r="K143" s="177" t="s">
        <v>321</v>
      </c>
      <c r="L143" s="35"/>
      <c r="M143" s="181" t="s">
        <v>1</v>
      </c>
      <c r="N143" s="182" t="s">
        <v>41</v>
      </c>
      <c r="O143" s="57"/>
      <c r="P143" s="183">
        <f>O143*H143</f>
        <v>0</v>
      </c>
      <c r="Q143" s="183">
        <v>0.00017</v>
      </c>
      <c r="R143" s="183">
        <f>Q143*H143</f>
        <v>0.0458915</v>
      </c>
      <c r="S143" s="183">
        <v>0</v>
      </c>
      <c r="T143" s="184">
        <f>S143*H143</f>
        <v>0</v>
      </c>
      <c r="AR143" s="14" t="s">
        <v>314</v>
      </c>
      <c r="AT143" s="14" t="s">
        <v>317</v>
      </c>
      <c r="AU143" s="14" t="s">
        <v>106</v>
      </c>
      <c r="AY143" s="14" t="s">
        <v>310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4" t="s">
        <v>106</v>
      </c>
      <c r="BK143" s="185">
        <f>ROUND(I143*H143,2)</f>
        <v>0</v>
      </c>
      <c r="BL143" s="14" t="s">
        <v>314</v>
      </c>
      <c r="BM143" s="14" t="s">
        <v>417</v>
      </c>
    </row>
    <row r="144" spans="2:51" s="12" customFormat="1" ht="11.25">
      <c r="B144" s="198"/>
      <c r="C144" s="199"/>
      <c r="D144" s="188" t="s">
        <v>325</v>
      </c>
      <c r="E144" s="200" t="s">
        <v>1</v>
      </c>
      <c r="F144" s="201" t="s">
        <v>418</v>
      </c>
      <c r="G144" s="199"/>
      <c r="H144" s="200" t="s">
        <v>1</v>
      </c>
      <c r="I144" s="202"/>
      <c r="J144" s="199"/>
      <c r="K144" s="199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325</v>
      </c>
      <c r="AU144" s="207" t="s">
        <v>106</v>
      </c>
      <c r="AV144" s="12" t="s">
        <v>77</v>
      </c>
      <c r="AW144" s="12" t="s">
        <v>31</v>
      </c>
      <c r="AX144" s="12" t="s">
        <v>69</v>
      </c>
      <c r="AY144" s="207" t="s">
        <v>310</v>
      </c>
    </row>
    <row r="145" spans="2:51" s="11" customFormat="1" ht="11.25">
      <c r="B145" s="186"/>
      <c r="C145" s="187"/>
      <c r="D145" s="188" t="s">
        <v>325</v>
      </c>
      <c r="E145" s="189" t="s">
        <v>419</v>
      </c>
      <c r="F145" s="190" t="s">
        <v>420</v>
      </c>
      <c r="G145" s="187"/>
      <c r="H145" s="191">
        <v>269.95</v>
      </c>
      <c r="I145" s="192"/>
      <c r="J145" s="187"/>
      <c r="K145" s="187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325</v>
      </c>
      <c r="AU145" s="197" t="s">
        <v>106</v>
      </c>
      <c r="AV145" s="11" t="s">
        <v>106</v>
      </c>
      <c r="AW145" s="11" t="s">
        <v>31</v>
      </c>
      <c r="AX145" s="11" t="s">
        <v>77</v>
      </c>
      <c r="AY145" s="197" t="s">
        <v>310</v>
      </c>
    </row>
    <row r="146" spans="2:65" s="1" customFormat="1" ht="16.5" customHeight="1">
      <c r="B146" s="31"/>
      <c r="C146" s="208" t="s">
        <v>421</v>
      </c>
      <c r="D146" s="208" t="s">
        <v>422</v>
      </c>
      <c r="E146" s="209" t="s">
        <v>423</v>
      </c>
      <c r="F146" s="210" t="s">
        <v>424</v>
      </c>
      <c r="G146" s="211" t="s">
        <v>320</v>
      </c>
      <c r="H146" s="212">
        <v>310.44</v>
      </c>
      <c r="I146" s="213"/>
      <c r="J146" s="212">
        <f>ROUND(I146*H146,2)</f>
        <v>0</v>
      </c>
      <c r="K146" s="210" t="s">
        <v>321</v>
      </c>
      <c r="L146" s="214"/>
      <c r="M146" s="215" t="s">
        <v>1</v>
      </c>
      <c r="N146" s="216" t="s">
        <v>41</v>
      </c>
      <c r="O146" s="57"/>
      <c r="P146" s="183">
        <f>O146*H146</f>
        <v>0</v>
      </c>
      <c r="Q146" s="183">
        <v>0.0003</v>
      </c>
      <c r="R146" s="183">
        <f>Q146*H146</f>
        <v>0.09313199999999999</v>
      </c>
      <c r="S146" s="183">
        <v>0</v>
      </c>
      <c r="T146" s="184">
        <f>S146*H146</f>
        <v>0</v>
      </c>
      <c r="AR146" s="14" t="s">
        <v>391</v>
      </c>
      <c r="AT146" s="14" t="s">
        <v>422</v>
      </c>
      <c r="AU146" s="14" t="s">
        <v>106</v>
      </c>
      <c r="AY146" s="14" t="s">
        <v>310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4" t="s">
        <v>106</v>
      </c>
      <c r="BK146" s="185">
        <f>ROUND(I146*H146,2)</f>
        <v>0</v>
      </c>
      <c r="BL146" s="14" t="s">
        <v>314</v>
      </c>
      <c r="BM146" s="14" t="s">
        <v>425</v>
      </c>
    </row>
    <row r="147" spans="2:51" s="11" customFormat="1" ht="11.25">
      <c r="B147" s="186"/>
      <c r="C147" s="187"/>
      <c r="D147" s="188" t="s">
        <v>325</v>
      </c>
      <c r="E147" s="189" t="s">
        <v>426</v>
      </c>
      <c r="F147" s="190" t="s">
        <v>427</v>
      </c>
      <c r="G147" s="187"/>
      <c r="H147" s="191">
        <v>310.44</v>
      </c>
      <c r="I147" s="192"/>
      <c r="J147" s="187"/>
      <c r="K147" s="187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325</v>
      </c>
      <c r="AU147" s="197" t="s">
        <v>106</v>
      </c>
      <c r="AV147" s="11" t="s">
        <v>106</v>
      </c>
      <c r="AW147" s="11" t="s">
        <v>31</v>
      </c>
      <c r="AX147" s="11" t="s">
        <v>69</v>
      </c>
      <c r="AY147" s="197" t="s">
        <v>310</v>
      </c>
    </row>
    <row r="148" spans="2:51" s="11" customFormat="1" ht="11.25">
      <c r="B148" s="186"/>
      <c r="C148" s="187"/>
      <c r="D148" s="188" t="s">
        <v>325</v>
      </c>
      <c r="E148" s="189" t="s">
        <v>428</v>
      </c>
      <c r="F148" s="190" t="s">
        <v>429</v>
      </c>
      <c r="G148" s="187"/>
      <c r="H148" s="191">
        <v>310.44</v>
      </c>
      <c r="I148" s="192"/>
      <c r="J148" s="187"/>
      <c r="K148" s="187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325</v>
      </c>
      <c r="AU148" s="197" t="s">
        <v>106</v>
      </c>
      <c r="AV148" s="11" t="s">
        <v>106</v>
      </c>
      <c r="AW148" s="11" t="s">
        <v>31</v>
      </c>
      <c r="AX148" s="11" t="s">
        <v>77</v>
      </c>
      <c r="AY148" s="197" t="s">
        <v>310</v>
      </c>
    </row>
    <row r="149" spans="2:65" s="1" customFormat="1" ht="16.5" customHeight="1">
      <c r="B149" s="31"/>
      <c r="C149" s="175" t="s">
        <v>430</v>
      </c>
      <c r="D149" s="175" t="s">
        <v>317</v>
      </c>
      <c r="E149" s="176" t="s">
        <v>431</v>
      </c>
      <c r="F149" s="177" t="s">
        <v>432</v>
      </c>
      <c r="G149" s="178" t="s">
        <v>422</v>
      </c>
      <c r="H149" s="179">
        <v>107.89</v>
      </c>
      <c r="I149" s="180"/>
      <c r="J149" s="179">
        <f>ROUND(I149*H149,2)</f>
        <v>0</v>
      </c>
      <c r="K149" s="177" t="s">
        <v>321</v>
      </c>
      <c r="L149" s="35"/>
      <c r="M149" s="181" t="s">
        <v>1</v>
      </c>
      <c r="N149" s="182" t="s">
        <v>41</v>
      </c>
      <c r="O149" s="57"/>
      <c r="P149" s="183">
        <f>O149*H149</f>
        <v>0</v>
      </c>
      <c r="Q149" s="183">
        <v>0.00049</v>
      </c>
      <c r="R149" s="183">
        <f>Q149*H149</f>
        <v>0.0528661</v>
      </c>
      <c r="S149" s="183">
        <v>0</v>
      </c>
      <c r="T149" s="184">
        <f>S149*H149</f>
        <v>0</v>
      </c>
      <c r="AR149" s="14" t="s">
        <v>314</v>
      </c>
      <c r="AT149" s="14" t="s">
        <v>317</v>
      </c>
      <c r="AU149" s="14" t="s">
        <v>106</v>
      </c>
      <c r="AY149" s="14" t="s">
        <v>310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4" t="s">
        <v>106</v>
      </c>
      <c r="BK149" s="185">
        <f>ROUND(I149*H149,2)</f>
        <v>0</v>
      </c>
      <c r="BL149" s="14" t="s">
        <v>314</v>
      </c>
      <c r="BM149" s="14" t="s">
        <v>433</v>
      </c>
    </row>
    <row r="150" spans="2:51" s="11" customFormat="1" ht="11.25">
      <c r="B150" s="186"/>
      <c r="C150" s="187"/>
      <c r="D150" s="188" t="s">
        <v>325</v>
      </c>
      <c r="E150" s="189" t="s">
        <v>434</v>
      </c>
      <c r="F150" s="190" t="s">
        <v>435</v>
      </c>
      <c r="G150" s="187"/>
      <c r="H150" s="191">
        <v>107.89</v>
      </c>
      <c r="I150" s="192"/>
      <c r="J150" s="187"/>
      <c r="K150" s="187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325</v>
      </c>
      <c r="AU150" s="197" t="s">
        <v>106</v>
      </c>
      <c r="AV150" s="11" t="s">
        <v>106</v>
      </c>
      <c r="AW150" s="11" t="s">
        <v>31</v>
      </c>
      <c r="AX150" s="11" t="s">
        <v>77</v>
      </c>
      <c r="AY150" s="197" t="s">
        <v>310</v>
      </c>
    </row>
    <row r="151" spans="2:63" s="10" customFormat="1" ht="22.9" customHeight="1">
      <c r="B151" s="159"/>
      <c r="C151" s="160"/>
      <c r="D151" s="161" t="s">
        <v>68</v>
      </c>
      <c r="E151" s="173" t="s">
        <v>344</v>
      </c>
      <c r="F151" s="173" t="s">
        <v>436</v>
      </c>
      <c r="G151" s="160"/>
      <c r="H151" s="160"/>
      <c r="I151" s="163"/>
      <c r="J151" s="174">
        <f>BK151</f>
        <v>0</v>
      </c>
      <c r="K151" s="160"/>
      <c r="L151" s="165"/>
      <c r="M151" s="166"/>
      <c r="N151" s="167"/>
      <c r="O151" s="167"/>
      <c r="P151" s="168">
        <f>SUM(P152:P160)</f>
        <v>0</v>
      </c>
      <c r="Q151" s="167"/>
      <c r="R151" s="168">
        <f>SUM(R152:R160)</f>
        <v>0.126223</v>
      </c>
      <c r="S151" s="167"/>
      <c r="T151" s="169">
        <f>SUM(T152:T160)</f>
        <v>0.0020334000000000003</v>
      </c>
      <c r="AR151" s="170" t="s">
        <v>314</v>
      </c>
      <c r="AT151" s="171" t="s">
        <v>68</v>
      </c>
      <c r="AU151" s="171" t="s">
        <v>77</v>
      </c>
      <c r="AY151" s="170" t="s">
        <v>310</v>
      </c>
      <c r="BK151" s="172">
        <f>SUM(BK152:BK160)</f>
        <v>0</v>
      </c>
    </row>
    <row r="152" spans="2:65" s="1" customFormat="1" ht="16.5" customHeight="1">
      <c r="B152" s="31"/>
      <c r="C152" s="175" t="s">
        <v>437</v>
      </c>
      <c r="D152" s="175" t="s">
        <v>317</v>
      </c>
      <c r="E152" s="176" t="s">
        <v>438</v>
      </c>
      <c r="F152" s="177" t="s">
        <v>439</v>
      </c>
      <c r="G152" s="178" t="s">
        <v>422</v>
      </c>
      <c r="H152" s="179">
        <v>88.9</v>
      </c>
      <c r="I152" s="180"/>
      <c r="J152" s="179">
        <f>ROUND(I152*H152,2)</f>
        <v>0</v>
      </c>
      <c r="K152" s="177" t="s">
        <v>321</v>
      </c>
      <c r="L152" s="35"/>
      <c r="M152" s="181" t="s">
        <v>1</v>
      </c>
      <c r="N152" s="182" t="s">
        <v>41</v>
      </c>
      <c r="O152" s="57"/>
      <c r="P152" s="183">
        <f>O152*H152</f>
        <v>0</v>
      </c>
      <c r="Q152" s="183">
        <v>0.00039</v>
      </c>
      <c r="R152" s="183">
        <f>Q152*H152</f>
        <v>0.034671</v>
      </c>
      <c r="S152" s="183">
        <v>1E-05</v>
      </c>
      <c r="T152" s="184">
        <f>S152*H152</f>
        <v>0.0008890000000000001</v>
      </c>
      <c r="AR152" s="14" t="s">
        <v>314</v>
      </c>
      <c r="AT152" s="14" t="s">
        <v>317</v>
      </c>
      <c r="AU152" s="14" t="s">
        <v>106</v>
      </c>
      <c r="AY152" s="14" t="s">
        <v>310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4" t="s">
        <v>106</v>
      </c>
      <c r="BK152" s="185">
        <f>ROUND(I152*H152,2)</f>
        <v>0</v>
      </c>
      <c r="BL152" s="14" t="s">
        <v>314</v>
      </c>
      <c r="BM152" s="14" t="s">
        <v>440</v>
      </c>
    </row>
    <row r="153" spans="2:51" s="12" customFormat="1" ht="11.25">
      <c r="B153" s="198"/>
      <c r="C153" s="199"/>
      <c r="D153" s="188" t="s">
        <v>325</v>
      </c>
      <c r="E153" s="200" t="s">
        <v>1</v>
      </c>
      <c r="F153" s="201" t="s">
        <v>441</v>
      </c>
      <c r="G153" s="199"/>
      <c r="H153" s="200" t="s">
        <v>1</v>
      </c>
      <c r="I153" s="202"/>
      <c r="J153" s="199"/>
      <c r="K153" s="199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325</v>
      </c>
      <c r="AU153" s="207" t="s">
        <v>106</v>
      </c>
      <c r="AV153" s="12" t="s">
        <v>77</v>
      </c>
      <c r="AW153" s="12" t="s">
        <v>31</v>
      </c>
      <c r="AX153" s="12" t="s">
        <v>69</v>
      </c>
      <c r="AY153" s="207" t="s">
        <v>310</v>
      </c>
    </row>
    <row r="154" spans="2:51" s="11" customFormat="1" ht="11.25">
      <c r="B154" s="186"/>
      <c r="C154" s="187"/>
      <c r="D154" s="188" t="s">
        <v>325</v>
      </c>
      <c r="E154" s="189" t="s">
        <v>442</v>
      </c>
      <c r="F154" s="190" t="s">
        <v>443</v>
      </c>
      <c r="G154" s="187"/>
      <c r="H154" s="191">
        <v>72.6</v>
      </c>
      <c r="I154" s="192"/>
      <c r="J154" s="187"/>
      <c r="K154" s="187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325</v>
      </c>
      <c r="AU154" s="197" t="s">
        <v>106</v>
      </c>
      <c r="AV154" s="11" t="s">
        <v>106</v>
      </c>
      <c r="AW154" s="11" t="s">
        <v>31</v>
      </c>
      <c r="AX154" s="11" t="s">
        <v>69</v>
      </c>
      <c r="AY154" s="197" t="s">
        <v>310</v>
      </c>
    </row>
    <row r="155" spans="2:51" s="11" customFormat="1" ht="11.25">
      <c r="B155" s="186"/>
      <c r="C155" s="187"/>
      <c r="D155" s="188" t="s">
        <v>325</v>
      </c>
      <c r="E155" s="189" t="s">
        <v>107</v>
      </c>
      <c r="F155" s="190" t="s">
        <v>444</v>
      </c>
      <c r="G155" s="187"/>
      <c r="H155" s="191">
        <v>16.3</v>
      </c>
      <c r="I155" s="192"/>
      <c r="J155" s="187"/>
      <c r="K155" s="187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325</v>
      </c>
      <c r="AU155" s="197" t="s">
        <v>106</v>
      </c>
      <c r="AV155" s="11" t="s">
        <v>106</v>
      </c>
      <c r="AW155" s="11" t="s">
        <v>31</v>
      </c>
      <c r="AX155" s="11" t="s">
        <v>69</v>
      </c>
      <c r="AY155" s="197" t="s">
        <v>310</v>
      </c>
    </row>
    <row r="156" spans="2:51" s="11" customFormat="1" ht="11.25">
      <c r="B156" s="186"/>
      <c r="C156" s="187"/>
      <c r="D156" s="188" t="s">
        <v>325</v>
      </c>
      <c r="E156" s="189" t="s">
        <v>445</v>
      </c>
      <c r="F156" s="190" t="s">
        <v>446</v>
      </c>
      <c r="G156" s="187"/>
      <c r="H156" s="191">
        <v>88.9</v>
      </c>
      <c r="I156" s="192"/>
      <c r="J156" s="187"/>
      <c r="K156" s="187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325</v>
      </c>
      <c r="AU156" s="197" t="s">
        <v>106</v>
      </c>
      <c r="AV156" s="11" t="s">
        <v>106</v>
      </c>
      <c r="AW156" s="11" t="s">
        <v>31</v>
      </c>
      <c r="AX156" s="11" t="s">
        <v>77</v>
      </c>
      <c r="AY156" s="197" t="s">
        <v>310</v>
      </c>
    </row>
    <row r="157" spans="2:65" s="1" customFormat="1" ht="16.5" customHeight="1">
      <c r="B157" s="31"/>
      <c r="C157" s="175" t="s">
        <v>8</v>
      </c>
      <c r="D157" s="175" t="s">
        <v>317</v>
      </c>
      <c r="E157" s="176" t="s">
        <v>447</v>
      </c>
      <c r="F157" s="177" t="s">
        <v>448</v>
      </c>
      <c r="G157" s="178" t="s">
        <v>422</v>
      </c>
      <c r="H157" s="179">
        <v>114.44</v>
      </c>
      <c r="I157" s="180"/>
      <c r="J157" s="179">
        <f>ROUND(I157*H157,2)</f>
        <v>0</v>
      </c>
      <c r="K157" s="177" t="s">
        <v>321</v>
      </c>
      <c r="L157" s="35"/>
      <c r="M157" s="181" t="s">
        <v>1</v>
      </c>
      <c r="N157" s="182" t="s">
        <v>41</v>
      </c>
      <c r="O157" s="57"/>
      <c r="P157" s="183">
        <f>O157*H157</f>
        <v>0</v>
      </c>
      <c r="Q157" s="183">
        <v>0.0008</v>
      </c>
      <c r="R157" s="183">
        <f>Q157*H157</f>
        <v>0.09155200000000001</v>
      </c>
      <c r="S157" s="183">
        <v>1E-05</v>
      </c>
      <c r="T157" s="184">
        <f>S157*H157</f>
        <v>0.0011444</v>
      </c>
      <c r="AR157" s="14" t="s">
        <v>314</v>
      </c>
      <c r="AT157" s="14" t="s">
        <v>317</v>
      </c>
      <c r="AU157" s="14" t="s">
        <v>106</v>
      </c>
      <c r="AY157" s="14" t="s">
        <v>310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4" t="s">
        <v>106</v>
      </c>
      <c r="BK157" s="185">
        <f>ROUND(I157*H157,2)</f>
        <v>0</v>
      </c>
      <c r="BL157" s="14" t="s">
        <v>314</v>
      </c>
      <c r="BM157" s="14" t="s">
        <v>449</v>
      </c>
    </row>
    <row r="158" spans="2:51" s="12" customFormat="1" ht="11.25">
      <c r="B158" s="198"/>
      <c r="C158" s="199"/>
      <c r="D158" s="188" t="s">
        <v>325</v>
      </c>
      <c r="E158" s="200" t="s">
        <v>1</v>
      </c>
      <c r="F158" s="201" t="s">
        <v>441</v>
      </c>
      <c r="G158" s="199"/>
      <c r="H158" s="200" t="s">
        <v>1</v>
      </c>
      <c r="I158" s="202"/>
      <c r="J158" s="199"/>
      <c r="K158" s="199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325</v>
      </c>
      <c r="AU158" s="207" t="s">
        <v>106</v>
      </c>
      <c r="AV158" s="12" t="s">
        <v>77</v>
      </c>
      <c r="AW158" s="12" t="s">
        <v>31</v>
      </c>
      <c r="AX158" s="12" t="s">
        <v>69</v>
      </c>
      <c r="AY158" s="207" t="s">
        <v>310</v>
      </c>
    </row>
    <row r="159" spans="2:51" s="11" customFormat="1" ht="11.25">
      <c r="B159" s="186"/>
      <c r="C159" s="187"/>
      <c r="D159" s="188" t="s">
        <v>325</v>
      </c>
      <c r="E159" s="189" t="s">
        <v>450</v>
      </c>
      <c r="F159" s="190" t="s">
        <v>451</v>
      </c>
      <c r="G159" s="187"/>
      <c r="H159" s="191">
        <v>114.44</v>
      </c>
      <c r="I159" s="192"/>
      <c r="J159" s="187"/>
      <c r="K159" s="187"/>
      <c r="L159" s="193"/>
      <c r="M159" s="194"/>
      <c r="N159" s="195"/>
      <c r="O159" s="195"/>
      <c r="P159" s="195"/>
      <c r="Q159" s="195"/>
      <c r="R159" s="195"/>
      <c r="S159" s="195"/>
      <c r="T159" s="196"/>
      <c r="AT159" s="197" t="s">
        <v>325</v>
      </c>
      <c r="AU159" s="197" t="s">
        <v>106</v>
      </c>
      <c r="AV159" s="11" t="s">
        <v>106</v>
      </c>
      <c r="AW159" s="11" t="s">
        <v>31</v>
      </c>
      <c r="AX159" s="11" t="s">
        <v>69</v>
      </c>
      <c r="AY159" s="197" t="s">
        <v>310</v>
      </c>
    </row>
    <row r="160" spans="2:51" s="11" customFormat="1" ht="11.25">
      <c r="B160" s="186"/>
      <c r="C160" s="187"/>
      <c r="D160" s="188" t="s">
        <v>325</v>
      </c>
      <c r="E160" s="189" t="s">
        <v>452</v>
      </c>
      <c r="F160" s="190" t="s">
        <v>453</v>
      </c>
      <c r="G160" s="187"/>
      <c r="H160" s="191">
        <v>114.44</v>
      </c>
      <c r="I160" s="192"/>
      <c r="J160" s="187"/>
      <c r="K160" s="187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325</v>
      </c>
      <c r="AU160" s="197" t="s">
        <v>106</v>
      </c>
      <c r="AV160" s="11" t="s">
        <v>106</v>
      </c>
      <c r="AW160" s="11" t="s">
        <v>31</v>
      </c>
      <c r="AX160" s="11" t="s">
        <v>77</v>
      </c>
      <c r="AY160" s="197" t="s">
        <v>310</v>
      </c>
    </row>
    <row r="161" spans="2:63" s="10" customFormat="1" ht="22.9" customHeight="1">
      <c r="B161" s="159"/>
      <c r="C161" s="160"/>
      <c r="D161" s="161" t="s">
        <v>68</v>
      </c>
      <c r="E161" s="173" t="s">
        <v>314</v>
      </c>
      <c r="F161" s="173" t="s">
        <v>454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SUM(P162:P167)</f>
        <v>0</v>
      </c>
      <c r="Q161" s="167"/>
      <c r="R161" s="168">
        <f>SUM(R162:R167)</f>
        <v>1.42667</v>
      </c>
      <c r="S161" s="167"/>
      <c r="T161" s="169">
        <f>SUM(T162:T167)</f>
        <v>0</v>
      </c>
      <c r="AR161" s="170" t="s">
        <v>314</v>
      </c>
      <c r="AT161" s="171" t="s">
        <v>68</v>
      </c>
      <c r="AU161" s="171" t="s">
        <v>77</v>
      </c>
      <c r="AY161" s="170" t="s">
        <v>310</v>
      </c>
      <c r="BK161" s="172">
        <f>SUM(BK162:BK167)</f>
        <v>0</v>
      </c>
    </row>
    <row r="162" spans="2:65" s="1" customFormat="1" ht="22.5" customHeight="1">
      <c r="B162" s="31"/>
      <c r="C162" s="175" t="s">
        <v>455</v>
      </c>
      <c r="D162" s="175" t="s">
        <v>317</v>
      </c>
      <c r="E162" s="176" t="s">
        <v>456</v>
      </c>
      <c r="F162" s="177" t="s">
        <v>457</v>
      </c>
      <c r="G162" s="178" t="s">
        <v>320</v>
      </c>
      <c r="H162" s="179">
        <v>532.34</v>
      </c>
      <c r="I162" s="180"/>
      <c r="J162" s="179">
        <f>ROUND(I162*H162,2)</f>
        <v>0</v>
      </c>
      <c r="K162" s="177" t="s">
        <v>321</v>
      </c>
      <c r="L162" s="35"/>
      <c r="M162" s="181" t="s">
        <v>1</v>
      </c>
      <c r="N162" s="182" t="s">
        <v>41</v>
      </c>
      <c r="O162" s="57"/>
      <c r="P162" s="183">
        <f>O162*H162</f>
        <v>0</v>
      </c>
      <c r="Q162" s="183">
        <v>0.00235</v>
      </c>
      <c r="R162" s="183">
        <f>Q162*H162</f>
        <v>1.2509990000000002</v>
      </c>
      <c r="S162" s="183">
        <v>0</v>
      </c>
      <c r="T162" s="184">
        <f>S162*H162</f>
        <v>0</v>
      </c>
      <c r="AR162" s="14" t="s">
        <v>314</v>
      </c>
      <c r="AT162" s="14" t="s">
        <v>317</v>
      </c>
      <c r="AU162" s="14" t="s">
        <v>106</v>
      </c>
      <c r="AY162" s="14" t="s">
        <v>310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4" t="s">
        <v>106</v>
      </c>
      <c r="BK162" s="185">
        <f>ROUND(I162*H162,2)</f>
        <v>0</v>
      </c>
      <c r="BL162" s="14" t="s">
        <v>314</v>
      </c>
      <c r="BM162" s="14" t="s">
        <v>458</v>
      </c>
    </row>
    <row r="163" spans="2:51" s="12" customFormat="1" ht="11.25">
      <c r="B163" s="198"/>
      <c r="C163" s="199"/>
      <c r="D163" s="188" t="s">
        <v>325</v>
      </c>
      <c r="E163" s="200" t="s">
        <v>1</v>
      </c>
      <c r="F163" s="201" t="s">
        <v>459</v>
      </c>
      <c r="G163" s="199"/>
      <c r="H163" s="200" t="s">
        <v>1</v>
      </c>
      <c r="I163" s="202"/>
      <c r="J163" s="199"/>
      <c r="K163" s="199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325</v>
      </c>
      <c r="AU163" s="207" t="s">
        <v>106</v>
      </c>
      <c r="AV163" s="12" t="s">
        <v>77</v>
      </c>
      <c r="AW163" s="12" t="s">
        <v>31</v>
      </c>
      <c r="AX163" s="12" t="s">
        <v>69</v>
      </c>
      <c r="AY163" s="207" t="s">
        <v>310</v>
      </c>
    </row>
    <row r="164" spans="2:51" s="11" customFormat="1" ht="11.25">
      <c r="B164" s="186"/>
      <c r="C164" s="187"/>
      <c r="D164" s="188" t="s">
        <v>325</v>
      </c>
      <c r="E164" s="189" t="s">
        <v>460</v>
      </c>
      <c r="F164" s="190" t="s">
        <v>461</v>
      </c>
      <c r="G164" s="187"/>
      <c r="H164" s="191">
        <v>532.34</v>
      </c>
      <c r="I164" s="192"/>
      <c r="J164" s="187"/>
      <c r="K164" s="187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325</v>
      </c>
      <c r="AU164" s="197" t="s">
        <v>106</v>
      </c>
      <c r="AV164" s="11" t="s">
        <v>106</v>
      </c>
      <c r="AW164" s="11" t="s">
        <v>31</v>
      </c>
      <c r="AX164" s="11" t="s">
        <v>77</v>
      </c>
      <c r="AY164" s="197" t="s">
        <v>310</v>
      </c>
    </row>
    <row r="165" spans="2:65" s="1" customFormat="1" ht="16.5" customHeight="1">
      <c r="B165" s="31"/>
      <c r="C165" s="208" t="s">
        <v>462</v>
      </c>
      <c r="D165" s="208" t="s">
        <v>422</v>
      </c>
      <c r="E165" s="209" t="s">
        <v>423</v>
      </c>
      <c r="F165" s="210" t="s">
        <v>424</v>
      </c>
      <c r="G165" s="211" t="s">
        <v>320</v>
      </c>
      <c r="H165" s="212">
        <v>585.57</v>
      </c>
      <c r="I165" s="213"/>
      <c r="J165" s="212">
        <f>ROUND(I165*H165,2)</f>
        <v>0</v>
      </c>
      <c r="K165" s="210" t="s">
        <v>321</v>
      </c>
      <c r="L165" s="214"/>
      <c r="M165" s="215" t="s">
        <v>1</v>
      </c>
      <c r="N165" s="216" t="s">
        <v>41</v>
      </c>
      <c r="O165" s="57"/>
      <c r="P165" s="183">
        <f>O165*H165</f>
        <v>0</v>
      </c>
      <c r="Q165" s="183">
        <v>0.0003</v>
      </c>
      <c r="R165" s="183">
        <f>Q165*H165</f>
        <v>0.175671</v>
      </c>
      <c r="S165" s="183">
        <v>0</v>
      </c>
      <c r="T165" s="184">
        <f>S165*H165</f>
        <v>0</v>
      </c>
      <c r="AR165" s="14" t="s">
        <v>391</v>
      </c>
      <c r="AT165" s="14" t="s">
        <v>422</v>
      </c>
      <c r="AU165" s="14" t="s">
        <v>106</v>
      </c>
      <c r="AY165" s="14" t="s">
        <v>310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4" t="s">
        <v>106</v>
      </c>
      <c r="BK165" s="185">
        <f>ROUND(I165*H165,2)</f>
        <v>0</v>
      </c>
      <c r="BL165" s="14" t="s">
        <v>314</v>
      </c>
      <c r="BM165" s="14" t="s">
        <v>463</v>
      </c>
    </row>
    <row r="166" spans="2:51" s="11" customFormat="1" ht="11.25">
      <c r="B166" s="186"/>
      <c r="C166" s="187"/>
      <c r="D166" s="188" t="s">
        <v>325</v>
      </c>
      <c r="E166" s="189" t="s">
        <v>464</v>
      </c>
      <c r="F166" s="190" t="s">
        <v>465</v>
      </c>
      <c r="G166" s="187"/>
      <c r="H166" s="191">
        <v>585.57</v>
      </c>
      <c r="I166" s="192"/>
      <c r="J166" s="187"/>
      <c r="K166" s="187"/>
      <c r="L166" s="193"/>
      <c r="M166" s="194"/>
      <c r="N166" s="195"/>
      <c r="O166" s="195"/>
      <c r="P166" s="195"/>
      <c r="Q166" s="195"/>
      <c r="R166" s="195"/>
      <c r="S166" s="195"/>
      <c r="T166" s="196"/>
      <c r="AT166" s="197" t="s">
        <v>325</v>
      </c>
      <c r="AU166" s="197" t="s">
        <v>106</v>
      </c>
      <c r="AV166" s="11" t="s">
        <v>106</v>
      </c>
      <c r="AW166" s="11" t="s">
        <v>31</v>
      </c>
      <c r="AX166" s="11" t="s">
        <v>69</v>
      </c>
      <c r="AY166" s="197" t="s">
        <v>310</v>
      </c>
    </row>
    <row r="167" spans="2:51" s="11" customFormat="1" ht="11.25">
      <c r="B167" s="186"/>
      <c r="C167" s="187"/>
      <c r="D167" s="188" t="s">
        <v>325</v>
      </c>
      <c r="E167" s="189" t="s">
        <v>466</v>
      </c>
      <c r="F167" s="190" t="s">
        <v>467</v>
      </c>
      <c r="G167" s="187"/>
      <c r="H167" s="191">
        <v>585.57</v>
      </c>
      <c r="I167" s="192"/>
      <c r="J167" s="187"/>
      <c r="K167" s="187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325</v>
      </c>
      <c r="AU167" s="197" t="s">
        <v>106</v>
      </c>
      <c r="AV167" s="11" t="s">
        <v>106</v>
      </c>
      <c r="AW167" s="11" t="s">
        <v>31</v>
      </c>
      <c r="AX167" s="11" t="s">
        <v>77</v>
      </c>
      <c r="AY167" s="197" t="s">
        <v>310</v>
      </c>
    </row>
    <row r="168" spans="2:63" s="10" customFormat="1" ht="22.9" customHeight="1">
      <c r="B168" s="159"/>
      <c r="C168" s="160"/>
      <c r="D168" s="161" t="s">
        <v>68</v>
      </c>
      <c r="E168" s="173" t="s">
        <v>380</v>
      </c>
      <c r="F168" s="173" t="s">
        <v>468</v>
      </c>
      <c r="G168" s="160"/>
      <c r="H168" s="160"/>
      <c r="I168" s="163"/>
      <c r="J168" s="174">
        <f>BK168</f>
        <v>0</v>
      </c>
      <c r="K168" s="160"/>
      <c r="L168" s="165"/>
      <c r="M168" s="166"/>
      <c r="N168" s="167"/>
      <c r="O168" s="167"/>
      <c r="P168" s="168">
        <f>SUM(P169:P402)</f>
        <v>0</v>
      </c>
      <c r="Q168" s="167"/>
      <c r="R168" s="168">
        <f>SUM(R169:R402)</f>
        <v>121.44353650000001</v>
      </c>
      <c r="S168" s="167"/>
      <c r="T168" s="169">
        <f>SUM(T169:T402)</f>
        <v>0</v>
      </c>
      <c r="AR168" s="170" t="s">
        <v>314</v>
      </c>
      <c r="AT168" s="171" t="s">
        <v>68</v>
      </c>
      <c r="AU168" s="171" t="s">
        <v>77</v>
      </c>
      <c r="AY168" s="170" t="s">
        <v>310</v>
      </c>
      <c r="BK168" s="172">
        <f>SUM(BK169:BK402)</f>
        <v>0</v>
      </c>
    </row>
    <row r="169" spans="2:65" s="1" customFormat="1" ht="16.5" customHeight="1">
      <c r="B169" s="31"/>
      <c r="C169" s="175" t="s">
        <v>469</v>
      </c>
      <c r="D169" s="175" t="s">
        <v>317</v>
      </c>
      <c r="E169" s="176" t="s">
        <v>470</v>
      </c>
      <c r="F169" s="177" t="s">
        <v>471</v>
      </c>
      <c r="G169" s="178" t="s">
        <v>320</v>
      </c>
      <c r="H169" s="179">
        <v>335.35</v>
      </c>
      <c r="I169" s="180"/>
      <c r="J169" s="179">
        <f>ROUND(I169*H169,2)</f>
        <v>0</v>
      </c>
      <c r="K169" s="177" t="s">
        <v>321</v>
      </c>
      <c r="L169" s="35"/>
      <c r="M169" s="181" t="s">
        <v>1</v>
      </c>
      <c r="N169" s="182" t="s">
        <v>41</v>
      </c>
      <c r="O169" s="57"/>
      <c r="P169" s="183">
        <f>O169*H169</f>
        <v>0</v>
      </c>
      <c r="Q169" s="183">
        <v>0.03358</v>
      </c>
      <c r="R169" s="183">
        <f>Q169*H169</f>
        <v>11.261053</v>
      </c>
      <c r="S169" s="183">
        <v>0</v>
      </c>
      <c r="T169" s="184">
        <f>S169*H169</f>
        <v>0</v>
      </c>
      <c r="AR169" s="14" t="s">
        <v>314</v>
      </c>
      <c r="AT169" s="14" t="s">
        <v>317</v>
      </c>
      <c r="AU169" s="14" t="s">
        <v>106</v>
      </c>
      <c r="AY169" s="14" t="s">
        <v>310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4" t="s">
        <v>106</v>
      </c>
      <c r="BK169" s="185">
        <f>ROUND(I169*H169,2)</f>
        <v>0</v>
      </c>
      <c r="BL169" s="14" t="s">
        <v>314</v>
      </c>
      <c r="BM169" s="14" t="s">
        <v>472</v>
      </c>
    </row>
    <row r="170" spans="2:51" s="12" customFormat="1" ht="11.25">
      <c r="B170" s="198"/>
      <c r="C170" s="199"/>
      <c r="D170" s="188" t="s">
        <v>325</v>
      </c>
      <c r="E170" s="200" t="s">
        <v>1</v>
      </c>
      <c r="F170" s="201" t="s">
        <v>473</v>
      </c>
      <c r="G170" s="199"/>
      <c r="H170" s="200" t="s">
        <v>1</v>
      </c>
      <c r="I170" s="202"/>
      <c r="J170" s="199"/>
      <c r="K170" s="199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325</v>
      </c>
      <c r="AU170" s="207" t="s">
        <v>106</v>
      </c>
      <c r="AV170" s="12" t="s">
        <v>77</v>
      </c>
      <c r="AW170" s="12" t="s">
        <v>31</v>
      </c>
      <c r="AX170" s="12" t="s">
        <v>69</v>
      </c>
      <c r="AY170" s="207" t="s">
        <v>310</v>
      </c>
    </row>
    <row r="171" spans="2:51" s="11" customFormat="1" ht="11.25">
      <c r="B171" s="186"/>
      <c r="C171" s="187"/>
      <c r="D171" s="188" t="s">
        <v>325</v>
      </c>
      <c r="E171" s="189" t="s">
        <v>474</v>
      </c>
      <c r="F171" s="190" t="s">
        <v>475</v>
      </c>
      <c r="G171" s="187"/>
      <c r="H171" s="191">
        <v>283.63</v>
      </c>
      <c r="I171" s="192"/>
      <c r="J171" s="187"/>
      <c r="K171" s="187"/>
      <c r="L171" s="193"/>
      <c r="M171" s="194"/>
      <c r="N171" s="195"/>
      <c r="O171" s="195"/>
      <c r="P171" s="195"/>
      <c r="Q171" s="195"/>
      <c r="R171" s="195"/>
      <c r="S171" s="195"/>
      <c r="T171" s="196"/>
      <c r="AT171" s="197" t="s">
        <v>325</v>
      </c>
      <c r="AU171" s="197" t="s">
        <v>106</v>
      </c>
      <c r="AV171" s="11" t="s">
        <v>106</v>
      </c>
      <c r="AW171" s="11" t="s">
        <v>31</v>
      </c>
      <c r="AX171" s="11" t="s">
        <v>69</v>
      </c>
      <c r="AY171" s="197" t="s">
        <v>310</v>
      </c>
    </row>
    <row r="172" spans="2:51" s="11" customFormat="1" ht="11.25">
      <c r="B172" s="186"/>
      <c r="C172" s="187"/>
      <c r="D172" s="188" t="s">
        <v>325</v>
      </c>
      <c r="E172" s="189" t="s">
        <v>110</v>
      </c>
      <c r="F172" s="190" t="s">
        <v>476</v>
      </c>
      <c r="G172" s="187"/>
      <c r="H172" s="191">
        <v>51.72</v>
      </c>
      <c r="I172" s="192"/>
      <c r="J172" s="187"/>
      <c r="K172" s="187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325</v>
      </c>
      <c r="AU172" s="197" t="s">
        <v>106</v>
      </c>
      <c r="AV172" s="11" t="s">
        <v>106</v>
      </c>
      <c r="AW172" s="11" t="s">
        <v>31</v>
      </c>
      <c r="AX172" s="11" t="s">
        <v>69</v>
      </c>
      <c r="AY172" s="197" t="s">
        <v>310</v>
      </c>
    </row>
    <row r="173" spans="2:51" s="11" customFormat="1" ht="11.25">
      <c r="B173" s="186"/>
      <c r="C173" s="187"/>
      <c r="D173" s="188" t="s">
        <v>325</v>
      </c>
      <c r="E173" s="189" t="s">
        <v>477</v>
      </c>
      <c r="F173" s="190" t="s">
        <v>478</v>
      </c>
      <c r="G173" s="187"/>
      <c r="H173" s="191">
        <v>335.35</v>
      </c>
      <c r="I173" s="192"/>
      <c r="J173" s="187"/>
      <c r="K173" s="187"/>
      <c r="L173" s="193"/>
      <c r="M173" s="194"/>
      <c r="N173" s="195"/>
      <c r="O173" s="195"/>
      <c r="P173" s="195"/>
      <c r="Q173" s="195"/>
      <c r="R173" s="195"/>
      <c r="S173" s="195"/>
      <c r="T173" s="196"/>
      <c r="AT173" s="197" t="s">
        <v>325</v>
      </c>
      <c r="AU173" s="197" t="s">
        <v>106</v>
      </c>
      <c r="AV173" s="11" t="s">
        <v>106</v>
      </c>
      <c r="AW173" s="11" t="s">
        <v>31</v>
      </c>
      <c r="AX173" s="11" t="s">
        <v>77</v>
      </c>
      <c r="AY173" s="197" t="s">
        <v>310</v>
      </c>
    </row>
    <row r="174" spans="2:65" s="1" customFormat="1" ht="22.5" customHeight="1">
      <c r="B174" s="31"/>
      <c r="C174" s="175" t="s">
        <v>479</v>
      </c>
      <c r="D174" s="175" t="s">
        <v>317</v>
      </c>
      <c r="E174" s="176" t="s">
        <v>480</v>
      </c>
      <c r="F174" s="177" t="s">
        <v>481</v>
      </c>
      <c r="G174" s="178" t="s">
        <v>320</v>
      </c>
      <c r="H174" s="179">
        <v>913.57</v>
      </c>
      <c r="I174" s="180"/>
      <c r="J174" s="179">
        <f>ROUND(I174*H174,2)</f>
        <v>0</v>
      </c>
      <c r="K174" s="177" t="s">
        <v>321</v>
      </c>
      <c r="L174" s="35"/>
      <c r="M174" s="181" t="s">
        <v>1</v>
      </c>
      <c r="N174" s="182" t="s">
        <v>41</v>
      </c>
      <c r="O174" s="57"/>
      <c r="P174" s="183">
        <f>O174*H174</f>
        <v>0</v>
      </c>
      <c r="Q174" s="183">
        <v>0.0345</v>
      </c>
      <c r="R174" s="183">
        <f>Q174*H174</f>
        <v>31.518165000000003</v>
      </c>
      <c r="S174" s="183">
        <v>0</v>
      </c>
      <c r="T174" s="184">
        <f>S174*H174</f>
        <v>0</v>
      </c>
      <c r="AR174" s="14" t="s">
        <v>314</v>
      </c>
      <c r="AT174" s="14" t="s">
        <v>317</v>
      </c>
      <c r="AU174" s="14" t="s">
        <v>106</v>
      </c>
      <c r="AY174" s="14" t="s">
        <v>310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4" t="s">
        <v>106</v>
      </c>
      <c r="BK174" s="185">
        <f>ROUND(I174*H174,2)</f>
        <v>0</v>
      </c>
      <c r="BL174" s="14" t="s">
        <v>314</v>
      </c>
      <c r="BM174" s="14" t="s">
        <v>482</v>
      </c>
    </row>
    <row r="175" spans="2:51" s="12" customFormat="1" ht="11.25">
      <c r="B175" s="198"/>
      <c r="C175" s="199"/>
      <c r="D175" s="188" t="s">
        <v>325</v>
      </c>
      <c r="E175" s="200" t="s">
        <v>1</v>
      </c>
      <c r="F175" s="201" t="s">
        <v>441</v>
      </c>
      <c r="G175" s="199"/>
      <c r="H175" s="200" t="s">
        <v>1</v>
      </c>
      <c r="I175" s="202"/>
      <c r="J175" s="199"/>
      <c r="K175" s="199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325</v>
      </c>
      <c r="AU175" s="207" t="s">
        <v>106</v>
      </c>
      <c r="AV175" s="12" t="s">
        <v>77</v>
      </c>
      <c r="AW175" s="12" t="s">
        <v>31</v>
      </c>
      <c r="AX175" s="12" t="s">
        <v>69</v>
      </c>
      <c r="AY175" s="207" t="s">
        <v>310</v>
      </c>
    </row>
    <row r="176" spans="2:51" s="11" customFormat="1" ht="11.25">
      <c r="B176" s="186"/>
      <c r="C176" s="187"/>
      <c r="D176" s="188" t="s">
        <v>325</v>
      </c>
      <c r="E176" s="189" t="s">
        <v>483</v>
      </c>
      <c r="F176" s="190" t="s">
        <v>484</v>
      </c>
      <c r="G176" s="187"/>
      <c r="H176" s="191">
        <v>83.26</v>
      </c>
      <c r="I176" s="192"/>
      <c r="J176" s="187"/>
      <c r="K176" s="187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325</v>
      </c>
      <c r="AU176" s="197" t="s">
        <v>106</v>
      </c>
      <c r="AV176" s="11" t="s">
        <v>106</v>
      </c>
      <c r="AW176" s="11" t="s">
        <v>31</v>
      </c>
      <c r="AX176" s="11" t="s">
        <v>69</v>
      </c>
      <c r="AY176" s="197" t="s">
        <v>310</v>
      </c>
    </row>
    <row r="177" spans="2:51" s="11" customFormat="1" ht="11.25">
      <c r="B177" s="186"/>
      <c r="C177" s="187"/>
      <c r="D177" s="188" t="s">
        <v>325</v>
      </c>
      <c r="E177" s="189" t="s">
        <v>112</v>
      </c>
      <c r="F177" s="190" t="s">
        <v>485</v>
      </c>
      <c r="G177" s="187"/>
      <c r="H177" s="191">
        <v>169.81</v>
      </c>
      <c r="I177" s="192"/>
      <c r="J177" s="187"/>
      <c r="K177" s="187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325</v>
      </c>
      <c r="AU177" s="197" t="s">
        <v>106</v>
      </c>
      <c r="AV177" s="11" t="s">
        <v>106</v>
      </c>
      <c r="AW177" s="11" t="s">
        <v>31</v>
      </c>
      <c r="AX177" s="11" t="s">
        <v>69</v>
      </c>
      <c r="AY177" s="197" t="s">
        <v>310</v>
      </c>
    </row>
    <row r="178" spans="2:51" s="11" customFormat="1" ht="11.25">
      <c r="B178" s="186"/>
      <c r="C178" s="187"/>
      <c r="D178" s="188" t="s">
        <v>325</v>
      </c>
      <c r="E178" s="189" t="s">
        <v>114</v>
      </c>
      <c r="F178" s="190" t="s">
        <v>486</v>
      </c>
      <c r="G178" s="187"/>
      <c r="H178" s="191">
        <v>173.43</v>
      </c>
      <c r="I178" s="192"/>
      <c r="J178" s="187"/>
      <c r="K178" s="187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325</v>
      </c>
      <c r="AU178" s="197" t="s">
        <v>106</v>
      </c>
      <c r="AV178" s="11" t="s">
        <v>106</v>
      </c>
      <c r="AW178" s="11" t="s">
        <v>31</v>
      </c>
      <c r="AX178" s="11" t="s">
        <v>69</v>
      </c>
      <c r="AY178" s="197" t="s">
        <v>310</v>
      </c>
    </row>
    <row r="179" spans="2:51" s="11" customFormat="1" ht="11.25">
      <c r="B179" s="186"/>
      <c r="C179" s="187"/>
      <c r="D179" s="188" t="s">
        <v>325</v>
      </c>
      <c r="E179" s="189" t="s">
        <v>116</v>
      </c>
      <c r="F179" s="190" t="s">
        <v>487</v>
      </c>
      <c r="G179" s="187"/>
      <c r="H179" s="191">
        <v>22.34</v>
      </c>
      <c r="I179" s="192"/>
      <c r="J179" s="187"/>
      <c r="K179" s="187"/>
      <c r="L179" s="193"/>
      <c r="M179" s="194"/>
      <c r="N179" s="195"/>
      <c r="O179" s="195"/>
      <c r="P179" s="195"/>
      <c r="Q179" s="195"/>
      <c r="R179" s="195"/>
      <c r="S179" s="195"/>
      <c r="T179" s="196"/>
      <c r="AT179" s="197" t="s">
        <v>325</v>
      </c>
      <c r="AU179" s="197" t="s">
        <v>106</v>
      </c>
      <c r="AV179" s="11" t="s">
        <v>106</v>
      </c>
      <c r="AW179" s="11" t="s">
        <v>31</v>
      </c>
      <c r="AX179" s="11" t="s">
        <v>69</v>
      </c>
      <c r="AY179" s="197" t="s">
        <v>310</v>
      </c>
    </row>
    <row r="180" spans="2:51" s="11" customFormat="1" ht="11.25">
      <c r="B180" s="186"/>
      <c r="C180" s="187"/>
      <c r="D180" s="188" t="s">
        <v>325</v>
      </c>
      <c r="E180" s="189" t="s">
        <v>119</v>
      </c>
      <c r="F180" s="190" t="s">
        <v>488</v>
      </c>
      <c r="G180" s="187"/>
      <c r="H180" s="191">
        <v>50.54</v>
      </c>
      <c r="I180" s="192"/>
      <c r="J180" s="187"/>
      <c r="K180" s="187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325</v>
      </c>
      <c r="AU180" s="197" t="s">
        <v>106</v>
      </c>
      <c r="AV180" s="11" t="s">
        <v>106</v>
      </c>
      <c r="AW180" s="11" t="s">
        <v>31</v>
      </c>
      <c r="AX180" s="11" t="s">
        <v>69</v>
      </c>
      <c r="AY180" s="197" t="s">
        <v>310</v>
      </c>
    </row>
    <row r="181" spans="2:51" s="11" customFormat="1" ht="11.25">
      <c r="B181" s="186"/>
      <c r="C181" s="187"/>
      <c r="D181" s="188" t="s">
        <v>325</v>
      </c>
      <c r="E181" s="189" t="s">
        <v>122</v>
      </c>
      <c r="F181" s="190" t="s">
        <v>489</v>
      </c>
      <c r="G181" s="187"/>
      <c r="H181" s="191">
        <v>67.03</v>
      </c>
      <c r="I181" s="192"/>
      <c r="J181" s="187"/>
      <c r="K181" s="187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325</v>
      </c>
      <c r="AU181" s="197" t="s">
        <v>106</v>
      </c>
      <c r="AV181" s="11" t="s">
        <v>106</v>
      </c>
      <c r="AW181" s="11" t="s">
        <v>31</v>
      </c>
      <c r="AX181" s="11" t="s">
        <v>69</v>
      </c>
      <c r="AY181" s="197" t="s">
        <v>310</v>
      </c>
    </row>
    <row r="182" spans="2:51" s="11" customFormat="1" ht="11.25">
      <c r="B182" s="186"/>
      <c r="C182" s="187"/>
      <c r="D182" s="188" t="s">
        <v>325</v>
      </c>
      <c r="E182" s="189" t="s">
        <v>124</v>
      </c>
      <c r="F182" s="190" t="s">
        <v>490</v>
      </c>
      <c r="G182" s="187"/>
      <c r="H182" s="191">
        <v>240.4</v>
      </c>
      <c r="I182" s="192"/>
      <c r="J182" s="187"/>
      <c r="K182" s="187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325</v>
      </c>
      <c r="AU182" s="197" t="s">
        <v>106</v>
      </c>
      <c r="AV182" s="11" t="s">
        <v>106</v>
      </c>
      <c r="AW182" s="11" t="s">
        <v>31</v>
      </c>
      <c r="AX182" s="11" t="s">
        <v>69</v>
      </c>
      <c r="AY182" s="197" t="s">
        <v>310</v>
      </c>
    </row>
    <row r="183" spans="2:51" s="12" customFormat="1" ht="11.25">
      <c r="B183" s="198"/>
      <c r="C183" s="199"/>
      <c r="D183" s="188" t="s">
        <v>325</v>
      </c>
      <c r="E183" s="200" t="s">
        <v>1</v>
      </c>
      <c r="F183" s="201" t="s">
        <v>491</v>
      </c>
      <c r="G183" s="199"/>
      <c r="H183" s="200" t="s">
        <v>1</v>
      </c>
      <c r="I183" s="202"/>
      <c r="J183" s="199"/>
      <c r="K183" s="199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325</v>
      </c>
      <c r="AU183" s="207" t="s">
        <v>106</v>
      </c>
      <c r="AV183" s="12" t="s">
        <v>77</v>
      </c>
      <c r="AW183" s="12" t="s">
        <v>31</v>
      </c>
      <c r="AX183" s="12" t="s">
        <v>69</v>
      </c>
      <c r="AY183" s="207" t="s">
        <v>310</v>
      </c>
    </row>
    <row r="184" spans="2:51" s="11" customFormat="1" ht="11.25">
      <c r="B184" s="186"/>
      <c r="C184" s="187"/>
      <c r="D184" s="188" t="s">
        <v>325</v>
      </c>
      <c r="E184" s="189" t="s">
        <v>126</v>
      </c>
      <c r="F184" s="190" t="s">
        <v>492</v>
      </c>
      <c r="G184" s="187"/>
      <c r="H184" s="191">
        <v>-29.99</v>
      </c>
      <c r="I184" s="192"/>
      <c r="J184" s="187"/>
      <c r="K184" s="187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325</v>
      </c>
      <c r="AU184" s="197" t="s">
        <v>106</v>
      </c>
      <c r="AV184" s="11" t="s">
        <v>106</v>
      </c>
      <c r="AW184" s="11" t="s">
        <v>31</v>
      </c>
      <c r="AX184" s="11" t="s">
        <v>69</v>
      </c>
      <c r="AY184" s="197" t="s">
        <v>310</v>
      </c>
    </row>
    <row r="185" spans="2:51" s="12" customFormat="1" ht="11.25">
      <c r="B185" s="198"/>
      <c r="C185" s="199"/>
      <c r="D185" s="188" t="s">
        <v>325</v>
      </c>
      <c r="E185" s="200" t="s">
        <v>1</v>
      </c>
      <c r="F185" s="201" t="s">
        <v>473</v>
      </c>
      <c r="G185" s="199"/>
      <c r="H185" s="200" t="s">
        <v>1</v>
      </c>
      <c r="I185" s="202"/>
      <c r="J185" s="199"/>
      <c r="K185" s="199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325</v>
      </c>
      <c r="AU185" s="207" t="s">
        <v>106</v>
      </c>
      <c r="AV185" s="12" t="s">
        <v>77</v>
      </c>
      <c r="AW185" s="12" t="s">
        <v>31</v>
      </c>
      <c r="AX185" s="12" t="s">
        <v>69</v>
      </c>
      <c r="AY185" s="207" t="s">
        <v>310</v>
      </c>
    </row>
    <row r="186" spans="2:51" s="11" customFormat="1" ht="11.25">
      <c r="B186" s="186"/>
      <c r="C186" s="187"/>
      <c r="D186" s="188" t="s">
        <v>325</v>
      </c>
      <c r="E186" s="189" t="s">
        <v>128</v>
      </c>
      <c r="F186" s="190" t="s">
        <v>493</v>
      </c>
      <c r="G186" s="187"/>
      <c r="H186" s="191">
        <v>27.8</v>
      </c>
      <c r="I186" s="192"/>
      <c r="J186" s="187"/>
      <c r="K186" s="187"/>
      <c r="L186" s="193"/>
      <c r="M186" s="194"/>
      <c r="N186" s="195"/>
      <c r="O186" s="195"/>
      <c r="P186" s="195"/>
      <c r="Q186" s="195"/>
      <c r="R186" s="195"/>
      <c r="S186" s="195"/>
      <c r="T186" s="196"/>
      <c r="AT186" s="197" t="s">
        <v>325</v>
      </c>
      <c r="AU186" s="197" t="s">
        <v>106</v>
      </c>
      <c r="AV186" s="11" t="s">
        <v>106</v>
      </c>
      <c r="AW186" s="11" t="s">
        <v>31</v>
      </c>
      <c r="AX186" s="11" t="s">
        <v>69</v>
      </c>
      <c r="AY186" s="197" t="s">
        <v>310</v>
      </c>
    </row>
    <row r="187" spans="2:51" s="11" customFormat="1" ht="11.25">
      <c r="B187" s="186"/>
      <c r="C187" s="187"/>
      <c r="D187" s="188" t="s">
        <v>325</v>
      </c>
      <c r="E187" s="189" t="s">
        <v>130</v>
      </c>
      <c r="F187" s="190" t="s">
        <v>494</v>
      </c>
      <c r="G187" s="187"/>
      <c r="H187" s="191">
        <v>12.65</v>
      </c>
      <c r="I187" s="192"/>
      <c r="J187" s="187"/>
      <c r="K187" s="187"/>
      <c r="L187" s="193"/>
      <c r="M187" s="194"/>
      <c r="N187" s="195"/>
      <c r="O187" s="195"/>
      <c r="P187" s="195"/>
      <c r="Q187" s="195"/>
      <c r="R187" s="195"/>
      <c r="S187" s="195"/>
      <c r="T187" s="196"/>
      <c r="AT187" s="197" t="s">
        <v>325</v>
      </c>
      <c r="AU187" s="197" t="s">
        <v>106</v>
      </c>
      <c r="AV187" s="11" t="s">
        <v>106</v>
      </c>
      <c r="AW187" s="11" t="s">
        <v>31</v>
      </c>
      <c r="AX187" s="11" t="s">
        <v>69</v>
      </c>
      <c r="AY187" s="197" t="s">
        <v>310</v>
      </c>
    </row>
    <row r="188" spans="2:51" s="11" customFormat="1" ht="11.25">
      <c r="B188" s="186"/>
      <c r="C188" s="187"/>
      <c r="D188" s="188" t="s">
        <v>325</v>
      </c>
      <c r="E188" s="189" t="s">
        <v>132</v>
      </c>
      <c r="F188" s="190" t="s">
        <v>495</v>
      </c>
      <c r="G188" s="187"/>
      <c r="H188" s="191">
        <v>44.16</v>
      </c>
      <c r="I188" s="192"/>
      <c r="J188" s="187"/>
      <c r="K188" s="187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325</v>
      </c>
      <c r="AU188" s="197" t="s">
        <v>106</v>
      </c>
      <c r="AV188" s="11" t="s">
        <v>106</v>
      </c>
      <c r="AW188" s="11" t="s">
        <v>31</v>
      </c>
      <c r="AX188" s="11" t="s">
        <v>69</v>
      </c>
      <c r="AY188" s="197" t="s">
        <v>310</v>
      </c>
    </row>
    <row r="189" spans="2:51" s="11" customFormat="1" ht="11.25">
      <c r="B189" s="186"/>
      <c r="C189" s="187"/>
      <c r="D189" s="188" t="s">
        <v>325</v>
      </c>
      <c r="E189" s="189" t="s">
        <v>134</v>
      </c>
      <c r="F189" s="190" t="s">
        <v>496</v>
      </c>
      <c r="G189" s="187"/>
      <c r="H189" s="191">
        <v>52.14</v>
      </c>
      <c r="I189" s="192"/>
      <c r="J189" s="187"/>
      <c r="K189" s="187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325</v>
      </c>
      <c r="AU189" s="197" t="s">
        <v>106</v>
      </c>
      <c r="AV189" s="11" t="s">
        <v>106</v>
      </c>
      <c r="AW189" s="11" t="s">
        <v>31</v>
      </c>
      <c r="AX189" s="11" t="s">
        <v>69</v>
      </c>
      <c r="AY189" s="197" t="s">
        <v>310</v>
      </c>
    </row>
    <row r="190" spans="2:51" s="11" customFormat="1" ht="11.25">
      <c r="B190" s="186"/>
      <c r="C190" s="187"/>
      <c r="D190" s="188" t="s">
        <v>325</v>
      </c>
      <c r="E190" s="189" t="s">
        <v>497</v>
      </c>
      <c r="F190" s="190" t="s">
        <v>498</v>
      </c>
      <c r="G190" s="187"/>
      <c r="H190" s="191">
        <v>913.57</v>
      </c>
      <c r="I190" s="192"/>
      <c r="J190" s="187"/>
      <c r="K190" s="187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325</v>
      </c>
      <c r="AU190" s="197" t="s">
        <v>106</v>
      </c>
      <c r="AV190" s="11" t="s">
        <v>106</v>
      </c>
      <c r="AW190" s="11" t="s">
        <v>31</v>
      </c>
      <c r="AX190" s="11" t="s">
        <v>77</v>
      </c>
      <c r="AY190" s="197" t="s">
        <v>310</v>
      </c>
    </row>
    <row r="191" spans="2:65" s="1" customFormat="1" ht="16.5" customHeight="1">
      <c r="B191" s="31"/>
      <c r="C191" s="175" t="s">
        <v>499</v>
      </c>
      <c r="D191" s="175" t="s">
        <v>317</v>
      </c>
      <c r="E191" s="176" t="s">
        <v>500</v>
      </c>
      <c r="F191" s="177" t="s">
        <v>501</v>
      </c>
      <c r="G191" s="178" t="s">
        <v>320</v>
      </c>
      <c r="H191" s="179">
        <v>913.57</v>
      </c>
      <c r="I191" s="180"/>
      <c r="J191" s="179">
        <f>ROUND(I191*H191,2)</f>
        <v>0</v>
      </c>
      <c r="K191" s="177" t="s">
        <v>321</v>
      </c>
      <c r="L191" s="35"/>
      <c r="M191" s="181" t="s">
        <v>1</v>
      </c>
      <c r="N191" s="182" t="s">
        <v>41</v>
      </c>
      <c r="O191" s="57"/>
      <c r="P191" s="183">
        <f>O191*H191</f>
        <v>0</v>
      </c>
      <c r="Q191" s="183">
        <v>0.016</v>
      </c>
      <c r="R191" s="183">
        <f>Q191*H191</f>
        <v>14.617120000000002</v>
      </c>
      <c r="S191" s="183">
        <v>0</v>
      </c>
      <c r="T191" s="184">
        <f>S191*H191</f>
        <v>0</v>
      </c>
      <c r="AR191" s="14" t="s">
        <v>314</v>
      </c>
      <c r="AT191" s="14" t="s">
        <v>317</v>
      </c>
      <c r="AU191" s="14" t="s">
        <v>106</v>
      </c>
      <c r="AY191" s="14" t="s">
        <v>310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4" t="s">
        <v>106</v>
      </c>
      <c r="BK191" s="185">
        <f>ROUND(I191*H191,2)</f>
        <v>0</v>
      </c>
      <c r="BL191" s="14" t="s">
        <v>314</v>
      </c>
      <c r="BM191" s="14" t="s">
        <v>502</v>
      </c>
    </row>
    <row r="192" spans="2:51" s="12" customFormat="1" ht="11.25">
      <c r="B192" s="198"/>
      <c r="C192" s="199"/>
      <c r="D192" s="188" t="s">
        <v>325</v>
      </c>
      <c r="E192" s="200" t="s">
        <v>1</v>
      </c>
      <c r="F192" s="201" t="s">
        <v>441</v>
      </c>
      <c r="G192" s="199"/>
      <c r="H192" s="200" t="s">
        <v>1</v>
      </c>
      <c r="I192" s="202"/>
      <c r="J192" s="199"/>
      <c r="K192" s="199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325</v>
      </c>
      <c r="AU192" s="207" t="s">
        <v>106</v>
      </c>
      <c r="AV192" s="12" t="s">
        <v>77</v>
      </c>
      <c r="AW192" s="12" t="s">
        <v>31</v>
      </c>
      <c r="AX192" s="12" t="s">
        <v>69</v>
      </c>
      <c r="AY192" s="207" t="s">
        <v>310</v>
      </c>
    </row>
    <row r="193" spans="2:51" s="11" customFormat="1" ht="11.25">
      <c r="B193" s="186"/>
      <c r="C193" s="187"/>
      <c r="D193" s="188" t="s">
        <v>325</v>
      </c>
      <c r="E193" s="189" t="s">
        <v>503</v>
      </c>
      <c r="F193" s="190" t="s">
        <v>484</v>
      </c>
      <c r="G193" s="187"/>
      <c r="H193" s="191">
        <v>83.26</v>
      </c>
      <c r="I193" s="192"/>
      <c r="J193" s="187"/>
      <c r="K193" s="187"/>
      <c r="L193" s="193"/>
      <c r="M193" s="194"/>
      <c r="N193" s="195"/>
      <c r="O193" s="195"/>
      <c r="P193" s="195"/>
      <c r="Q193" s="195"/>
      <c r="R193" s="195"/>
      <c r="S193" s="195"/>
      <c r="T193" s="196"/>
      <c r="AT193" s="197" t="s">
        <v>325</v>
      </c>
      <c r="AU193" s="197" t="s">
        <v>106</v>
      </c>
      <c r="AV193" s="11" t="s">
        <v>106</v>
      </c>
      <c r="AW193" s="11" t="s">
        <v>31</v>
      </c>
      <c r="AX193" s="11" t="s">
        <v>69</v>
      </c>
      <c r="AY193" s="197" t="s">
        <v>310</v>
      </c>
    </row>
    <row r="194" spans="2:51" s="11" customFormat="1" ht="11.25">
      <c r="B194" s="186"/>
      <c r="C194" s="187"/>
      <c r="D194" s="188" t="s">
        <v>325</v>
      </c>
      <c r="E194" s="189" t="s">
        <v>136</v>
      </c>
      <c r="F194" s="190" t="s">
        <v>485</v>
      </c>
      <c r="G194" s="187"/>
      <c r="H194" s="191">
        <v>169.81</v>
      </c>
      <c r="I194" s="192"/>
      <c r="J194" s="187"/>
      <c r="K194" s="187"/>
      <c r="L194" s="193"/>
      <c r="M194" s="194"/>
      <c r="N194" s="195"/>
      <c r="O194" s="195"/>
      <c r="P194" s="195"/>
      <c r="Q194" s="195"/>
      <c r="R194" s="195"/>
      <c r="S194" s="195"/>
      <c r="T194" s="196"/>
      <c r="AT194" s="197" t="s">
        <v>325</v>
      </c>
      <c r="AU194" s="197" t="s">
        <v>106</v>
      </c>
      <c r="AV194" s="11" t="s">
        <v>106</v>
      </c>
      <c r="AW194" s="11" t="s">
        <v>31</v>
      </c>
      <c r="AX194" s="11" t="s">
        <v>69</v>
      </c>
      <c r="AY194" s="197" t="s">
        <v>310</v>
      </c>
    </row>
    <row r="195" spans="2:51" s="11" customFormat="1" ht="11.25">
      <c r="B195" s="186"/>
      <c r="C195" s="187"/>
      <c r="D195" s="188" t="s">
        <v>325</v>
      </c>
      <c r="E195" s="189" t="s">
        <v>137</v>
      </c>
      <c r="F195" s="190" t="s">
        <v>486</v>
      </c>
      <c r="G195" s="187"/>
      <c r="H195" s="191">
        <v>173.43</v>
      </c>
      <c r="I195" s="192"/>
      <c r="J195" s="187"/>
      <c r="K195" s="187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325</v>
      </c>
      <c r="AU195" s="197" t="s">
        <v>106</v>
      </c>
      <c r="AV195" s="11" t="s">
        <v>106</v>
      </c>
      <c r="AW195" s="11" t="s">
        <v>31</v>
      </c>
      <c r="AX195" s="11" t="s">
        <v>69</v>
      </c>
      <c r="AY195" s="197" t="s">
        <v>310</v>
      </c>
    </row>
    <row r="196" spans="2:51" s="11" customFormat="1" ht="11.25">
      <c r="B196" s="186"/>
      <c r="C196" s="187"/>
      <c r="D196" s="188" t="s">
        <v>325</v>
      </c>
      <c r="E196" s="189" t="s">
        <v>138</v>
      </c>
      <c r="F196" s="190" t="s">
        <v>487</v>
      </c>
      <c r="G196" s="187"/>
      <c r="H196" s="191">
        <v>22.34</v>
      </c>
      <c r="I196" s="192"/>
      <c r="J196" s="187"/>
      <c r="K196" s="187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325</v>
      </c>
      <c r="AU196" s="197" t="s">
        <v>106</v>
      </c>
      <c r="AV196" s="11" t="s">
        <v>106</v>
      </c>
      <c r="AW196" s="11" t="s">
        <v>31</v>
      </c>
      <c r="AX196" s="11" t="s">
        <v>69</v>
      </c>
      <c r="AY196" s="197" t="s">
        <v>310</v>
      </c>
    </row>
    <row r="197" spans="2:51" s="11" customFormat="1" ht="11.25">
      <c r="B197" s="186"/>
      <c r="C197" s="187"/>
      <c r="D197" s="188" t="s">
        <v>325</v>
      </c>
      <c r="E197" s="189" t="s">
        <v>139</v>
      </c>
      <c r="F197" s="190" t="s">
        <v>488</v>
      </c>
      <c r="G197" s="187"/>
      <c r="H197" s="191">
        <v>50.54</v>
      </c>
      <c r="I197" s="192"/>
      <c r="J197" s="187"/>
      <c r="K197" s="187"/>
      <c r="L197" s="193"/>
      <c r="M197" s="194"/>
      <c r="N197" s="195"/>
      <c r="O197" s="195"/>
      <c r="P197" s="195"/>
      <c r="Q197" s="195"/>
      <c r="R197" s="195"/>
      <c r="S197" s="195"/>
      <c r="T197" s="196"/>
      <c r="AT197" s="197" t="s">
        <v>325</v>
      </c>
      <c r="AU197" s="197" t="s">
        <v>106</v>
      </c>
      <c r="AV197" s="11" t="s">
        <v>106</v>
      </c>
      <c r="AW197" s="11" t="s">
        <v>31</v>
      </c>
      <c r="AX197" s="11" t="s">
        <v>69</v>
      </c>
      <c r="AY197" s="197" t="s">
        <v>310</v>
      </c>
    </row>
    <row r="198" spans="2:51" s="11" customFormat="1" ht="11.25">
      <c r="B198" s="186"/>
      <c r="C198" s="187"/>
      <c r="D198" s="188" t="s">
        <v>325</v>
      </c>
      <c r="E198" s="189" t="s">
        <v>140</v>
      </c>
      <c r="F198" s="190" t="s">
        <v>489</v>
      </c>
      <c r="G198" s="187"/>
      <c r="H198" s="191">
        <v>67.03</v>
      </c>
      <c r="I198" s="192"/>
      <c r="J198" s="187"/>
      <c r="K198" s="187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325</v>
      </c>
      <c r="AU198" s="197" t="s">
        <v>106</v>
      </c>
      <c r="AV198" s="11" t="s">
        <v>106</v>
      </c>
      <c r="AW198" s="11" t="s">
        <v>31</v>
      </c>
      <c r="AX198" s="11" t="s">
        <v>69</v>
      </c>
      <c r="AY198" s="197" t="s">
        <v>310</v>
      </c>
    </row>
    <row r="199" spans="2:51" s="11" customFormat="1" ht="11.25">
      <c r="B199" s="186"/>
      <c r="C199" s="187"/>
      <c r="D199" s="188" t="s">
        <v>325</v>
      </c>
      <c r="E199" s="189" t="s">
        <v>141</v>
      </c>
      <c r="F199" s="190" t="s">
        <v>490</v>
      </c>
      <c r="G199" s="187"/>
      <c r="H199" s="191">
        <v>240.4</v>
      </c>
      <c r="I199" s="192"/>
      <c r="J199" s="187"/>
      <c r="K199" s="187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325</v>
      </c>
      <c r="AU199" s="197" t="s">
        <v>106</v>
      </c>
      <c r="AV199" s="11" t="s">
        <v>106</v>
      </c>
      <c r="AW199" s="11" t="s">
        <v>31</v>
      </c>
      <c r="AX199" s="11" t="s">
        <v>69</v>
      </c>
      <c r="AY199" s="197" t="s">
        <v>310</v>
      </c>
    </row>
    <row r="200" spans="2:51" s="12" customFormat="1" ht="11.25">
      <c r="B200" s="198"/>
      <c r="C200" s="199"/>
      <c r="D200" s="188" t="s">
        <v>325</v>
      </c>
      <c r="E200" s="200" t="s">
        <v>1</v>
      </c>
      <c r="F200" s="201" t="s">
        <v>491</v>
      </c>
      <c r="G200" s="199"/>
      <c r="H200" s="200" t="s">
        <v>1</v>
      </c>
      <c r="I200" s="202"/>
      <c r="J200" s="199"/>
      <c r="K200" s="199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325</v>
      </c>
      <c r="AU200" s="207" t="s">
        <v>106</v>
      </c>
      <c r="AV200" s="12" t="s">
        <v>77</v>
      </c>
      <c r="AW200" s="12" t="s">
        <v>31</v>
      </c>
      <c r="AX200" s="12" t="s">
        <v>69</v>
      </c>
      <c r="AY200" s="207" t="s">
        <v>310</v>
      </c>
    </row>
    <row r="201" spans="2:51" s="11" customFormat="1" ht="11.25">
      <c r="B201" s="186"/>
      <c r="C201" s="187"/>
      <c r="D201" s="188" t="s">
        <v>325</v>
      </c>
      <c r="E201" s="189" t="s">
        <v>142</v>
      </c>
      <c r="F201" s="190" t="s">
        <v>492</v>
      </c>
      <c r="G201" s="187"/>
      <c r="H201" s="191">
        <v>-29.99</v>
      </c>
      <c r="I201" s="192"/>
      <c r="J201" s="187"/>
      <c r="K201" s="187"/>
      <c r="L201" s="193"/>
      <c r="M201" s="194"/>
      <c r="N201" s="195"/>
      <c r="O201" s="195"/>
      <c r="P201" s="195"/>
      <c r="Q201" s="195"/>
      <c r="R201" s="195"/>
      <c r="S201" s="195"/>
      <c r="T201" s="196"/>
      <c r="AT201" s="197" t="s">
        <v>325</v>
      </c>
      <c r="AU201" s="197" t="s">
        <v>106</v>
      </c>
      <c r="AV201" s="11" t="s">
        <v>106</v>
      </c>
      <c r="AW201" s="11" t="s">
        <v>31</v>
      </c>
      <c r="AX201" s="11" t="s">
        <v>69</v>
      </c>
      <c r="AY201" s="197" t="s">
        <v>310</v>
      </c>
    </row>
    <row r="202" spans="2:51" s="12" customFormat="1" ht="11.25">
      <c r="B202" s="198"/>
      <c r="C202" s="199"/>
      <c r="D202" s="188" t="s">
        <v>325</v>
      </c>
      <c r="E202" s="200" t="s">
        <v>1</v>
      </c>
      <c r="F202" s="201" t="s">
        <v>473</v>
      </c>
      <c r="G202" s="199"/>
      <c r="H202" s="200" t="s">
        <v>1</v>
      </c>
      <c r="I202" s="202"/>
      <c r="J202" s="199"/>
      <c r="K202" s="199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325</v>
      </c>
      <c r="AU202" s="207" t="s">
        <v>106</v>
      </c>
      <c r="AV202" s="12" t="s">
        <v>77</v>
      </c>
      <c r="AW202" s="12" t="s">
        <v>31</v>
      </c>
      <c r="AX202" s="12" t="s">
        <v>69</v>
      </c>
      <c r="AY202" s="207" t="s">
        <v>310</v>
      </c>
    </row>
    <row r="203" spans="2:51" s="11" customFormat="1" ht="11.25">
      <c r="B203" s="186"/>
      <c r="C203" s="187"/>
      <c r="D203" s="188" t="s">
        <v>325</v>
      </c>
      <c r="E203" s="189" t="s">
        <v>143</v>
      </c>
      <c r="F203" s="190" t="s">
        <v>493</v>
      </c>
      <c r="G203" s="187"/>
      <c r="H203" s="191">
        <v>27.8</v>
      </c>
      <c r="I203" s="192"/>
      <c r="J203" s="187"/>
      <c r="K203" s="187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325</v>
      </c>
      <c r="AU203" s="197" t="s">
        <v>106</v>
      </c>
      <c r="AV203" s="11" t="s">
        <v>106</v>
      </c>
      <c r="AW203" s="11" t="s">
        <v>31</v>
      </c>
      <c r="AX203" s="11" t="s">
        <v>69</v>
      </c>
      <c r="AY203" s="197" t="s">
        <v>310</v>
      </c>
    </row>
    <row r="204" spans="2:51" s="11" customFormat="1" ht="11.25">
      <c r="B204" s="186"/>
      <c r="C204" s="187"/>
      <c r="D204" s="188" t="s">
        <v>325</v>
      </c>
      <c r="E204" s="189" t="s">
        <v>144</v>
      </c>
      <c r="F204" s="190" t="s">
        <v>494</v>
      </c>
      <c r="G204" s="187"/>
      <c r="H204" s="191">
        <v>12.65</v>
      </c>
      <c r="I204" s="192"/>
      <c r="J204" s="187"/>
      <c r="K204" s="187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325</v>
      </c>
      <c r="AU204" s="197" t="s">
        <v>106</v>
      </c>
      <c r="AV204" s="11" t="s">
        <v>106</v>
      </c>
      <c r="AW204" s="11" t="s">
        <v>31</v>
      </c>
      <c r="AX204" s="11" t="s">
        <v>69</v>
      </c>
      <c r="AY204" s="197" t="s">
        <v>310</v>
      </c>
    </row>
    <row r="205" spans="2:51" s="11" customFormat="1" ht="11.25">
      <c r="B205" s="186"/>
      <c r="C205" s="187"/>
      <c r="D205" s="188" t="s">
        <v>325</v>
      </c>
      <c r="E205" s="189" t="s">
        <v>145</v>
      </c>
      <c r="F205" s="190" t="s">
        <v>495</v>
      </c>
      <c r="G205" s="187"/>
      <c r="H205" s="191">
        <v>44.16</v>
      </c>
      <c r="I205" s="192"/>
      <c r="J205" s="187"/>
      <c r="K205" s="187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325</v>
      </c>
      <c r="AU205" s="197" t="s">
        <v>106</v>
      </c>
      <c r="AV205" s="11" t="s">
        <v>106</v>
      </c>
      <c r="AW205" s="11" t="s">
        <v>31</v>
      </c>
      <c r="AX205" s="11" t="s">
        <v>69</v>
      </c>
      <c r="AY205" s="197" t="s">
        <v>310</v>
      </c>
    </row>
    <row r="206" spans="2:51" s="11" customFormat="1" ht="11.25">
      <c r="B206" s="186"/>
      <c r="C206" s="187"/>
      <c r="D206" s="188" t="s">
        <v>325</v>
      </c>
      <c r="E206" s="189" t="s">
        <v>146</v>
      </c>
      <c r="F206" s="190" t="s">
        <v>496</v>
      </c>
      <c r="G206" s="187"/>
      <c r="H206" s="191">
        <v>52.14</v>
      </c>
      <c r="I206" s="192"/>
      <c r="J206" s="187"/>
      <c r="K206" s="187"/>
      <c r="L206" s="193"/>
      <c r="M206" s="194"/>
      <c r="N206" s="195"/>
      <c r="O206" s="195"/>
      <c r="P206" s="195"/>
      <c r="Q206" s="195"/>
      <c r="R206" s="195"/>
      <c r="S206" s="195"/>
      <c r="T206" s="196"/>
      <c r="AT206" s="197" t="s">
        <v>325</v>
      </c>
      <c r="AU206" s="197" t="s">
        <v>106</v>
      </c>
      <c r="AV206" s="11" t="s">
        <v>106</v>
      </c>
      <c r="AW206" s="11" t="s">
        <v>31</v>
      </c>
      <c r="AX206" s="11" t="s">
        <v>69</v>
      </c>
      <c r="AY206" s="197" t="s">
        <v>310</v>
      </c>
    </row>
    <row r="207" spans="2:51" s="11" customFormat="1" ht="11.25">
      <c r="B207" s="186"/>
      <c r="C207" s="187"/>
      <c r="D207" s="188" t="s">
        <v>325</v>
      </c>
      <c r="E207" s="189" t="s">
        <v>504</v>
      </c>
      <c r="F207" s="190" t="s">
        <v>505</v>
      </c>
      <c r="G207" s="187"/>
      <c r="H207" s="191">
        <v>913.57</v>
      </c>
      <c r="I207" s="192"/>
      <c r="J207" s="187"/>
      <c r="K207" s="187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325</v>
      </c>
      <c r="AU207" s="197" t="s">
        <v>106</v>
      </c>
      <c r="AV207" s="11" t="s">
        <v>106</v>
      </c>
      <c r="AW207" s="11" t="s">
        <v>31</v>
      </c>
      <c r="AX207" s="11" t="s">
        <v>77</v>
      </c>
      <c r="AY207" s="197" t="s">
        <v>310</v>
      </c>
    </row>
    <row r="208" spans="2:65" s="1" customFormat="1" ht="16.5" customHeight="1">
      <c r="B208" s="31"/>
      <c r="C208" s="175" t="s">
        <v>7</v>
      </c>
      <c r="D208" s="175" t="s">
        <v>317</v>
      </c>
      <c r="E208" s="176" t="s">
        <v>506</v>
      </c>
      <c r="F208" s="177" t="s">
        <v>507</v>
      </c>
      <c r="G208" s="178" t="s">
        <v>320</v>
      </c>
      <c r="H208" s="179">
        <v>277.45</v>
      </c>
      <c r="I208" s="180"/>
      <c r="J208" s="179">
        <f>ROUND(I208*H208,2)</f>
        <v>0</v>
      </c>
      <c r="K208" s="177" t="s">
        <v>321</v>
      </c>
      <c r="L208" s="35"/>
      <c r="M208" s="181" t="s">
        <v>1</v>
      </c>
      <c r="N208" s="182" t="s">
        <v>41</v>
      </c>
      <c r="O208" s="57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AR208" s="14" t="s">
        <v>314</v>
      </c>
      <c r="AT208" s="14" t="s">
        <v>317</v>
      </c>
      <c r="AU208" s="14" t="s">
        <v>106</v>
      </c>
      <c r="AY208" s="14" t="s">
        <v>310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4" t="s">
        <v>106</v>
      </c>
      <c r="BK208" s="185">
        <f>ROUND(I208*H208,2)</f>
        <v>0</v>
      </c>
      <c r="BL208" s="14" t="s">
        <v>314</v>
      </c>
      <c r="BM208" s="14" t="s">
        <v>508</v>
      </c>
    </row>
    <row r="209" spans="2:51" s="12" customFormat="1" ht="11.25">
      <c r="B209" s="198"/>
      <c r="C209" s="199"/>
      <c r="D209" s="188" t="s">
        <v>325</v>
      </c>
      <c r="E209" s="200" t="s">
        <v>1</v>
      </c>
      <c r="F209" s="201" t="s">
        <v>441</v>
      </c>
      <c r="G209" s="199"/>
      <c r="H209" s="200" t="s">
        <v>1</v>
      </c>
      <c r="I209" s="202"/>
      <c r="J209" s="199"/>
      <c r="K209" s="199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325</v>
      </c>
      <c r="AU209" s="207" t="s">
        <v>106</v>
      </c>
      <c r="AV209" s="12" t="s">
        <v>77</v>
      </c>
      <c r="AW209" s="12" t="s">
        <v>31</v>
      </c>
      <c r="AX209" s="12" t="s">
        <v>69</v>
      </c>
      <c r="AY209" s="207" t="s">
        <v>310</v>
      </c>
    </row>
    <row r="210" spans="2:51" s="11" customFormat="1" ht="11.25">
      <c r="B210" s="186"/>
      <c r="C210" s="187"/>
      <c r="D210" s="188" t="s">
        <v>325</v>
      </c>
      <c r="E210" s="189" t="s">
        <v>509</v>
      </c>
      <c r="F210" s="190" t="s">
        <v>510</v>
      </c>
      <c r="G210" s="187"/>
      <c r="H210" s="191">
        <v>24.19</v>
      </c>
      <c r="I210" s="192"/>
      <c r="J210" s="187"/>
      <c r="K210" s="187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325</v>
      </c>
      <c r="AU210" s="197" t="s">
        <v>106</v>
      </c>
      <c r="AV210" s="11" t="s">
        <v>106</v>
      </c>
      <c r="AW210" s="11" t="s">
        <v>31</v>
      </c>
      <c r="AX210" s="11" t="s">
        <v>69</v>
      </c>
      <c r="AY210" s="197" t="s">
        <v>310</v>
      </c>
    </row>
    <row r="211" spans="2:51" s="12" customFormat="1" ht="11.25">
      <c r="B211" s="198"/>
      <c r="C211" s="199"/>
      <c r="D211" s="188" t="s">
        <v>325</v>
      </c>
      <c r="E211" s="200" t="s">
        <v>1</v>
      </c>
      <c r="F211" s="201" t="s">
        <v>511</v>
      </c>
      <c r="G211" s="199"/>
      <c r="H211" s="200" t="s">
        <v>1</v>
      </c>
      <c r="I211" s="202"/>
      <c r="J211" s="199"/>
      <c r="K211" s="199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325</v>
      </c>
      <c r="AU211" s="207" t="s">
        <v>106</v>
      </c>
      <c r="AV211" s="12" t="s">
        <v>77</v>
      </c>
      <c r="AW211" s="12" t="s">
        <v>31</v>
      </c>
      <c r="AX211" s="12" t="s">
        <v>69</v>
      </c>
      <c r="AY211" s="207" t="s">
        <v>310</v>
      </c>
    </row>
    <row r="212" spans="2:51" s="11" customFormat="1" ht="11.25">
      <c r="B212" s="186"/>
      <c r="C212" s="187"/>
      <c r="D212" s="188" t="s">
        <v>325</v>
      </c>
      <c r="E212" s="189" t="s">
        <v>147</v>
      </c>
      <c r="F212" s="190" t="s">
        <v>512</v>
      </c>
      <c r="G212" s="187"/>
      <c r="H212" s="191">
        <v>56.29</v>
      </c>
      <c r="I212" s="192"/>
      <c r="J212" s="187"/>
      <c r="K212" s="187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325</v>
      </c>
      <c r="AU212" s="197" t="s">
        <v>106</v>
      </c>
      <c r="AV212" s="11" t="s">
        <v>106</v>
      </c>
      <c r="AW212" s="11" t="s">
        <v>31</v>
      </c>
      <c r="AX212" s="11" t="s">
        <v>69</v>
      </c>
      <c r="AY212" s="197" t="s">
        <v>310</v>
      </c>
    </row>
    <row r="213" spans="2:51" s="11" customFormat="1" ht="11.25">
      <c r="B213" s="186"/>
      <c r="C213" s="187"/>
      <c r="D213" s="188" t="s">
        <v>325</v>
      </c>
      <c r="E213" s="189" t="s">
        <v>149</v>
      </c>
      <c r="F213" s="190" t="s">
        <v>513</v>
      </c>
      <c r="G213" s="187"/>
      <c r="H213" s="191">
        <v>18.55</v>
      </c>
      <c r="I213" s="192"/>
      <c r="J213" s="187"/>
      <c r="K213" s="187"/>
      <c r="L213" s="193"/>
      <c r="M213" s="194"/>
      <c r="N213" s="195"/>
      <c r="O213" s="195"/>
      <c r="P213" s="195"/>
      <c r="Q213" s="195"/>
      <c r="R213" s="195"/>
      <c r="S213" s="195"/>
      <c r="T213" s="196"/>
      <c r="AT213" s="197" t="s">
        <v>325</v>
      </c>
      <c r="AU213" s="197" t="s">
        <v>106</v>
      </c>
      <c r="AV213" s="11" t="s">
        <v>106</v>
      </c>
      <c r="AW213" s="11" t="s">
        <v>31</v>
      </c>
      <c r="AX213" s="11" t="s">
        <v>69</v>
      </c>
      <c r="AY213" s="197" t="s">
        <v>310</v>
      </c>
    </row>
    <row r="214" spans="2:51" s="12" customFormat="1" ht="11.25">
      <c r="B214" s="198"/>
      <c r="C214" s="199"/>
      <c r="D214" s="188" t="s">
        <v>325</v>
      </c>
      <c r="E214" s="200" t="s">
        <v>1</v>
      </c>
      <c r="F214" s="201" t="s">
        <v>514</v>
      </c>
      <c r="G214" s="199"/>
      <c r="H214" s="200" t="s">
        <v>1</v>
      </c>
      <c r="I214" s="202"/>
      <c r="J214" s="199"/>
      <c r="K214" s="199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325</v>
      </c>
      <c r="AU214" s="207" t="s">
        <v>106</v>
      </c>
      <c r="AV214" s="12" t="s">
        <v>77</v>
      </c>
      <c r="AW214" s="12" t="s">
        <v>31</v>
      </c>
      <c r="AX214" s="12" t="s">
        <v>69</v>
      </c>
      <c r="AY214" s="207" t="s">
        <v>310</v>
      </c>
    </row>
    <row r="215" spans="2:51" s="11" customFormat="1" ht="11.25">
      <c r="B215" s="186"/>
      <c r="C215" s="187"/>
      <c r="D215" s="188" t="s">
        <v>325</v>
      </c>
      <c r="E215" s="189" t="s">
        <v>151</v>
      </c>
      <c r="F215" s="190" t="s">
        <v>515</v>
      </c>
      <c r="G215" s="187"/>
      <c r="H215" s="191">
        <v>115.26</v>
      </c>
      <c r="I215" s="192"/>
      <c r="J215" s="187"/>
      <c r="K215" s="187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325</v>
      </c>
      <c r="AU215" s="197" t="s">
        <v>106</v>
      </c>
      <c r="AV215" s="11" t="s">
        <v>106</v>
      </c>
      <c r="AW215" s="11" t="s">
        <v>31</v>
      </c>
      <c r="AX215" s="11" t="s">
        <v>69</v>
      </c>
      <c r="AY215" s="197" t="s">
        <v>310</v>
      </c>
    </row>
    <row r="216" spans="2:51" s="12" customFormat="1" ht="11.25">
      <c r="B216" s="198"/>
      <c r="C216" s="199"/>
      <c r="D216" s="188" t="s">
        <v>325</v>
      </c>
      <c r="E216" s="200" t="s">
        <v>1</v>
      </c>
      <c r="F216" s="201" t="s">
        <v>516</v>
      </c>
      <c r="G216" s="199"/>
      <c r="H216" s="200" t="s">
        <v>1</v>
      </c>
      <c r="I216" s="202"/>
      <c r="J216" s="199"/>
      <c r="K216" s="199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325</v>
      </c>
      <c r="AU216" s="207" t="s">
        <v>106</v>
      </c>
      <c r="AV216" s="12" t="s">
        <v>77</v>
      </c>
      <c r="AW216" s="12" t="s">
        <v>31</v>
      </c>
      <c r="AX216" s="12" t="s">
        <v>69</v>
      </c>
      <c r="AY216" s="207" t="s">
        <v>310</v>
      </c>
    </row>
    <row r="217" spans="2:51" s="11" customFormat="1" ht="11.25">
      <c r="B217" s="186"/>
      <c r="C217" s="187"/>
      <c r="D217" s="188" t="s">
        <v>325</v>
      </c>
      <c r="E217" s="189" t="s">
        <v>153</v>
      </c>
      <c r="F217" s="190" t="s">
        <v>517</v>
      </c>
      <c r="G217" s="187"/>
      <c r="H217" s="191">
        <v>63.16</v>
      </c>
      <c r="I217" s="192"/>
      <c r="J217" s="187"/>
      <c r="K217" s="187"/>
      <c r="L217" s="193"/>
      <c r="M217" s="194"/>
      <c r="N217" s="195"/>
      <c r="O217" s="195"/>
      <c r="P217" s="195"/>
      <c r="Q217" s="195"/>
      <c r="R217" s="195"/>
      <c r="S217" s="195"/>
      <c r="T217" s="196"/>
      <c r="AT217" s="197" t="s">
        <v>325</v>
      </c>
      <c r="AU217" s="197" t="s">
        <v>106</v>
      </c>
      <c r="AV217" s="11" t="s">
        <v>106</v>
      </c>
      <c r="AW217" s="11" t="s">
        <v>31</v>
      </c>
      <c r="AX217" s="11" t="s">
        <v>69</v>
      </c>
      <c r="AY217" s="197" t="s">
        <v>310</v>
      </c>
    </row>
    <row r="218" spans="2:51" s="11" customFormat="1" ht="11.25">
      <c r="B218" s="186"/>
      <c r="C218" s="187"/>
      <c r="D218" s="188" t="s">
        <v>325</v>
      </c>
      <c r="E218" s="189" t="s">
        <v>518</v>
      </c>
      <c r="F218" s="190" t="s">
        <v>519</v>
      </c>
      <c r="G218" s="187"/>
      <c r="H218" s="191">
        <v>277.45</v>
      </c>
      <c r="I218" s="192"/>
      <c r="J218" s="187"/>
      <c r="K218" s="187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325</v>
      </c>
      <c r="AU218" s="197" t="s">
        <v>106</v>
      </c>
      <c r="AV218" s="11" t="s">
        <v>106</v>
      </c>
      <c r="AW218" s="11" t="s">
        <v>31</v>
      </c>
      <c r="AX218" s="11" t="s">
        <v>77</v>
      </c>
      <c r="AY218" s="197" t="s">
        <v>310</v>
      </c>
    </row>
    <row r="219" spans="2:65" s="1" customFormat="1" ht="16.5" customHeight="1">
      <c r="B219" s="31"/>
      <c r="C219" s="175" t="s">
        <v>520</v>
      </c>
      <c r="D219" s="175" t="s">
        <v>317</v>
      </c>
      <c r="E219" s="176" t="s">
        <v>521</v>
      </c>
      <c r="F219" s="177" t="s">
        <v>522</v>
      </c>
      <c r="G219" s="178" t="s">
        <v>320</v>
      </c>
      <c r="H219" s="179">
        <v>926.94</v>
      </c>
      <c r="I219" s="180"/>
      <c r="J219" s="179">
        <f>ROUND(I219*H219,2)</f>
        <v>0</v>
      </c>
      <c r="K219" s="177" t="s">
        <v>321</v>
      </c>
      <c r="L219" s="35"/>
      <c r="M219" s="181" t="s">
        <v>1</v>
      </c>
      <c r="N219" s="182" t="s">
        <v>41</v>
      </c>
      <c r="O219" s="57"/>
      <c r="P219" s="183">
        <f>O219*H219</f>
        <v>0</v>
      </c>
      <c r="Q219" s="183">
        <v>0.00026</v>
      </c>
      <c r="R219" s="183">
        <f>Q219*H219</f>
        <v>0.24100439999999998</v>
      </c>
      <c r="S219" s="183">
        <v>0</v>
      </c>
      <c r="T219" s="184">
        <f>S219*H219</f>
        <v>0</v>
      </c>
      <c r="AR219" s="14" t="s">
        <v>314</v>
      </c>
      <c r="AT219" s="14" t="s">
        <v>317</v>
      </c>
      <c r="AU219" s="14" t="s">
        <v>106</v>
      </c>
      <c r="AY219" s="14" t="s">
        <v>310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4" t="s">
        <v>106</v>
      </c>
      <c r="BK219" s="185">
        <f>ROUND(I219*H219,2)</f>
        <v>0</v>
      </c>
      <c r="BL219" s="14" t="s">
        <v>314</v>
      </c>
      <c r="BM219" s="14" t="s">
        <v>523</v>
      </c>
    </row>
    <row r="220" spans="2:51" s="12" customFormat="1" ht="11.25">
      <c r="B220" s="198"/>
      <c r="C220" s="199"/>
      <c r="D220" s="188" t="s">
        <v>325</v>
      </c>
      <c r="E220" s="200" t="s">
        <v>1</v>
      </c>
      <c r="F220" s="201" t="s">
        <v>524</v>
      </c>
      <c r="G220" s="199"/>
      <c r="H220" s="200" t="s">
        <v>1</v>
      </c>
      <c r="I220" s="202"/>
      <c r="J220" s="199"/>
      <c r="K220" s="199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325</v>
      </c>
      <c r="AU220" s="207" t="s">
        <v>106</v>
      </c>
      <c r="AV220" s="12" t="s">
        <v>77</v>
      </c>
      <c r="AW220" s="12" t="s">
        <v>31</v>
      </c>
      <c r="AX220" s="12" t="s">
        <v>69</v>
      </c>
      <c r="AY220" s="207" t="s">
        <v>310</v>
      </c>
    </row>
    <row r="221" spans="2:51" s="11" customFormat="1" ht="11.25">
      <c r="B221" s="186"/>
      <c r="C221" s="187"/>
      <c r="D221" s="188" t="s">
        <v>325</v>
      </c>
      <c r="E221" s="189" t="s">
        <v>525</v>
      </c>
      <c r="F221" s="190" t="s">
        <v>526</v>
      </c>
      <c r="G221" s="187"/>
      <c r="H221" s="191">
        <v>499.81</v>
      </c>
      <c r="I221" s="192"/>
      <c r="J221" s="187"/>
      <c r="K221" s="187"/>
      <c r="L221" s="193"/>
      <c r="M221" s="194"/>
      <c r="N221" s="195"/>
      <c r="O221" s="195"/>
      <c r="P221" s="195"/>
      <c r="Q221" s="195"/>
      <c r="R221" s="195"/>
      <c r="S221" s="195"/>
      <c r="T221" s="196"/>
      <c r="AT221" s="197" t="s">
        <v>325</v>
      </c>
      <c r="AU221" s="197" t="s">
        <v>106</v>
      </c>
      <c r="AV221" s="11" t="s">
        <v>106</v>
      </c>
      <c r="AW221" s="11" t="s">
        <v>31</v>
      </c>
      <c r="AX221" s="11" t="s">
        <v>69</v>
      </c>
      <c r="AY221" s="197" t="s">
        <v>310</v>
      </c>
    </row>
    <row r="222" spans="2:51" s="12" customFormat="1" ht="11.25">
      <c r="B222" s="198"/>
      <c r="C222" s="199"/>
      <c r="D222" s="188" t="s">
        <v>325</v>
      </c>
      <c r="E222" s="200" t="s">
        <v>1</v>
      </c>
      <c r="F222" s="201" t="s">
        <v>527</v>
      </c>
      <c r="G222" s="199"/>
      <c r="H222" s="200" t="s">
        <v>1</v>
      </c>
      <c r="I222" s="202"/>
      <c r="J222" s="199"/>
      <c r="K222" s="199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325</v>
      </c>
      <c r="AU222" s="207" t="s">
        <v>106</v>
      </c>
      <c r="AV222" s="12" t="s">
        <v>77</v>
      </c>
      <c r="AW222" s="12" t="s">
        <v>31</v>
      </c>
      <c r="AX222" s="12" t="s">
        <v>69</v>
      </c>
      <c r="AY222" s="207" t="s">
        <v>310</v>
      </c>
    </row>
    <row r="223" spans="2:51" s="11" customFormat="1" ht="11.25">
      <c r="B223" s="186"/>
      <c r="C223" s="187"/>
      <c r="D223" s="188" t="s">
        <v>325</v>
      </c>
      <c r="E223" s="189" t="s">
        <v>155</v>
      </c>
      <c r="F223" s="190" t="s">
        <v>528</v>
      </c>
      <c r="G223" s="187"/>
      <c r="H223" s="191">
        <v>129.68</v>
      </c>
      <c r="I223" s="192"/>
      <c r="J223" s="187"/>
      <c r="K223" s="187"/>
      <c r="L223" s="193"/>
      <c r="M223" s="194"/>
      <c r="N223" s="195"/>
      <c r="O223" s="195"/>
      <c r="P223" s="195"/>
      <c r="Q223" s="195"/>
      <c r="R223" s="195"/>
      <c r="S223" s="195"/>
      <c r="T223" s="196"/>
      <c r="AT223" s="197" t="s">
        <v>325</v>
      </c>
      <c r="AU223" s="197" t="s">
        <v>106</v>
      </c>
      <c r="AV223" s="11" t="s">
        <v>106</v>
      </c>
      <c r="AW223" s="11" t="s">
        <v>31</v>
      </c>
      <c r="AX223" s="11" t="s">
        <v>69</v>
      </c>
      <c r="AY223" s="197" t="s">
        <v>310</v>
      </c>
    </row>
    <row r="224" spans="2:51" s="12" customFormat="1" ht="11.25">
      <c r="B224" s="198"/>
      <c r="C224" s="199"/>
      <c r="D224" s="188" t="s">
        <v>325</v>
      </c>
      <c r="E224" s="200" t="s">
        <v>1</v>
      </c>
      <c r="F224" s="201" t="s">
        <v>524</v>
      </c>
      <c r="G224" s="199"/>
      <c r="H224" s="200" t="s">
        <v>1</v>
      </c>
      <c r="I224" s="202"/>
      <c r="J224" s="199"/>
      <c r="K224" s="199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325</v>
      </c>
      <c r="AU224" s="207" t="s">
        <v>106</v>
      </c>
      <c r="AV224" s="12" t="s">
        <v>77</v>
      </c>
      <c r="AW224" s="12" t="s">
        <v>31</v>
      </c>
      <c r="AX224" s="12" t="s">
        <v>69</v>
      </c>
      <c r="AY224" s="207" t="s">
        <v>310</v>
      </c>
    </row>
    <row r="225" spans="2:51" s="11" customFormat="1" ht="11.25">
      <c r="B225" s="186"/>
      <c r="C225" s="187"/>
      <c r="D225" s="188" t="s">
        <v>325</v>
      </c>
      <c r="E225" s="189" t="s">
        <v>157</v>
      </c>
      <c r="F225" s="190" t="s">
        <v>529</v>
      </c>
      <c r="G225" s="187"/>
      <c r="H225" s="191">
        <v>128.42</v>
      </c>
      <c r="I225" s="192"/>
      <c r="J225" s="187"/>
      <c r="K225" s="187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325</v>
      </c>
      <c r="AU225" s="197" t="s">
        <v>106</v>
      </c>
      <c r="AV225" s="11" t="s">
        <v>106</v>
      </c>
      <c r="AW225" s="11" t="s">
        <v>31</v>
      </c>
      <c r="AX225" s="11" t="s">
        <v>69</v>
      </c>
      <c r="AY225" s="197" t="s">
        <v>310</v>
      </c>
    </row>
    <row r="226" spans="2:51" s="12" customFormat="1" ht="11.25">
      <c r="B226" s="198"/>
      <c r="C226" s="199"/>
      <c r="D226" s="188" t="s">
        <v>325</v>
      </c>
      <c r="E226" s="200" t="s">
        <v>1</v>
      </c>
      <c r="F226" s="201" t="s">
        <v>530</v>
      </c>
      <c r="G226" s="199"/>
      <c r="H226" s="200" t="s">
        <v>1</v>
      </c>
      <c r="I226" s="202"/>
      <c r="J226" s="199"/>
      <c r="K226" s="199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325</v>
      </c>
      <c r="AU226" s="207" t="s">
        <v>106</v>
      </c>
      <c r="AV226" s="12" t="s">
        <v>77</v>
      </c>
      <c r="AW226" s="12" t="s">
        <v>31</v>
      </c>
      <c r="AX226" s="12" t="s">
        <v>69</v>
      </c>
      <c r="AY226" s="207" t="s">
        <v>310</v>
      </c>
    </row>
    <row r="227" spans="2:51" s="11" customFormat="1" ht="11.25">
      <c r="B227" s="186"/>
      <c r="C227" s="187"/>
      <c r="D227" s="188" t="s">
        <v>325</v>
      </c>
      <c r="E227" s="189" t="s">
        <v>159</v>
      </c>
      <c r="F227" s="190" t="s">
        <v>531</v>
      </c>
      <c r="G227" s="187"/>
      <c r="H227" s="191">
        <v>208.23</v>
      </c>
      <c r="I227" s="192"/>
      <c r="J227" s="187"/>
      <c r="K227" s="187"/>
      <c r="L227" s="193"/>
      <c r="M227" s="194"/>
      <c r="N227" s="195"/>
      <c r="O227" s="195"/>
      <c r="P227" s="195"/>
      <c r="Q227" s="195"/>
      <c r="R227" s="195"/>
      <c r="S227" s="195"/>
      <c r="T227" s="196"/>
      <c r="AT227" s="197" t="s">
        <v>325</v>
      </c>
      <c r="AU227" s="197" t="s">
        <v>106</v>
      </c>
      <c r="AV227" s="11" t="s">
        <v>106</v>
      </c>
      <c r="AW227" s="11" t="s">
        <v>31</v>
      </c>
      <c r="AX227" s="11" t="s">
        <v>69</v>
      </c>
      <c r="AY227" s="197" t="s">
        <v>310</v>
      </c>
    </row>
    <row r="228" spans="2:51" s="12" customFormat="1" ht="11.25">
      <c r="B228" s="198"/>
      <c r="C228" s="199"/>
      <c r="D228" s="188" t="s">
        <v>325</v>
      </c>
      <c r="E228" s="200" t="s">
        <v>1</v>
      </c>
      <c r="F228" s="201" t="s">
        <v>532</v>
      </c>
      <c r="G228" s="199"/>
      <c r="H228" s="200" t="s">
        <v>1</v>
      </c>
      <c r="I228" s="202"/>
      <c r="J228" s="199"/>
      <c r="K228" s="199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325</v>
      </c>
      <c r="AU228" s="207" t="s">
        <v>106</v>
      </c>
      <c r="AV228" s="12" t="s">
        <v>77</v>
      </c>
      <c r="AW228" s="12" t="s">
        <v>31</v>
      </c>
      <c r="AX228" s="12" t="s">
        <v>69</v>
      </c>
      <c r="AY228" s="207" t="s">
        <v>310</v>
      </c>
    </row>
    <row r="229" spans="2:51" s="11" customFormat="1" ht="11.25">
      <c r="B229" s="186"/>
      <c r="C229" s="187"/>
      <c r="D229" s="188" t="s">
        <v>325</v>
      </c>
      <c r="E229" s="189" t="s">
        <v>161</v>
      </c>
      <c r="F229" s="190" t="s">
        <v>533</v>
      </c>
      <c r="G229" s="187"/>
      <c r="H229" s="191">
        <v>183.95</v>
      </c>
      <c r="I229" s="192"/>
      <c r="J229" s="187"/>
      <c r="K229" s="187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325</v>
      </c>
      <c r="AU229" s="197" t="s">
        <v>106</v>
      </c>
      <c r="AV229" s="11" t="s">
        <v>106</v>
      </c>
      <c r="AW229" s="11" t="s">
        <v>31</v>
      </c>
      <c r="AX229" s="11" t="s">
        <v>69</v>
      </c>
      <c r="AY229" s="197" t="s">
        <v>310</v>
      </c>
    </row>
    <row r="230" spans="2:51" s="12" customFormat="1" ht="11.25">
      <c r="B230" s="198"/>
      <c r="C230" s="199"/>
      <c r="D230" s="188" t="s">
        <v>325</v>
      </c>
      <c r="E230" s="200" t="s">
        <v>1</v>
      </c>
      <c r="F230" s="201" t="s">
        <v>534</v>
      </c>
      <c r="G230" s="199"/>
      <c r="H230" s="200" t="s">
        <v>1</v>
      </c>
      <c r="I230" s="202"/>
      <c r="J230" s="199"/>
      <c r="K230" s="199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325</v>
      </c>
      <c r="AU230" s="207" t="s">
        <v>106</v>
      </c>
      <c r="AV230" s="12" t="s">
        <v>77</v>
      </c>
      <c r="AW230" s="12" t="s">
        <v>31</v>
      </c>
      <c r="AX230" s="12" t="s">
        <v>69</v>
      </c>
      <c r="AY230" s="207" t="s">
        <v>310</v>
      </c>
    </row>
    <row r="231" spans="2:51" s="12" customFormat="1" ht="11.25">
      <c r="B231" s="198"/>
      <c r="C231" s="199"/>
      <c r="D231" s="188" t="s">
        <v>325</v>
      </c>
      <c r="E231" s="200" t="s">
        <v>1</v>
      </c>
      <c r="F231" s="201" t="s">
        <v>511</v>
      </c>
      <c r="G231" s="199"/>
      <c r="H231" s="200" t="s">
        <v>1</v>
      </c>
      <c r="I231" s="202"/>
      <c r="J231" s="199"/>
      <c r="K231" s="199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325</v>
      </c>
      <c r="AU231" s="207" t="s">
        <v>106</v>
      </c>
      <c r="AV231" s="12" t="s">
        <v>77</v>
      </c>
      <c r="AW231" s="12" t="s">
        <v>31</v>
      </c>
      <c r="AX231" s="12" t="s">
        <v>69</v>
      </c>
      <c r="AY231" s="207" t="s">
        <v>310</v>
      </c>
    </row>
    <row r="232" spans="2:51" s="11" customFormat="1" ht="11.25">
      <c r="B232" s="186"/>
      <c r="C232" s="187"/>
      <c r="D232" s="188" t="s">
        <v>325</v>
      </c>
      <c r="E232" s="189" t="s">
        <v>163</v>
      </c>
      <c r="F232" s="190" t="s">
        <v>535</v>
      </c>
      <c r="G232" s="187"/>
      <c r="H232" s="191">
        <v>-56.29</v>
      </c>
      <c r="I232" s="192"/>
      <c r="J232" s="187"/>
      <c r="K232" s="187"/>
      <c r="L232" s="193"/>
      <c r="M232" s="194"/>
      <c r="N232" s="195"/>
      <c r="O232" s="195"/>
      <c r="P232" s="195"/>
      <c r="Q232" s="195"/>
      <c r="R232" s="195"/>
      <c r="S232" s="195"/>
      <c r="T232" s="196"/>
      <c r="AT232" s="197" t="s">
        <v>325</v>
      </c>
      <c r="AU232" s="197" t="s">
        <v>106</v>
      </c>
      <c r="AV232" s="11" t="s">
        <v>106</v>
      </c>
      <c r="AW232" s="11" t="s">
        <v>31</v>
      </c>
      <c r="AX232" s="11" t="s">
        <v>69</v>
      </c>
      <c r="AY232" s="197" t="s">
        <v>310</v>
      </c>
    </row>
    <row r="233" spans="2:51" s="11" customFormat="1" ht="11.25">
      <c r="B233" s="186"/>
      <c r="C233" s="187"/>
      <c r="D233" s="188" t="s">
        <v>325</v>
      </c>
      <c r="E233" s="189" t="s">
        <v>165</v>
      </c>
      <c r="F233" s="190" t="s">
        <v>536</v>
      </c>
      <c r="G233" s="187"/>
      <c r="H233" s="191">
        <v>-18.55</v>
      </c>
      <c r="I233" s="192"/>
      <c r="J233" s="187"/>
      <c r="K233" s="187"/>
      <c r="L233" s="193"/>
      <c r="M233" s="194"/>
      <c r="N233" s="195"/>
      <c r="O233" s="195"/>
      <c r="P233" s="195"/>
      <c r="Q233" s="195"/>
      <c r="R233" s="195"/>
      <c r="S233" s="195"/>
      <c r="T233" s="196"/>
      <c r="AT233" s="197" t="s">
        <v>325</v>
      </c>
      <c r="AU233" s="197" t="s">
        <v>106</v>
      </c>
      <c r="AV233" s="11" t="s">
        <v>106</v>
      </c>
      <c r="AW233" s="11" t="s">
        <v>31</v>
      </c>
      <c r="AX233" s="11" t="s">
        <v>69</v>
      </c>
      <c r="AY233" s="197" t="s">
        <v>310</v>
      </c>
    </row>
    <row r="234" spans="2:51" s="12" customFormat="1" ht="11.25">
      <c r="B234" s="198"/>
      <c r="C234" s="199"/>
      <c r="D234" s="188" t="s">
        <v>325</v>
      </c>
      <c r="E234" s="200" t="s">
        <v>1</v>
      </c>
      <c r="F234" s="201" t="s">
        <v>514</v>
      </c>
      <c r="G234" s="199"/>
      <c r="H234" s="200" t="s">
        <v>1</v>
      </c>
      <c r="I234" s="202"/>
      <c r="J234" s="199"/>
      <c r="K234" s="199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325</v>
      </c>
      <c r="AU234" s="207" t="s">
        <v>106</v>
      </c>
      <c r="AV234" s="12" t="s">
        <v>77</v>
      </c>
      <c r="AW234" s="12" t="s">
        <v>31</v>
      </c>
      <c r="AX234" s="12" t="s">
        <v>69</v>
      </c>
      <c r="AY234" s="207" t="s">
        <v>310</v>
      </c>
    </row>
    <row r="235" spans="2:51" s="11" customFormat="1" ht="11.25">
      <c r="B235" s="186"/>
      <c r="C235" s="187"/>
      <c r="D235" s="188" t="s">
        <v>325</v>
      </c>
      <c r="E235" s="189" t="s">
        <v>167</v>
      </c>
      <c r="F235" s="190" t="s">
        <v>537</v>
      </c>
      <c r="G235" s="187"/>
      <c r="H235" s="191">
        <v>-79.11</v>
      </c>
      <c r="I235" s="192"/>
      <c r="J235" s="187"/>
      <c r="K235" s="187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325</v>
      </c>
      <c r="AU235" s="197" t="s">
        <v>106</v>
      </c>
      <c r="AV235" s="11" t="s">
        <v>106</v>
      </c>
      <c r="AW235" s="11" t="s">
        <v>31</v>
      </c>
      <c r="AX235" s="11" t="s">
        <v>69</v>
      </c>
      <c r="AY235" s="197" t="s">
        <v>310</v>
      </c>
    </row>
    <row r="236" spans="2:51" s="12" customFormat="1" ht="11.25">
      <c r="B236" s="198"/>
      <c r="C236" s="199"/>
      <c r="D236" s="188" t="s">
        <v>325</v>
      </c>
      <c r="E236" s="200" t="s">
        <v>1</v>
      </c>
      <c r="F236" s="201" t="s">
        <v>516</v>
      </c>
      <c r="G236" s="199"/>
      <c r="H236" s="200" t="s">
        <v>1</v>
      </c>
      <c r="I236" s="202"/>
      <c r="J236" s="199"/>
      <c r="K236" s="199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325</v>
      </c>
      <c r="AU236" s="207" t="s">
        <v>106</v>
      </c>
      <c r="AV236" s="12" t="s">
        <v>77</v>
      </c>
      <c r="AW236" s="12" t="s">
        <v>31</v>
      </c>
      <c r="AX236" s="12" t="s">
        <v>69</v>
      </c>
      <c r="AY236" s="207" t="s">
        <v>310</v>
      </c>
    </row>
    <row r="237" spans="2:51" s="11" customFormat="1" ht="11.25">
      <c r="B237" s="186"/>
      <c r="C237" s="187"/>
      <c r="D237" s="188" t="s">
        <v>325</v>
      </c>
      <c r="E237" s="189" t="s">
        <v>169</v>
      </c>
      <c r="F237" s="190" t="s">
        <v>538</v>
      </c>
      <c r="G237" s="187"/>
      <c r="H237" s="191">
        <v>-69.2</v>
      </c>
      <c r="I237" s="192"/>
      <c r="J237" s="187"/>
      <c r="K237" s="187"/>
      <c r="L237" s="193"/>
      <c r="M237" s="194"/>
      <c r="N237" s="195"/>
      <c r="O237" s="195"/>
      <c r="P237" s="195"/>
      <c r="Q237" s="195"/>
      <c r="R237" s="195"/>
      <c r="S237" s="195"/>
      <c r="T237" s="196"/>
      <c r="AT237" s="197" t="s">
        <v>325</v>
      </c>
      <c r="AU237" s="197" t="s">
        <v>106</v>
      </c>
      <c r="AV237" s="11" t="s">
        <v>106</v>
      </c>
      <c r="AW237" s="11" t="s">
        <v>31</v>
      </c>
      <c r="AX237" s="11" t="s">
        <v>69</v>
      </c>
      <c r="AY237" s="197" t="s">
        <v>310</v>
      </c>
    </row>
    <row r="238" spans="2:51" s="11" customFormat="1" ht="11.25">
      <c r="B238" s="186"/>
      <c r="C238" s="187"/>
      <c r="D238" s="188" t="s">
        <v>325</v>
      </c>
      <c r="E238" s="189" t="s">
        <v>539</v>
      </c>
      <c r="F238" s="190" t="s">
        <v>540</v>
      </c>
      <c r="G238" s="187"/>
      <c r="H238" s="191">
        <v>926.94</v>
      </c>
      <c r="I238" s="192"/>
      <c r="J238" s="187"/>
      <c r="K238" s="187"/>
      <c r="L238" s="193"/>
      <c r="M238" s="194"/>
      <c r="N238" s="195"/>
      <c r="O238" s="195"/>
      <c r="P238" s="195"/>
      <c r="Q238" s="195"/>
      <c r="R238" s="195"/>
      <c r="S238" s="195"/>
      <c r="T238" s="196"/>
      <c r="AT238" s="197" t="s">
        <v>325</v>
      </c>
      <c r="AU238" s="197" t="s">
        <v>106</v>
      </c>
      <c r="AV238" s="11" t="s">
        <v>106</v>
      </c>
      <c r="AW238" s="11" t="s">
        <v>31</v>
      </c>
      <c r="AX238" s="11" t="s">
        <v>77</v>
      </c>
      <c r="AY238" s="197" t="s">
        <v>310</v>
      </c>
    </row>
    <row r="239" spans="2:65" s="1" customFormat="1" ht="16.5" customHeight="1">
      <c r="B239" s="31"/>
      <c r="C239" s="175" t="s">
        <v>541</v>
      </c>
      <c r="D239" s="175" t="s">
        <v>317</v>
      </c>
      <c r="E239" s="176" t="s">
        <v>542</v>
      </c>
      <c r="F239" s="177" t="s">
        <v>543</v>
      </c>
      <c r="G239" s="178" t="s">
        <v>320</v>
      </c>
      <c r="H239" s="179">
        <v>90.96</v>
      </c>
      <c r="I239" s="180"/>
      <c r="J239" s="179">
        <f>ROUND(I239*H239,2)</f>
        <v>0</v>
      </c>
      <c r="K239" s="177" t="s">
        <v>321</v>
      </c>
      <c r="L239" s="35"/>
      <c r="M239" s="181" t="s">
        <v>1</v>
      </c>
      <c r="N239" s="182" t="s">
        <v>41</v>
      </c>
      <c r="O239" s="57"/>
      <c r="P239" s="183">
        <f>O239*H239</f>
        <v>0</v>
      </c>
      <c r="Q239" s="183">
        <v>0.00438</v>
      </c>
      <c r="R239" s="183">
        <f>Q239*H239</f>
        <v>0.3984048</v>
      </c>
      <c r="S239" s="183">
        <v>0</v>
      </c>
      <c r="T239" s="184">
        <f>S239*H239</f>
        <v>0</v>
      </c>
      <c r="AR239" s="14" t="s">
        <v>314</v>
      </c>
      <c r="AT239" s="14" t="s">
        <v>317</v>
      </c>
      <c r="AU239" s="14" t="s">
        <v>106</v>
      </c>
      <c r="AY239" s="14" t="s">
        <v>310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4" t="s">
        <v>106</v>
      </c>
      <c r="BK239" s="185">
        <f>ROUND(I239*H239,2)</f>
        <v>0</v>
      </c>
      <c r="BL239" s="14" t="s">
        <v>314</v>
      </c>
      <c r="BM239" s="14" t="s">
        <v>544</v>
      </c>
    </row>
    <row r="240" spans="2:51" s="12" customFormat="1" ht="11.25">
      <c r="B240" s="198"/>
      <c r="C240" s="199"/>
      <c r="D240" s="188" t="s">
        <v>325</v>
      </c>
      <c r="E240" s="200" t="s">
        <v>1</v>
      </c>
      <c r="F240" s="201" t="s">
        <v>545</v>
      </c>
      <c r="G240" s="199"/>
      <c r="H240" s="200" t="s">
        <v>1</v>
      </c>
      <c r="I240" s="202"/>
      <c r="J240" s="199"/>
      <c r="K240" s="199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325</v>
      </c>
      <c r="AU240" s="207" t="s">
        <v>106</v>
      </c>
      <c r="AV240" s="12" t="s">
        <v>77</v>
      </c>
      <c r="AW240" s="12" t="s">
        <v>31</v>
      </c>
      <c r="AX240" s="12" t="s">
        <v>69</v>
      </c>
      <c r="AY240" s="207" t="s">
        <v>310</v>
      </c>
    </row>
    <row r="241" spans="2:51" s="12" customFormat="1" ht="11.25">
      <c r="B241" s="198"/>
      <c r="C241" s="199"/>
      <c r="D241" s="188" t="s">
        <v>325</v>
      </c>
      <c r="E241" s="200" t="s">
        <v>1</v>
      </c>
      <c r="F241" s="201" t="s">
        <v>524</v>
      </c>
      <c r="G241" s="199"/>
      <c r="H241" s="200" t="s">
        <v>1</v>
      </c>
      <c r="I241" s="202"/>
      <c r="J241" s="199"/>
      <c r="K241" s="199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325</v>
      </c>
      <c r="AU241" s="207" t="s">
        <v>106</v>
      </c>
      <c r="AV241" s="12" t="s">
        <v>77</v>
      </c>
      <c r="AW241" s="12" t="s">
        <v>31</v>
      </c>
      <c r="AX241" s="12" t="s">
        <v>69</v>
      </c>
      <c r="AY241" s="207" t="s">
        <v>310</v>
      </c>
    </row>
    <row r="242" spans="2:51" s="11" customFormat="1" ht="11.25">
      <c r="B242" s="186"/>
      <c r="C242" s="187"/>
      <c r="D242" s="188" t="s">
        <v>325</v>
      </c>
      <c r="E242" s="189" t="s">
        <v>546</v>
      </c>
      <c r="F242" s="190" t="s">
        <v>547</v>
      </c>
      <c r="G242" s="187"/>
      <c r="H242" s="191">
        <v>35.86</v>
      </c>
      <c r="I242" s="192"/>
      <c r="J242" s="187"/>
      <c r="K242" s="187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325</v>
      </c>
      <c r="AU242" s="197" t="s">
        <v>106</v>
      </c>
      <c r="AV242" s="11" t="s">
        <v>106</v>
      </c>
      <c r="AW242" s="11" t="s">
        <v>31</v>
      </c>
      <c r="AX242" s="11" t="s">
        <v>69</v>
      </c>
      <c r="AY242" s="197" t="s">
        <v>310</v>
      </c>
    </row>
    <row r="243" spans="2:51" s="12" customFormat="1" ht="11.25">
      <c r="B243" s="198"/>
      <c r="C243" s="199"/>
      <c r="D243" s="188" t="s">
        <v>325</v>
      </c>
      <c r="E243" s="200" t="s">
        <v>1</v>
      </c>
      <c r="F243" s="201" t="s">
        <v>527</v>
      </c>
      <c r="G243" s="199"/>
      <c r="H243" s="200" t="s">
        <v>1</v>
      </c>
      <c r="I243" s="202"/>
      <c r="J243" s="199"/>
      <c r="K243" s="199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325</v>
      </c>
      <c r="AU243" s="207" t="s">
        <v>106</v>
      </c>
      <c r="AV243" s="12" t="s">
        <v>77</v>
      </c>
      <c r="AW243" s="12" t="s">
        <v>31</v>
      </c>
      <c r="AX243" s="12" t="s">
        <v>69</v>
      </c>
      <c r="AY243" s="207" t="s">
        <v>310</v>
      </c>
    </row>
    <row r="244" spans="2:51" s="11" customFormat="1" ht="11.25">
      <c r="B244" s="186"/>
      <c r="C244" s="187"/>
      <c r="D244" s="188" t="s">
        <v>325</v>
      </c>
      <c r="E244" s="189" t="s">
        <v>171</v>
      </c>
      <c r="F244" s="190" t="s">
        <v>548</v>
      </c>
      <c r="G244" s="187"/>
      <c r="H244" s="191">
        <v>11.38</v>
      </c>
      <c r="I244" s="192"/>
      <c r="J244" s="187"/>
      <c r="K244" s="187"/>
      <c r="L244" s="193"/>
      <c r="M244" s="194"/>
      <c r="N244" s="195"/>
      <c r="O244" s="195"/>
      <c r="P244" s="195"/>
      <c r="Q244" s="195"/>
      <c r="R244" s="195"/>
      <c r="S244" s="195"/>
      <c r="T244" s="196"/>
      <c r="AT244" s="197" t="s">
        <v>325</v>
      </c>
      <c r="AU244" s="197" t="s">
        <v>106</v>
      </c>
      <c r="AV244" s="11" t="s">
        <v>106</v>
      </c>
      <c r="AW244" s="11" t="s">
        <v>31</v>
      </c>
      <c r="AX244" s="11" t="s">
        <v>69</v>
      </c>
      <c r="AY244" s="197" t="s">
        <v>310</v>
      </c>
    </row>
    <row r="245" spans="2:51" s="12" customFormat="1" ht="11.25">
      <c r="B245" s="198"/>
      <c r="C245" s="199"/>
      <c r="D245" s="188" t="s">
        <v>325</v>
      </c>
      <c r="E245" s="200" t="s">
        <v>1</v>
      </c>
      <c r="F245" s="201" t="s">
        <v>524</v>
      </c>
      <c r="G245" s="199"/>
      <c r="H245" s="200" t="s">
        <v>1</v>
      </c>
      <c r="I245" s="202"/>
      <c r="J245" s="199"/>
      <c r="K245" s="199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325</v>
      </c>
      <c r="AU245" s="207" t="s">
        <v>106</v>
      </c>
      <c r="AV245" s="12" t="s">
        <v>77</v>
      </c>
      <c r="AW245" s="12" t="s">
        <v>31</v>
      </c>
      <c r="AX245" s="12" t="s">
        <v>69</v>
      </c>
      <c r="AY245" s="207" t="s">
        <v>310</v>
      </c>
    </row>
    <row r="246" spans="2:51" s="11" customFormat="1" ht="11.25">
      <c r="B246" s="186"/>
      <c r="C246" s="187"/>
      <c r="D246" s="188" t="s">
        <v>325</v>
      </c>
      <c r="E246" s="189" t="s">
        <v>173</v>
      </c>
      <c r="F246" s="190" t="s">
        <v>549</v>
      </c>
      <c r="G246" s="187"/>
      <c r="H246" s="191">
        <v>14.64</v>
      </c>
      <c r="I246" s="192"/>
      <c r="J246" s="187"/>
      <c r="K246" s="187"/>
      <c r="L246" s="193"/>
      <c r="M246" s="194"/>
      <c r="N246" s="195"/>
      <c r="O246" s="195"/>
      <c r="P246" s="195"/>
      <c r="Q246" s="195"/>
      <c r="R246" s="195"/>
      <c r="S246" s="195"/>
      <c r="T246" s="196"/>
      <c r="AT246" s="197" t="s">
        <v>325</v>
      </c>
      <c r="AU246" s="197" t="s">
        <v>106</v>
      </c>
      <c r="AV246" s="11" t="s">
        <v>106</v>
      </c>
      <c r="AW246" s="11" t="s">
        <v>31</v>
      </c>
      <c r="AX246" s="11" t="s">
        <v>69</v>
      </c>
      <c r="AY246" s="197" t="s">
        <v>310</v>
      </c>
    </row>
    <row r="247" spans="2:51" s="12" customFormat="1" ht="11.25">
      <c r="B247" s="198"/>
      <c r="C247" s="199"/>
      <c r="D247" s="188" t="s">
        <v>325</v>
      </c>
      <c r="E247" s="200" t="s">
        <v>1</v>
      </c>
      <c r="F247" s="201" t="s">
        <v>530</v>
      </c>
      <c r="G247" s="199"/>
      <c r="H247" s="200" t="s">
        <v>1</v>
      </c>
      <c r="I247" s="202"/>
      <c r="J247" s="199"/>
      <c r="K247" s="199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325</v>
      </c>
      <c r="AU247" s="207" t="s">
        <v>106</v>
      </c>
      <c r="AV247" s="12" t="s">
        <v>77</v>
      </c>
      <c r="AW247" s="12" t="s">
        <v>31</v>
      </c>
      <c r="AX247" s="12" t="s">
        <v>69</v>
      </c>
      <c r="AY247" s="207" t="s">
        <v>310</v>
      </c>
    </row>
    <row r="248" spans="2:51" s="11" customFormat="1" ht="11.25">
      <c r="B248" s="186"/>
      <c r="C248" s="187"/>
      <c r="D248" s="188" t="s">
        <v>325</v>
      </c>
      <c r="E248" s="189" t="s">
        <v>175</v>
      </c>
      <c r="F248" s="190" t="s">
        <v>550</v>
      </c>
      <c r="G248" s="187"/>
      <c r="H248" s="191">
        <v>15.14</v>
      </c>
      <c r="I248" s="192"/>
      <c r="J248" s="187"/>
      <c r="K248" s="187"/>
      <c r="L248" s="193"/>
      <c r="M248" s="194"/>
      <c r="N248" s="195"/>
      <c r="O248" s="195"/>
      <c r="P248" s="195"/>
      <c r="Q248" s="195"/>
      <c r="R248" s="195"/>
      <c r="S248" s="195"/>
      <c r="T248" s="196"/>
      <c r="AT248" s="197" t="s">
        <v>325</v>
      </c>
      <c r="AU248" s="197" t="s">
        <v>106</v>
      </c>
      <c r="AV248" s="11" t="s">
        <v>106</v>
      </c>
      <c r="AW248" s="11" t="s">
        <v>31</v>
      </c>
      <c r="AX248" s="11" t="s">
        <v>69</v>
      </c>
      <c r="AY248" s="197" t="s">
        <v>310</v>
      </c>
    </row>
    <row r="249" spans="2:51" s="12" customFormat="1" ht="11.25">
      <c r="B249" s="198"/>
      <c r="C249" s="199"/>
      <c r="D249" s="188" t="s">
        <v>325</v>
      </c>
      <c r="E249" s="200" t="s">
        <v>1</v>
      </c>
      <c r="F249" s="201" t="s">
        <v>532</v>
      </c>
      <c r="G249" s="199"/>
      <c r="H249" s="200" t="s">
        <v>1</v>
      </c>
      <c r="I249" s="202"/>
      <c r="J249" s="199"/>
      <c r="K249" s="199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325</v>
      </c>
      <c r="AU249" s="207" t="s">
        <v>106</v>
      </c>
      <c r="AV249" s="12" t="s">
        <v>77</v>
      </c>
      <c r="AW249" s="12" t="s">
        <v>31</v>
      </c>
      <c r="AX249" s="12" t="s">
        <v>69</v>
      </c>
      <c r="AY249" s="207" t="s">
        <v>310</v>
      </c>
    </row>
    <row r="250" spans="2:51" s="11" customFormat="1" ht="11.25">
      <c r="B250" s="186"/>
      <c r="C250" s="187"/>
      <c r="D250" s="188" t="s">
        <v>325</v>
      </c>
      <c r="E250" s="189" t="s">
        <v>177</v>
      </c>
      <c r="F250" s="190" t="s">
        <v>551</v>
      </c>
      <c r="G250" s="187"/>
      <c r="H250" s="191">
        <v>38.13</v>
      </c>
      <c r="I250" s="192"/>
      <c r="J250" s="187"/>
      <c r="K250" s="187"/>
      <c r="L250" s="193"/>
      <c r="M250" s="194"/>
      <c r="N250" s="195"/>
      <c r="O250" s="195"/>
      <c r="P250" s="195"/>
      <c r="Q250" s="195"/>
      <c r="R250" s="195"/>
      <c r="S250" s="195"/>
      <c r="T250" s="196"/>
      <c r="AT250" s="197" t="s">
        <v>325</v>
      </c>
      <c r="AU250" s="197" t="s">
        <v>106</v>
      </c>
      <c r="AV250" s="11" t="s">
        <v>106</v>
      </c>
      <c r="AW250" s="11" t="s">
        <v>31</v>
      </c>
      <c r="AX250" s="11" t="s">
        <v>69</v>
      </c>
      <c r="AY250" s="197" t="s">
        <v>310</v>
      </c>
    </row>
    <row r="251" spans="2:51" s="12" customFormat="1" ht="11.25">
      <c r="B251" s="198"/>
      <c r="C251" s="199"/>
      <c r="D251" s="188" t="s">
        <v>325</v>
      </c>
      <c r="E251" s="200" t="s">
        <v>1</v>
      </c>
      <c r="F251" s="201" t="s">
        <v>534</v>
      </c>
      <c r="G251" s="199"/>
      <c r="H251" s="200" t="s">
        <v>1</v>
      </c>
      <c r="I251" s="202"/>
      <c r="J251" s="199"/>
      <c r="K251" s="199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325</v>
      </c>
      <c r="AU251" s="207" t="s">
        <v>106</v>
      </c>
      <c r="AV251" s="12" t="s">
        <v>77</v>
      </c>
      <c r="AW251" s="12" t="s">
        <v>31</v>
      </c>
      <c r="AX251" s="12" t="s">
        <v>69</v>
      </c>
      <c r="AY251" s="207" t="s">
        <v>310</v>
      </c>
    </row>
    <row r="252" spans="2:51" s="12" customFormat="1" ht="11.25">
      <c r="B252" s="198"/>
      <c r="C252" s="199"/>
      <c r="D252" s="188" t="s">
        <v>325</v>
      </c>
      <c r="E252" s="200" t="s">
        <v>1</v>
      </c>
      <c r="F252" s="201" t="s">
        <v>441</v>
      </c>
      <c r="G252" s="199"/>
      <c r="H252" s="200" t="s">
        <v>1</v>
      </c>
      <c r="I252" s="202"/>
      <c r="J252" s="199"/>
      <c r="K252" s="199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325</v>
      </c>
      <c r="AU252" s="207" t="s">
        <v>106</v>
      </c>
      <c r="AV252" s="12" t="s">
        <v>77</v>
      </c>
      <c r="AW252" s="12" t="s">
        <v>31</v>
      </c>
      <c r="AX252" s="12" t="s">
        <v>69</v>
      </c>
      <c r="AY252" s="207" t="s">
        <v>310</v>
      </c>
    </row>
    <row r="253" spans="2:51" s="11" customFormat="1" ht="11.25">
      <c r="B253" s="186"/>
      <c r="C253" s="187"/>
      <c r="D253" s="188" t="s">
        <v>325</v>
      </c>
      <c r="E253" s="189" t="s">
        <v>179</v>
      </c>
      <c r="F253" s="190" t="s">
        <v>552</v>
      </c>
      <c r="G253" s="187"/>
      <c r="H253" s="191">
        <v>-24.19</v>
      </c>
      <c r="I253" s="192"/>
      <c r="J253" s="187"/>
      <c r="K253" s="187"/>
      <c r="L253" s="193"/>
      <c r="M253" s="194"/>
      <c r="N253" s="195"/>
      <c r="O253" s="195"/>
      <c r="P253" s="195"/>
      <c r="Q253" s="195"/>
      <c r="R253" s="195"/>
      <c r="S253" s="195"/>
      <c r="T253" s="196"/>
      <c r="AT253" s="197" t="s">
        <v>325</v>
      </c>
      <c r="AU253" s="197" t="s">
        <v>106</v>
      </c>
      <c r="AV253" s="11" t="s">
        <v>106</v>
      </c>
      <c r="AW253" s="11" t="s">
        <v>31</v>
      </c>
      <c r="AX253" s="11" t="s">
        <v>69</v>
      </c>
      <c r="AY253" s="197" t="s">
        <v>310</v>
      </c>
    </row>
    <row r="254" spans="2:51" s="11" customFormat="1" ht="11.25">
      <c r="B254" s="186"/>
      <c r="C254" s="187"/>
      <c r="D254" s="188" t="s">
        <v>325</v>
      </c>
      <c r="E254" s="189" t="s">
        <v>553</v>
      </c>
      <c r="F254" s="190" t="s">
        <v>554</v>
      </c>
      <c r="G254" s="187"/>
      <c r="H254" s="191">
        <v>90.96</v>
      </c>
      <c r="I254" s="192"/>
      <c r="J254" s="187"/>
      <c r="K254" s="187"/>
      <c r="L254" s="193"/>
      <c r="M254" s="194"/>
      <c r="N254" s="195"/>
      <c r="O254" s="195"/>
      <c r="P254" s="195"/>
      <c r="Q254" s="195"/>
      <c r="R254" s="195"/>
      <c r="S254" s="195"/>
      <c r="T254" s="196"/>
      <c r="AT254" s="197" t="s">
        <v>325</v>
      </c>
      <c r="AU254" s="197" t="s">
        <v>106</v>
      </c>
      <c r="AV254" s="11" t="s">
        <v>106</v>
      </c>
      <c r="AW254" s="11" t="s">
        <v>31</v>
      </c>
      <c r="AX254" s="11" t="s">
        <v>77</v>
      </c>
      <c r="AY254" s="197" t="s">
        <v>310</v>
      </c>
    </row>
    <row r="255" spans="2:65" s="1" customFormat="1" ht="16.5" customHeight="1">
      <c r="B255" s="31"/>
      <c r="C255" s="175" t="s">
        <v>555</v>
      </c>
      <c r="D255" s="175" t="s">
        <v>317</v>
      </c>
      <c r="E255" s="176" t="s">
        <v>556</v>
      </c>
      <c r="F255" s="177" t="s">
        <v>543</v>
      </c>
      <c r="G255" s="178" t="s">
        <v>320</v>
      </c>
      <c r="H255" s="179">
        <v>108.29</v>
      </c>
      <c r="I255" s="180"/>
      <c r="J255" s="179">
        <f>ROUND(I255*H255,2)</f>
        <v>0</v>
      </c>
      <c r="K255" s="177" t="s">
        <v>321</v>
      </c>
      <c r="L255" s="35"/>
      <c r="M255" s="181" t="s">
        <v>1</v>
      </c>
      <c r="N255" s="182" t="s">
        <v>41</v>
      </c>
      <c r="O255" s="57"/>
      <c r="P255" s="183">
        <f>O255*H255</f>
        <v>0</v>
      </c>
      <c r="Q255" s="183">
        <v>0.00438</v>
      </c>
      <c r="R255" s="183">
        <f>Q255*H255</f>
        <v>0.47431020000000007</v>
      </c>
      <c r="S255" s="183">
        <v>0</v>
      </c>
      <c r="T255" s="184">
        <f>S255*H255</f>
        <v>0</v>
      </c>
      <c r="AR255" s="14" t="s">
        <v>314</v>
      </c>
      <c r="AT255" s="14" t="s">
        <v>317</v>
      </c>
      <c r="AU255" s="14" t="s">
        <v>106</v>
      </c>
      <c r="AY255" s="14" t="s">
        <v>310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4" t="s">
        <v>106</v>
      </c>
      <c r="BK255" s="185">
        <f>ROUND(I255*H255,2)</f>
        <v>0</v>
      </c>
      <c r="BL255" s="14" t="s">
        <v>314</v>
      </c>
      <c r="BM255" s="14" t="s">
        <v>557</v>
      </c>
    </row>
    <row r="256" spans="2:51" s="12" customFormat="1" ht="11.25">
      <c r="B256" s="198"/>
      <c r="C256" s="199"/>
      <c r="D256" s="188" t="s">
        <v>325</v>
      </c>
      <c r="E256" s="200" t="s">
        <v>1</v>
      </c>
      <c r="F256" s="201" t="s">
        <v>473</v>
      </c>
      <c r="G256" s="199"/>
      <c r="H256" s="200" t="s">
        <v>1</v>
      </c>
      <c r="I256" s="202"/>
      <c r="J256" s="199"/>
      <c r="K256" s="199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325</v>
      </c>
      <c r="AU256" s="207" t="s">
        <v>106</v>
      </c>
      <c r="AV256" s="12" t="s">
        <v>77</v>
      </c>
      <c r="AW256" s="12" t="s">
        <v>31</v>
      </c>
      <c r="AX256" s="12" t="s">
        <v>69</v>
      </c>
      <c r="AY256" s="207" t="s">
        <v>310</v>
      </c>
    </row>
    <row r="257" spans="2:51" s="11" customFormat="1" ht="11.25">
      <c r="B257" s="186"/>
      <c r="C257" s="187"/>
      <c r="D257" s="188" t="s">
        <v>325</v>
      </c>
      <c r="E257" s="189" t="s">
        <v>558</v>
      </c>
      <c r="F257" s="190" t="s">
        <v>559</v>
      </c>
      <c r="G257" s="187"/>
      <c r="H257" s="191">
        <v>100.35</v>
      </c>
      <c r="I257" s="192"/>
      <c r="J257" s="187"/>
      <c r="K257" s="187"/>
      <c r="L257" s="193"/>
      <c r="M257" s="194"/>
      <c r="N257" s="195"/>
      <c r="O257" s="195"/>
      <c r="P257" s="195"/>
      <c r="Q257" s="195"/>
      <c r="R257" s="195"/>
      <c r="S257" s="195"/>
      <c r="T257" s="196"/>
      <c r="AT257" s="197" t="s">
        <v>325</v>
      </c>
      <c r="AU257" s="197" t="s">
        <v>106</v>
      </c>
      <c r="AV257" s="11" t="s">
        <v>106</v>
      </c>
      <c r="AW257" s="11" t="s">
        <v>31</v>
      </c>
      <c r="AX257" s="11" t="s">
        <v>69</v>
      </c>
      <c r="AY257" s="197" t="s">
        <v>310</v>
      </c>
    </row>
    <row r="258" spans="2:51" s="11" customFormat="1" ht="11.25">
      <c r="B258" s="186"/>
      <c r="C258" s="187"/>
      <c r="D258" s="188" t="s">
        <v>325</v>
      </c>
      <c r="E258" s="189" t="s">
        <v>181</v>
      </c>
      <c r="F258" s="190" t="s">
        <v>560</v>
      </c>
      <c r="G258" s="187"/>
      <c r="H258" s="191">
        <v>7.94</v>
      </c>
      <c r="I258" s="192"/>
      <c r="J258" s="187"/>
      <c r="K258" s="187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325</v>
      </c>
      <c r="AU258" s="197" t="s">
        <v>106</v>
      </c>
      <c r="AV258" s="11" t="s">
        <v>106</v>
      </c>
      <c r="AW258" s="11" t="s">
        <v>31</v>
      </c>
      <c r="AX258" s="11" t="s">
        <v>69</v>
      </c>
      <c r="AY258" s="197" t="s">
        <v>310</v>
      </c>
    </row>
    <row r="259" spans="2:51" s="11" customFormat="1" ht="11.25">
      <c r="B259" s="186"/>
      <c r="C259" s="187"/>
      <c r="D259" s="188" t="s">
        <v>325</v>
      </c>
      <c r="E259" s="189" t="s">
        <v>561</v>
      </c>
      <c r="F259" s="190" t="s">
        <v>562</v>
      </c>
      <c r="G259" s="187"/>
      <c r="H259" s="191">
        <v>108.29</v>
      </c>
      <c r="I259" s="192"/>
      <c r="J259" s="187"/>
      <c r="K259" s="187"/>
      <c r="L259" s="193"/>
      <c r="M259" s="194"/>
      <c r="N259" s="195"/>
      <c r="O259" s="195"/>
      <c r="P259" s="195"/>
      <c r="Q259" s="195"/>
      <c r="R259" s="195"/>
      <c r="S259" s="195"/>
      <c r="T259" s="196"/>
      <c r="AT259" s="197" t="s">
        <v>325</v>
      </c>
      <c r="AU259" s="197" t="s">
        <v>106</v>
      </c>
      <c r="AV259" s="11" t="s">
        <v>106</v>
      </c>
      <c r="AW259" s="11" t="s">
        <v>31</v>
      </c>
      <c r="AX259" s="11" t="s">
        <v>77</v>
      </c>
      <c r="AY259" s="197" t="s">
        <v>310</v>
      </c>
    </row>
    <row r="260" spans="2:65" s="1" customFormat="1" ht="22.5" customHeight="1">
      <c r="B260" s="31"/>
      <c r="C260" s="175" t="s">
        <v>563</v>
      </c>
      <c r="D260" s="175" t="s">
        <v>317</v>
      </c>
      <c r="E260" s="176" t="s">
        <v>564</v>
      </c>
      <c r="F260" s="177" t="s">
        <v>565</v>
      </c>
      <c r="G260" s="178" t="s">
        <v>320</v>
      </c>
      <c r="H260" s="179">
        <v>932.98</v>
      </c>
      <c r="I260" s="180"/>
      <c r="J260" s="179">
        <f>ROUND(I260*H260,2)</f>
        <v>0</v>
      </c>
      <c r="K260" s="177" t="s">
        <v>321</v>
      </c>
      <c r="L260" s="35"/>
      <c r="M260" s="181" t="s">
        <v>1</v>
      </c>
      <c r="N260" s="182" t="s">
        <v>41</v>
      </c>
      <c r="O260" s="57"/>
      <c r="P260" s="183">
        <f>O260*H260</f>
        <v>0</v>
      </c>
      <c r="Q260" s="183">
        <v>0.00944</v>
      </c>
      <c r="R260" s="183">
        <f>Q260*H260</f>
        <v>8.8073312</v>
      </c>
      <c r="S260" s="183">
        <v>0</v>
      </c>
      <c r="T260" s="184">
        <f>S260*H260</f>
        <v>0</v>
      </c>
      <c r="AR260" s="14" t="s">
        <v>314</v>
      </c>
      <c r="AT260" s="14" t="s">
        <v>317</v>
      </c>
      <c r="AU260" s="14" t="s">
        <v>106</v>
      </c>
      <c r="AY260" s="14" t="s">
        <v>310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4" t="s">
        <v>106</v>
      </c>
      <c r="BK260" s="185">
        <f>ROUND(I260*H260,2)</f>
        <v>0</v>
      </c>
      <c r="BL260" s="14" t="s">
        <v>314</v>
      </c>
      <c r="BM260" s="14" t="s">
        <v>566</v>
      </c>
    </row>
    <row r="261" spans="2:51" s="12" customFormat="1" ht="11.25">
      <c r="B261" s="198"/>
      <c r="C261" s="199"/>
      <c r="D261" s="188" t="s">
        <v>325</v>
      </c>
      <c r="E261" s="200" t="s">
        <v>1</v>
      </c>
      <c r="F261" s="201" t="s">
        <v>524</v>
      </c>
      <c r="G261" s="199"/>
      <c r="H261" s="200" t="s">
        <v>1</v>
      </c>
      <c r="I261" s="202"/>
      <c r="J261" s="199"/>
      <c r="K261" s="199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325</v>
      </c>
      <c r="AU261" s="207" t="s">
        <v>106</v>
      </c>
      <c r="AV261" s="12" t="s">
        <v>77</v>
      </c>
      <c r="AW261" s="12" t="s">
        <v>31</v>
      </c>
      <c r="AX261" s="12" t="s">
        <v>69</v>
      </c>
      <c r="AY261" s="207" t="s">
        <v>310</v>
      </c>
    </row>
    <row r="262" spans="2:51" s="11" customFormat="1" ht="11.25">
      <c r="B262" s="186"/>
      <c r="C262" s="187"/>
      <c r="D262" s="188" t="s">
        <v>325</v>
      </c>
      <c r="E262" s="189" t="s">
        <v>567</v>
      </c>
      <c r="F262" s="190" t="s">
        <v>526</v>
      </c>
      <c r="G262" s="187"/>
      <c r="H262" s="191">
        <v>499.81</v>
      </c>
      <c r="I262" s="192"/>
      <c r="J262" s="187"/>
      <c r="K262" s="187"/>
      <c r="L262" s="193"/>
      <c r="M262" s="194"/>
      <c r="N262" s="195"/>
      <c r="O262" s="195"/>
      <c r="P262" s="195"/>
      <c r="Q262" s="195"/>
      <c r="R262" s="195"/>
      <c r="S262" s="195"/>
      <c r="T262" s="196"/>
      <c r="AT262" s="197" t="s">
        <v>325</v>
      </c>
      <c r="AU262" s="197" t="s">
        <v>106</v>
      </c>
      <c r="AV262" s="11" t="s">
        <v>106</v>
      </c>
      <c r="AW262" s="11" t="s">
        <v>31</v>
      </c>
      <c r="AX262" s="11" t="s">
        <v>69</v>
      </c>
      <c r="AY262" s="197" t="s">
        <v>310</v>
      </c>
    </row>
    <row r="263" spans="2:51" s="12" customFormat="1" ht="11.25">
      <c r="B263" s="198"/>
      <c r="C263" s="199"/>
      <c r="D263" s="188" t="s">
        <v>325</v>
      </c>
      <c r="E263" s="200" t="s">
        <v>1</v>
      </c>
      <c r="F263" s="201" t="s">
        <v>527</v>
      </c>
      <c r="G263" s="199"/>
      <c r="H263" s="200" t="s">
        <v>1</v>
      </c>
      <c r="I263" s="202"/>
      <c r="J263" s="199"/>
      <c r="K263" s="199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325</v>
      </c>
      <c r="AU263" s="207" t="s">
        <v>106</v>
      </c>
      <c r="AV263" s="12" t="s">
        <v>77</v>
      </c>
      <c r="AW263" s="12" t="s">
        <v>31</v>
      </c>
      <c r="AX263" s="12" t="s">
        <v>69</v>
      </c>
      <c r="AY263" s="207" t="s">
        <v>310</v>
      </c>
    </row>
    <row r="264" spans="2:51" s="11" customFormat="1" ht="11.25">
      <c r="B264" s="186"/>
      <c r="C264" s="187"/>
      <c r="D264" s="188" t="s">
        <v>325</v>
      </c>
      <c r="E264" s="189" t="s">
        <v>184</v>
      </c>
      <c r="F264" s="190" t="s">
        <v>528</v>
      </c>
      <c r="G264" s="187"/>
      <c r="H264" s="191">
        <v>129.68</v>
      </c>
      <c r="I264" s="192"/>
      <c r="J264" s="187"/>
      <c r="K264" s="187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325</v>
      </c>
      <c r="AU264" s="197" t="s">
        <v>106</v>
      </c>
      <c r="AV264" s="11" t="s">
        <v>106</v>
      </c>
      <c r="AW264" s="11" t="s">
        <v>31</v>
      </c>
      <c r="AX264" s="11" t="s">
        <v>69</v>
      </c>
      <c r="AY264" s="197" t="s">
        <v>310</v>
      </c>
    </row>
    <row r="265" spans="2:51" s="12" customFormat="1" ht="11.25">
      <c r="B265" s="198"/>
      <c r="C265" s="199"/>
      <c r="D265" s="188" t="s">
        <v>325</v>
      </c>
      <c r="E265" s="200" t="s">
        <v>1</v>
      </c>
      <c r="F265" s="201" t="s">
        <v>524</v>
      </c>
      <c r="G265" s="199"/>
      <c r="H265" s="200" t="s">
        <v>1</v>
      </c>
      <c r="I265" s="202"/>
      <c r="J265" s="199"/>
      <c r="K265" s="199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325</v>
      </c>
      <c r="AU265" s="207" t="s">
        <v>106</v>
      </c>
      <c r="AV265" s="12" t="s">
        <v>77</v>
      </c>
      <c r="AW265" s="12" t="s">
        <v>31</v>
      </c>
      <c r="AX265" s="12" t="s">
        <v>69</v>
      </c>
      <c r="AY265" s="207" t="s">
        <v>310</v>
      </c>
    </row>
    <row r="266" spans="2:51" s="11" customFormat="1" ht="11.25">
      <c r="B266" s="186"/>
      <c r="C266" s="187"/>
      <c r="D266" s="188" t="s">
        <v>325</v>
      </c>
      <c r="E266" s="189" t="s">
        <v>185</v>
      </c>
      <c r="F266" s="190" t="s">
        <v>529</v>
      </c>
      <c r="G266" s="187"/>
      <c r="H266" s="191">
        <v>128.42</v>
      </c>
      <c r="I266" s="192"/>
      <c r="J266" s="187"/>
      <c r="K266" s="187"/>
      <c r="L266" s="193"/>
      <c r="M266" s="194"/>
      <c r="N266" s="195"/>
      <c r="O266" s="195"/>
      <c r="P266" s="195"/>
      <c r="Q266" s="195"/>
      <c r="R266" s="195"/>
      <c r="S266" s="195"/>
      <c r="T266" s="196"/>
      <c r="AT266" s="197" t="s">
        <v>325</v>
      </c>
      <c r="AU266" s="197" t="s">
        <v>106</v>
      </c>
      <c r="AV266" s="11" t="s">
        <v>106</v>
      </c>
      <c r="AW266" s="11" t="s">
        <v>31</v>
      </c>
      <c r="AX266" s="11" t="s">
        <v>69</v>
      </c>
      <c r="AY266" s="197" t="s">
        <v>310</v>
      </c>
    </row>
    <row r="267" spans="2:51" s="12" customFormat="1" ht="11.25">
      <c r="B267" s="198"/>
      <c r="C267" s="199"/>
      <c r="D267" s="188" t="s">
        <v>325</v>
      </c>
      <c r="E267" s="200" t="s">
        <v>1</v>
      </c>
      <c r="F267" s="201" t="s">
        <v>530</v>
      </c>
      <c r="G267" s="199"/>
      <c r="H267" s="200" t="s">
        <v>1</v>
      </c>
      <c r="I267" s="202"/>
      <c r="J267" s="199"/>
      <c r="K267" s="199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325</v>
      </c>
      <c r="AU267" s="207" t="s">
        <v>106</v>
      </c>
      <c r="AV267" s="12" t="s">
        <v>77</v>
      </c>
      <c r="AW267" s="12" t="s">
        <v>31</v>
      </c>
      <c r="AX267" s="12" t="s">
        <v>69</v>
      </c>
      <c r="AY267" s="207" t="s">
        <v>310</v>
      </c>
    </row>
    <row r="268" spans="2:51" s="11" customFormat="1" ht="11.25">
      <c r="B268" s="186"/>
      <c r="C268" s="187"/>
      <c r="D268" s="188" t="s">
        <v>325</v>
      </c>
      <c r="E268" s="189" t="s">
        <v>186</v>
      </c>
      <c r="F268" s="190" t="s">
        <v>531</v>
      </c>
      <c r="G268" s="187"/>
      <c r="H268" s="191">
        <v>208.23</v>
      </c>
      <c r="I268" s="192"/>
      <c r="J268" s="187"/>
      <c r="K268" s="187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325</v>
      </c>
      <c r="AU268" s="197" t="s">
        <v>106</v>
      </c>
      <c r="AV268" s="11" t="s">
        <v>106</v>
      </c>
      <c r="AW268" s="11" t="s">
        <v>31</v>
      </c>
      <c r="AX268" s="11" t="s">
        <v>69</v>
      </c>
      <c r="AY268" s="197" t="s">
        <v>310</v>
      </c>
    </row>
    <row r="269" spans="2:51" s="12" customFormat="1" ht="11.25">
      <c r="B269" s="198"/>
      <c r="C269" s="199"/>
      <c r="D269" s="188" t="s">
        <v>325</v>
      </c>
      <c r="E269" s="200" t="s">
        <v>1</v>
      </c>
      <c r="F269" s="201" t="s">
        <v>532</v>
      </c>
      <c r="G269" s="199"/>
      <c r="H269" s="200" t="s">
        <v>1</v>
      </c>
      <c r="I269" s="202"/>
      <c r="J269" s="199"/>
      <c r="K269" s="199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325</v>
      </c>
      <c r="AU269" s="207" t="s">
        <v>106</v>
      </c>
      <c r="AV269" s="12" t="s">
        <v>77</v>
      </c>
      <c r="AW269" s="12" t="s">
        <v>31</v>
      </c>
      <c r="AX269" s="12" t="s">
        <v>69</v>
      </c>
      <c r="AY269" s="207" t="s">
        <v>310</v>
      </c>
    </row>
    <row r="270" spans="2:51" s="11" customFormat="1" ht="11.25">
      <c r="B270" s="186"/>
      <c r="C270" s="187"/>
      <c r="D270" s="188" t="s">
        <v>325</v>
      </c>
      <c r="E270" s="189" t="s">
        <v>187</v>
      </c>
      <c r="F270" s="190" t="s">
        <v>533</v>
      </c>
      <c r="G270" s="187"/>
      <c r="H270" s="191">
        <v>183.95</v>
      </c>
      <c r="I270" s="192"/>
      <c r="J270" s="187"/>
      <c r="K270" s="187"/>
      <c r="L270" s="193"/>
      <c r="M270" s="194"/>
      <c r="N270" s="195"/>
      <c r="O270" s="195"/>
      <c r="P270" s="195"/>
      <c r="Q270" s="195"/>
      <c r="R270" s="195"/>
      <c r="S270" s="195"/>
      <c r="T270" s="196"/>
      <c r="AT270" s="197" t="s">
        <v>325</v>
      </c>
      <c r="AU270" s="197" t="s">
        <v>106</v>
      </c>
      <c r="AV270" s="11" t="s">
        <v>106</v>
      </c>
      <c r="AW270" s="11" t="s">
        <v>31</v>
      </c>
      <c r="AX270" s="11" t="s">
        <v>69</v>
      </c>
      <c r="AY270" s="197" t="s">
        <v>310</v>
      </c>
    </row>
    <row r="271" spans="2:51" s="12" customFormat="1" ht="11.25">
      <c r="B271" s="198"/>
      <c r="C271" s="199"/>
      <c r="D271" s="188" t="s">
        <v>325</v>
      </c>
      <c r="E271" s="200" t="s">
        <v>1</v>
      </c>
      <c r="F271" s="201" t="s">
        <v>534</v>
      </c>
      <c r="G271" s="199"/>
      <c r="H271" s="200" t="s">
        <v>1</v>
      </c>
      <c r="I271" s="202"/>
      <c r="J271" s="199"/>
      <c r="K271" s="199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325</v>
      </c>
      <c r="AU271" s="207" t="s">
        <v>106</v>
      </c>
      <c r="AV271" s="12" t="s">
        <v>77</v>
      </c>
      <c r="AW271" s="12" t="s">
        <v>31</v>
      </c>
      <c r="AX271" s="12" t="s">
        <v>69</v>
      </c>
      <c r="AY271" s="207" t="s">
        <v>310</v>
      </c>
    </row>
    <row r="272" spans="2:51" s="12" customFormat="1" ht="11.25">
      <c r="B272" s="198"/>
      <c r="C272" s="199"/>
      <c r="D272" s="188" t="s">
        <v>325</v>
      </c>
      <c r="E272" s="200" t="s">
        <v>1</v>
      </c>
      <c r="F272" s="201" t="s">
        <v>511</v>
      </c>
      <c r="G272" s="199"/>
      <c r="H272" s="200" t="s">
        <v>1</v>
      </c>
      <c r="I272" s="202"/>
      <c r="J272" s="199"/>
      <c r="K272" s="199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325</v>
      </c>
      <c r="AU272" s="207" t="s">
        <v>106</v>
      </c>
      <c r="AV272" s="12" t="s">
        <v>77</v>
      </c>
      <c r="AW272" s="12" t="s">
        <v>31</v>
      </c>
      <c r="AX272" s="12" t="s">
        <v>69</v>
      </c>
      <c r="AY272" s="207" t="s">
        <v>310</v>
      </c>
    </row>
    <row r="273" spans="2:51" s="11" customFormat="1" ht="11.25">
      <c r="B273" s="186"/>
      <c r="C273" s="187"/>
      <c r="D273" s="188" t="s">
        <v>325</v>
      </c>
      <c r="E273" s="189" t="s">
        <v>188</v>
      </c>
      <c r="F273" s="190" t="s">
        <v>535</v>
      </c>
      <c r="G273" s="187"/>
      <c r="H273" s="191">
        <v>-56.29</v>
      </c>
      <c r="I273" s="192"/>
      <c r="J273" s="187"/>
      <c r="K273" s="187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325</v>
      </c>
      <c r="AU273" s="197" t="s">
        <v>106</v>
      </c>
      <c r="AV273" s="11" t="s">
        <v>106</v>
      </c>
      <c r="AW273" s="11" t="s">
        <v>31</v>
      </c>
      <c r="AX273" s="11" t="s">
        <v>69</v>
      </c>
      <c r="AY273" s="197" t="s">
        <v>310</v>
      </c>
    </row>
    <row r="274" spans="2:51" s="11" customFormat="1" ht="11.25">
      <c r="B274" s="186"/>
      <c r="C274" s="187"/>
      <c r="D274" s="188" t="s">
        <v>325</v>
      </c>
      <c r="E274" s="189" t="s">
        <v>189</v>
      </c>
      <c r="F274" s="190" t="s">
        <v>536</v>
      </c>
      <c r="G274" s="187"/>
      <c r="H274" s="191">
        <v>-18.55</v>
      </c>
      <c r="I274" s="192"/>
      <c r="J274" s="187"/>
      <c r="K274" s="187"/>
      <c r="L274" s="193"/>
      <c r="M274" s="194"/>
      <c r="N274" s="195"/>
      <c r="O274" s="195"/>
      <c r="P274" s="195"/>
      <c r="Q274" s="195"/>
      <c r="R274" s="195"/>
      <c r="S274" s="195"/>
      <c r="T274" s="196"/>
      <c r="AT274" s="197" t="s">
        <v>325</v>
      </c>
      <c r="AU274" s="197" t="s">
        <v>106</v>
      </c>
      <c r="AV274" s="11" t="s">
        <v>106</v>
      </c>
      <c r="AW274" s="11" t="s">
        <v>31</v>
      </c>
      <c r="AX274" s="11" t="s">
        <v>69</v>
      </c>
      <c r="AY274" s="197" t="s">
        <v>310</v>
      </c>
    </row>
    <row r="275" spans="2:51" s="12" customFormat="1" ht="11.25">
      <c r="B275" s="198"/>
      <c r="C275" s="199"/>
      <c r="D275" s="188" t="s">
        <v>325</v>
      </c>
      <c r="E275" s="200" t="s">
        <v>1</v>
      </c>
      <c r="F275" s="201" t="s">
        <v>514</v>
      </c>
      <c r="G275" s="199"/>
      <c r="H275" s="200" t="s">
        <v>1</v>
      </c>
      <c r="I275" s="202"/>
      <c r="J275" s="199"/>
      <c r="K275" s="199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325</v>
      </c>
      <c r="AU275" s="207" t="s">
        <v>106</v>
      </c>
      <c r="AV275" s="12" t="s">
        <v>77</v>
      </c>
      <c r="AW275" s="12" t="s">
        <v>31</v>
      </c>
      <c r="AX275" s="12" t="s">
        <v>69</v>
      </c>
      <c r="AY275" s="207" t="s">
        <v>310</v>
      </c>
    </row>
    <row r="276" spans="2:51" s="11" customFormat="1" ht="11.25">
      <c r="B276" s="186"/>
      <c r="C276" s="187"/>
      <c r="D276" s="188" t="s">
        <v>325</v>
      </c>
      <c r="E276" s="189" t="s">
        <v>190</v>
      </c>
      <c r="F276" s="190" t="s">
        <v>537</v>
      </c>
      <c r="G276" s="187"/>
      <c r="H276" s="191">
        <v>-79.11</v>
      </c>
      <c r="I276" s="192"/>
      <c r="J276" s="187"/>
      <c r="K276" s="187"/>
      <c r="L276" s="193"/>
      <c r="M276" s="194"/>
      <c r="N276" s="195"/>
      <c r="O276" s="195"/>
      <c r="P276" s="195"/>
      <c r="Q276" s="195"/>
      <c r="R276" s="195"/>
      <c r="S276" s="195"/>
      <c r="T276" s="196"/>
      <c r="AT276" s="197" t="s">
        <v>325</v>
      </c>
      <c r="AU276" s="197" t="s">
        <v>106</v>
      </c>
      <c r="AV276" s="11" t="s">
        <v>106</v>
      </c>
      <c r="AW276" s="11" t="s">
        <v>31</v>
      </c>
      <c r="AX276" s="11" t="s">
        <v>69</v>
      </c>
      <c r="AY276" s="197" t="s">
        <v>310</v>
      </c>
    </row>
    <row r="277" spans="2:51" s="12" customFormat="1" ht="11.25">
      <c r="B277" s="198"/>
      <c r="C277" s="199"/>
      <c r="D277" s="188" t="s">
        <v>325</v>
      </c>
      <c r="E277" s="200" t="s">
        <v>1</v>
      </c>
      <c r="F277" s="201" t="s">
        <v>516</v>
      </c>
      <c r="G277" s="199"/>
      <c r="H277" s="200" t="s">
        <v>1</v>
      </c>
      <c r="I277" s="202"/>
      <c r="J277" s="199"/>
      <c r="K277" s="199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325</v>
      </c>
      <c r="AU277" s="207" t="s">
        <v>106</v>
      </c>
      <c r="AV277" s="12" t="s">
        <v>77</v>
      </c>
      <c r="AW277" s="12" t="s">
        <v>31</v>
      </c>
      <c r="AX277" s="12" t="s">
        <v>69</v>
      </c>
      <c r="AY277" s="207" t="s">
        <v>310</v>
      </c>
    </row>
    <row r="278" spans="2:51" s="11" customFormat="1" ht="11.25">
      <c r="B278" s="186"/>
      <c r="C278" s="187"/>
      <c r="D278" s="188" t="s">
        <v>325</v>
      </c>
      <c r="E278" s="189" t="s">
        <v>191</v>
      </c>
      <c r="F278" s="190" t="s">
        <v>568</v>
      </c>
      <c r="G278" s="187"/>
      <c r="H278" s="191">
        <v>-63.16</v>
      </c>
      <c r="I278" s="192"/>
      <c r="J278" s="187"/>
      <c r="K278" s="187"/>
      <c r="L278" s="193"/>
      <c r="M278" s="194"/>
      <c r="N278" s="195"/>
      <c r="O278" s="195"/>
      <c r="P278" s="195"/>
      <c r="Q278" s="195"/>
      <c r="R278" s="195"/>
      <c r="S278" s="195"/>
      <c r="T278" s="196"/>
      <c r="AT278" s="197" t="s">
        <v>325</v>
      </c>
      <c r="AU278" s="197" t="s">
        <v>106</v>
      </c>
      <c r="AV278" s="11" t="s">
        <v>106</v>
      </c>
      <c r="AW278" s="11" t="s">
        <v>31</v>
      </c>
      <c r="AX278" s="11" t="s">
        <v>69</v>
      </c>
      <c r="AY278" s="197" t="s">
        <v>310</v>
      </c>
    </row>
    <row r="279" spans="2:51" s="11" customFormat="1" ht="11.25">
      <c r="B279" s="186"/>
      <c r="C279" s="187"/>
      <c r="D279" s="188" t="s">
        <v>325</v>
      </c>
      <c r="E279" s="189" t="s">
        <v>569</v>
      </c>
      <c r="F279" s="190" t="s">
        <v>570</v>
      </c>
      <c r="G279" s="187"/>
      <c r="H279" s="191">
        <v>932.98</v>
      </c>
      <c r="I279" s="192"/>
      <c r="J279" s="187"/>
      <c r="K279" s="187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325</v>
      </c>
      <c r="AU279" s="197" t="s">
        <v>106</v>
      </c>
      <c r="AV279" s="11" t="s">
        <v>106</v>
      </c>
      <c r="AW279" s="11" t="s">
        <v>31</v>
      </c>
      <c r="AX279" s="11" t="s">
        <v>77</v>
      </c>
      <c r="AY279" s="197" t="s">
        <v>310</v>
      </c>
    </row>
    <row r="280" spans="2:65" s="1" customFormat="1" ht="16.5" customHeight="1">
      <c r="B280" s="31"/>
      <c r="C280" s="208" t="s">
        <v>571</v>
      </c>
      <c r="D280" s="208" t="s">
        <v>422</v>
      </c>
      <c r="E280" s="209" t="s">
        <v>572</v>
      </c>
      <c r="F280" s="210" t="s">
        <v>573</v>
      </c>
      <c r="G280" s="211" t="s">
        <v>320</v>
      </c>
      <c r="H280" s="212">
        <v>951.64</v>
      </c>
      <c r="I280" s="213"/>
      <c r="J280" s="212">
        <f>ROUND(I280*H280,2)</f>
        <v>0</v>
      </c>
      <c r="K280" s="210" t="s">
        <v>321</v>
      </c>
      <c r="L280" s="214"/>
      <c r="M280" s="215" t="s">
        <v>1</v>
      </c>
      <c r="N280" s="216" t="s">
        <v>41</v>
      </c>
      <c r="O280" s="57"/>
      <c r="P280" s="183">
        <f>O280*H280</f>
        <v>0</v>
      </c>
      <c r="Q280" s="183">
        <v>0.025</v>
      </c>
      <c r="R280" s="183">
        <f>Q280*H280</f>
        <v>23.791</v>
      </c>
      <c r="S280" s="183">
        <v>0</v>
      </c>
      <c r="T280" s="184">
        <f>S280*H280</f>
        <v>0</v>
      </c>
      <c r="AR280" s="14" t="s">
        <v>391</v>
      </c>
      <c r="AT280" s="14" t="s">
        <v>422</v>
      </c>
      <c r="AU280" s="14" t="s">
        <v>106</v>
      </c>
      <c r="AY280" s="14" t="s">
        <v>310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4" t="s">
        <v>106</v>
      </c>
      <c r="BK280" s="185">
        <f>ROUND(I280*H280,2)</f>
        <v>0</v>
      </c>
      <c r="BL280" s="14" t="s">
        <v>314</v>
      </c>
      <c r="BM280" s="14" t="s">
        <v>574</v>
      </c>
    </row>
    <row r="281" spans="2:51" s="11" customFormat="1" ht="11.25">
      <c r="B281" s="186"/>
      <c r="C281" s="187"/>
      <c r="D281" s="188" t="s">
        <v>325</v>
      </c>
      <c r="E281" s="189" t="s">
        <v>575</v>
      </c>
      <c r="F281" s="190" t="s">
        <v>576</v>
      </c>
      <c r="G281" s="187"/>
      <c r="H281" s="191">
        <v>932.98</v>
      </c>
      <c r="I281" s="192"/>
      <c r="J281" s="187"/>
      <c r="K281" s="187"/>
      <c r="L281" s="193"/>
      <c r="M281" s="194"/>
      <c r="N281" s="195"/>
      <c r="O281" s="195"/>
      <c r="P281" s="195"/>
      <c r="Q281" s="195"/>
      <c r="R281" s="195"/>
      <c r="S281" s="195"/>
      <c r="T281" s="196"/>
      <c r="AT281" s="197" t="s">
        <v>325</v>
      </c>
      <c r="AU281" s="197" t="s">
        <v>106</v>
      </c>
      <c r="AV281" s="11" t="s">
        <v>106</v>
      </c>
      <c r="AW281" s="11" t="s">
        <v>31</v>
      </c>
      <c r="AX281" s="11" t="s">
        <v>69</v>
      </c>
      <c r="AY281" s="197" t="s">
        <v>310</v>
      </c>
    </row>
    <row r="282" spans="2:51" s="11" customFormat="1" ht="11.25">
      <c r="B282" s="186"/>
      <c r="C282" s="187"/>
      <c r="D282" s="188" t="s">
        <v>325</v>
      </c>
      <c r="E282" s="189" t="s">
        <v>577</v>
      </c>
      <c r="F282" s="190" t="s">
        <v>578</v>
      </c>
      <c r="G282" s="187"/>
      <c r="H282" s="191">
        <v>951.64</v>
      </c>
      <c r="I282" s="192"/>
      <c r="J282" s="187"/>
      <c r="K282" s="187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325</v>
      </c>
      <c r="AU282" s="197" t="s">
        <v>106</v>
      </c>
      <c r="AV282" s="11" t="s">
        <v>106</v>
      </c>
      <c r="AW282" s="11" t="s">
        <v>31</v>
      </c>
      <c r="AX282" s="11" t="s">
        <v>77</v>
      </c>
      <c r="AY282" s="197" t="s">
        <v>310</v>
      </c>
    </row>
    <row r="283" spans="2:65" s="1" customFormat="1" ht="16.5" customHeight="1">
      <c r="B283" s="31"/>
      <c r="C283" s="175" t="s">
        <v>579</v>
      </c>
      <c r="D283" s="175" t="s">
        <v>317</v>
      </c>
      <c r="E283" s="176" t="s">
        <v>580</v>
      </c>
      <c r="F283" s="177" t="s">
        <v>581</v>
      </c>
      <c r="G283" s="178" t="s">
        <v>422</v>
      </c>
      <c r="H283" s="179">
        <v>104.44</v>
      </c>
      <c r="I283" s="180"/>
      <c r="J283" s="179">
        <f>ROUND(I283*H283,2)</f>
        <v>0</v>
      </c>
      <c r="K283" s="177" t="s">
        <v>321</v>
      </c>
      <c r="L283" s="35"/>
      <c r="M283" s="181" t="s">
        <v>1</v>
      </c>
      <c r="N283" s="182" t="s">
        <v>41</v>
      </c>
      <c r="O283" s="57"/>
      <c r="P283" s="183">
        <f>O283*H283</f>
        <v>0</v>
      </c>
      <c r="Q283" s="183">
        <v>6E-05</v>
      </c>
      <c r="R283" s="183">
        <f>Q283*H283</f>
        <v>0.0062664</v>
      </c>
      <c r="S283" s="183">
        <v>0</v>
      </c>
      <c r="T283" s="184">
        <f>S283*H283</f>
        <v>0</v>
      </c>
      <c r="AR283" s="14" t="s">
        <v>314</v>
      </c>
      <c r="AT283" s="14" t="s">
        <v>317</v>
      </c>
      <c r="AU283" s="14" t="s">
        <v>106</v>
      </c>
      <c r="AY283" s="14" t="s">
        <v>310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14" t="s">
        <v>106</v>
      </c>
      <c r="BK283" s="185">
        <f>ROUND(I283*H283,2)</f>
        <v>0</v>
      </c>
      <c r="BL283" s="14" t="s">
        <v>314</v>
      </c>
      <c r="BM283" s="14" t="s">
        <v>582</v>
      </c>
    </row>
    <row r="284" spans="2:51" s="12" customFormat="1" ht="11.25">
      <c r="B284" s="198"/>
      <c r="C284" s="199"/>
      <c r="D284" s="188" t="s">
        <v>325</v>
      </c>
      <c r="E284" s="200" t="s">
        <v>1</v>
      </c>
      <c r="F284" s="201" t="s">
        <v>545</v>
      </c>
      <c r="G284" s="199"/>
      <c r="H284" s="200" t="s">
        <v>1</v>
      </c>
      <c r="I284" s="202"/>
      <c r="J284" s="199"/>
      <c r="K284" s="199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325</v>
      </c>
      <c r="AU284" s="207" t="s">
        <v>106</v>
      </c>
      <c r="AV284" s="12" t="s">
        <v>77</v>
      </c>
      <c r="AW284" s="12" t="s">
        <v>31</v>
      </c>
      <c r="AX284" s="12" t="s">
        <v>69</v>
      </c>
      <c r="AY284" s="207" t="s">
        <v>310</v>
      </c>
    </row>
    <row r="285" spans="2:51" s="12" customFormat="1" ht="11.25">
      <c r="B285" s="198"/>
      <c r="C285" s="199"/>
      <c r="D285" s="188" t="s">
        <v>325</v>
      </c>
      <c r="E285" s="200" t="s">
        <v>1</v>
      </c>
      <c r="F285" s="201" t="s">
        <v>524</v>
      </c>
      <c r="G285" s="199"/>
      <c r="H285" s="200" t="s">
        <v>1</v>
      </c>
      <c r="I285" s="202"/>
      <c r="J285" s="199"/>
      <c r="K285" s="199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325</v>
      </c>
      <c r="AU285" s="207" t="s">
        <v>106</v>
      </c>
      <c r="AV285" s="12" t="s">
        <v>77</v>
      </c>
      <c r="AW285" s="12" t="s">
        <v>31</v>
      </c>
      <c r="AX285" s="12" t="s">
        <v>69</v>
      </c>
      <c r="AY285" s="207" t="s">
        <v>310</v>
      </c>
    </row>
    <row r="286" spans="2:51" s="11" customFormat="1" ht="11.25">
      <c r="B286" s="186"/>
      <c r="C286" s="187"/>
      <c r="D286" s="188" t="s">
        <v>325</v>
      </c>
      <c r="E286" s="189" t="s">
        <v>583</v>
      </c>
      <c r="F286" s="190" t="s">
        <v>547</v>
      </c>
      <c r="G286" s="187"/>
      <c r="H286" s="191">
        <v>35.86</v>
      </c>
      <c r="I286" s="192"/>
      <c r="J286" s="187"/>
      <c r="K286" s="187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325</v>
      </c>
      <c r="AU286" s="197" t="s">
        <v>106</v>
      </c>
      <c r="AV286" s="11" t="s">
        <v>106</v>
      </c>
      <c r="AW286" s="11" t="s">
        <v>31</v>
      </c>
      <c r="AX286" s="11" t="s">
        <v>69</v>
      </c>
      <c r="AY286" s="197" t="s">
        <v>310</v>
      </c>
    </row>
    <row r="287" spans="2:51" s="12" customFormat="1" ht="11.25">
      <c r="B287" s="198"/>
      <c r="C287" s="199"/>
      <c r="D287" s="188" t="s">
        <v>325</v>
      </c>
      <c r="E287" s="200" t="s">
        <v>1</v>
      </c>
      <c r="F287" s="201" t="s">
        <v>527</v>
      </c>
      <c r="G287" s="199"/>
      <c r="H287" s="200" t="s">
        <v>1</v>
      </c>
      <c r="I287" s="202"/>
      <c r="J287" s="199"/>
      <c r="K287" s="199"/>
      <c r="L287" s="203"/>
      <c r="M287" s="204"/>
      <c r="N287" s="205"/>
      <c r="O287" s="205"/>
      <c r="P287" s="205"/>
      <c r="Q287" s="205"/>
      <c r="R287" s="205"/>
      <c r="S287" s="205"/>
      <c r="T287" s="206"/>
      <c r="AT287" s="207" t="s">
        <v>325</v>
      </c>
      <c r="AU287" s="207" t="s">
        <v>106</v>
      </c>
      <c r="AV287" s="12" t="s">
        <v>77</v>
      </c>
      <c r="AW287" s="12" t="s">
        <v>31</v>
      </c>
      <c r="AX287" s="12" t="s">
        <v>69</v>
      </c>
      <c r="AY287" s="207" t="s">
        <v>310</v>
      </c>
    </row>
    <row r="288" spans="2:51" s="11" customFormat="1" ht="11.25">
      <c r="B288" s="186"/>
      <c r="C288" s="187"/>
      <c r="D288" s="188" t="s">
        <v>325</v>
      </c>
      <c r="E288" s="189" t="s">
        <v>193</v>
      </c>
      <c r="F288" s="190" t="s">
        <v>548</v>
      </c>
      <c r="G288" s="187"/>
      <c r="H288" s="191">
        <v>11.38</v>
      </c>
      <c r="I288" s="192"/>
      <c r="J288" s="187"/>
      <c r="K288" s="187"/>
      <c r="L288" s="193"/>
      <c r="M288" s="194"/>
      <c r="N288" s="195"/>
      <c r="O288" s="195"/>
      <c r="P288" s="195"/>
      <c r="Q288" s="195"/>
      <c r="R288" s="195"/>
      <c r="S288" s="195"/>
      <c r="T288" s="196"/>
      <c r="AT288" s="197" t="s">
        <v>325</v>
      </c>
      <c r="AU288" s="197" t="s">
        <v>106</v>
      </c>
      <c r="AV288" s="11" t="s">
        <v>106</v>
      </c>
      <c r="AW288" s="11" t="s">
        <v>31</v>
      </c>
      <c r="AX288" s="11" t="s">
        <v>69</v>
      </c>
      <c r="AY288" s="197" t="s">
        <v>310</v>
      </c>
    </row>
    <row r="289" spans="2:51" s="12" customFormat="1" ht="11.25">
      <c r="B289" s="198"/>
      <c r="C289" s="199"/>
      <c r="D289" s="188" t="s">
        <v>325</v>
      </c>
      <c r="E289" s="200" t="s">
        <v>1</v>
      </c>
      <c r="F289" s="201" t="s">
        <v>524</v>
      </c>
      <c r="G289" s="199"/>
      <c r="H289" s="200" t="s">
        <v>1</v>
      </c>
      <c r="I289" s="202"/>
      <c r="J289" s="199"/>
      <c r="K289" s="199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325</v>
      </c>
      <c r="AU289" s="207" t="s">
        <v>106</v>
      </c>
      <c r="AV289" s="12" t="s">
        <v>77</v>
      </c>
      <c r="AW289" s="12" t="s">
        <v>31</v>
      </c>
      <c r="AX289" s="12" t="s">
        <v>69</v>
      </c>
      <c r="AY289" s="207" t="s">
        <v>310</v>
      </c>
    </row>
    <row r="290" spans="2:51" s="11" customFormat="1" ht="11.25">
      <c r="B290" s="186"/>
      <c r="C290" s="187"/>
      <c r="D290" s="188" t="s">
        <v>325</v>
      </c>
      <c r="E290" s="189" t="s">
        <v>194</v>
      </c>
      <c r="F290" s="190" t="s">
        <v>549</v>
      </c>
      <c r="G290" s="187"/>
      <c r="H290" s="191">
        <v>14.64</v>
      </c>
      <c r="I290" s="192"/>
      <c r="J290" s="187"/>
      <c r="K290" s="187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325</v>
      </c>
      <c r="AU290" s="197" t="s">
        <v>106</v>
      </c>
      <c r="AV290" s="11" t="s">
        <v>106</v>
      </c>
      <c r="AW290" s="11" t="s">
        <v>31</v>
      </c>
      <c r="AX290" s="11" t="s">
        <v>69</v>
      </c>
      <c r="AY290" s="197" t="s">
        <v>310</v>
      </c>
    </row>
    <row r="291" spans="2:51" s="12" customFormat="1" ht="11.25">
      <c r="B291" s="198"/>
      <c r="C291" s="199"/>
      <c r="D291" s="188" t="s">
        <v>325</v>
      </c>
      <c r="E291" s="200" t="s">
        <v>1</v>
      </c>
      <c r="F291" s="201" t="s">
        <v>530</v>
      </c>
      <c r="G291" s="199"/>
      <c r="H291" s="200" t="s">
        <v>1</v>
      </c>
      <c r="I291" s="202"/>
      <c r="J291" s="199"/>
      <c r="K291" s="199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325</v>
      </c>
      <c r="AU291" s="207" t="s">
        <v>106</v>
      </c>
      <c r="AV291" s="12" t="s">
        <v>77</v>
      </c>
      <c r="AW291" s="12" t="s">
        <v>31</v>
      </c>
      <c r="AX291" s="12" t="s">
        <v>69</v>
      </c>
      <c r="AY291" s="207" t="s">
        <v>310</v>
      </c>
    </row>
    <row r="292" spans="2:51" s="11" customFormat="1" ht="11.25">
      <c r="B292" s="186"/>
      <c r="C292" s="187"/>
      <c r="D292" s="188" t="s">
        <v>325</v>
      </c>
      <c r="E292" s="189" t="s">
        <v>195</v>
      </c>
      <c r="F292" s="190" t="s">
        <v>550</v>
      </c>
      <c r="G292" s="187"/>
      <c r="H292" s="191">
        <v>15.14</v>
      </c>
      <c r="I292" s="192"/>
      <c r="J292" s="187"/>
      <c r="K292" s="187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325</v>
      </c>
      <c r="AU292" s="197" t="s">
        <v>106</v>
      </c>
      <c r="AV292" s="11" t="s">
        <v>106</v>
      </c>
      <c r="AW292" s="11" t="s">
        <v>31</v>
      </c>
      <c r="AX292" s="11" t="s">
        <v>69</v>
      </c>
      <c r="AY292" s="197" t="s">
        <v>310</v>
      </c>
    </row>
    <row r="293" spans="2:51" s="12" customFormat="1" ht="11.25">
      <c r="B293" s="198"/>
      <c r="C293" s="199"/>
      <c r="D293" s="188" t="s">
        <v>325</v>
      </c>
      <c r="E293" s="200" t="s">
        <v>1</v>
      </c>
      <c r="F293" s="201" t="s">
        <v>532</v>
      </c>
      <c r="G293" s="199"/>
      <c r="H293" s="200" t="s">
        <v>1</v>
      </c>
      <c r="I293" s="202"/>
      <c r="J293" s="199"/>
      <c r="K293" s="199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325</v>
      </c>
      <c r="AU293" s="207" t="s">
        <v>106</v>
      </c>
      <c r="AV293" s="12" t="s">
        <v>77</v>
      </c>
      <c r="AW293" s="12" t="s">
        <v>31</v>
      </c>
      <c r="AX293" s="12" t="s">
        <v>69</v>
      </c>
      <c r="AY293" s="207" t="s">
        <v>310</v>
      </c>
    </row>
    <row r="294" spans="2:51" s="11" customFormat="1" ht="11.25">
      <c r="B294" s="186"/>
      <c r="C294" s="187"/>
      <c r="D294" s="188" t="s">
        <v>325</v>
      </c>
      <c r="E294" s="189" t="s">
        <v>196</v>
      </c>
      <c r="F294" s="190" t="s">
        <v>584</v>
      </c>
      <c r="G294" s="187"/>
      <c r="H294" s="191">
        <v>27.42</v>
      </c>
      <c r="I294" s="192"/>
      <c r="J294" s="187"/>
      <c r="K294" s="187"/>
      <c r="L294" s="193"/>
      <c r="M294" s="194"/>
      <c r="N294" s="195"/>
      <c r="O294" s="195"/>
      <c r="P294" s="195"/>
      <c r="Q294" s="195"/>
      <c r="R294" s="195"/>
      <c r="S294" s="195"/>
      <c r="T294" s="196"/>
      <c r="AT294" s="197" t="s">
        <v>325</v>
      </c>
      <c r="AU294" s="197" t="s">
        <v>106</v>
      </c>
      <c r="AV294" s="11" t="s">
        <v>106</v>
      </c>
      <c r="AW294" s="11" t="s">
        <v>31</v>
      </c>
      <c r="AX294" s="11" t="s">
        <v>69</v>
      </c>
      <c r="AY294" s="197" t="s">
        <v>310</v>
      </c>
    </row>
    <row r="295" spans="2:51" s="11" customFormat="1" ht="11.25">
      <c r="B295" s="186"/>
      <c r="C295" s="187"/>
      <c r="D295" s="188" t="s">
        <v>325</v>
      </c>
      <c r="E295" s="189" t="s">
        <v>585</v>
      </c>
      <c r="F295" s="190" t="s">
        <v>586</v>
      </c>
      <c r="G295" s="187"/>
      <c r="H295" s="191">
        <v>104.44</v>
      </c>
      <c r="I295" s="192"/>
      <c r="J295" s="187"/>
      <c r="K295" s="187"/>
      <c r="L295" s="193"/>
      <c r="M295" s="194"/>
      <c r="N295" s="195"/>
      <c r="O295" s="195"/>
      <c r="P295" s="195"/>
      <c r="Q295" s="195"/>
      <c r="R295" s="195"/>
      <c r="S295" s="195"/>
      <c r="T295" s="196"/>
      <c r="AT295" s="197" t="s">
        <v>325</v>
      </c>
      <c r="AU295" s="197" t="s">
        <v>106</v>
      </c>
      <c r="AV295" s="11" t="s">
        <v>106</v>
      </c>
      <c r="AW295" s="11" t="s">
        <v>31</v>
      </c>
      <c r="AX295" s="11" t="s">
        <v>77</v>
      </c>
      <c r="AY295" s="197" t="s">
        <v>310</v>
      </c>
    </row>
    <row r="296" spans="2:65" s="1" customFormat="1" ht="16.5" customHeight="1">
      <c r="B296" s="31"/>
      <c r="C296" s="208" t="s">
        <v>587</v>
      </c>
      <c r="D296" s="208" t="s">
        <v>422</v>
      </c>
      <c r="E296" s="209" t="s">
        <v>588</v>
      </c>
      <c r="F296" s="210" t="s">
        <v>589</v>
      </c>
      <c r="G296" s="211" t="s">
        <v>422</v>
      </c>
      <c r="H296" s="212">
        <v>109.66</v>
      </c>
      <c r="I296" s="213"/>
      <c r="J296" s="212">
        <f>ROUND(I296*H296,2)</f>
        <v>0</v>
      </c>
      <c r="K296" s="210" t="s">
        <v>321</v>
      </c>
      <c r="L296" s="214"/>
      <c r="M296" s="215" t="s">
        <v>1</v>
      </c>
      <c r="N296" s="216" t="s">
        <v>41</v>
      </c>
      <c r="O296" s="57"/>
      <c r="P296" s="183">
        <f>O296*H296</f>
        <v>0</v>
      </c>
      <c r="Q296" s="183">
        <v>0.0006</v>
      </c>
      <c r="R296" s="183">
        <f>Q296*H296</f>
        <v>0.065796</v>
      </c>
      <c r="S296" s="183">
        <v>0</v>
      </c>
      <c r="T296" s="184">
        <f>S296*H296</f>
        <v>0</v>
      </c>
      <c r="AR296" s="14" t="s">
        <v>391</v>
      </c>
      <c r="AT296" s="14" t="s">
        <v>422</v>
      </c>
      <c r="AU296" s="14" t="s">
        <v>106</v>
      </c>
      <c r="AY296" s="14" t="s">
        <v>310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4" t="s">
        <v>106</v>
      </c>
      <c r="BK296" s="185">
        <f>ROUND(I296*H296,2)</f>
        <v>0</v>
      </c>
      <c r="BL296" s="14" t="s">
        <v>314</v>
      </c>
      <c r="BM296" s="14" t="s">
        <v>590</v>
      </c>
    </row>
    <row r="297" spans="2:51" s="11" customFormat="1" ht="11.25">
      <c r="B297" s="186"/>
      <c r="C297" s="187"/>
      <c r="D297" s="188" t="s">
        <v>325</v>
      </c>
      <c r="E297" s="189" t="s">
        <v>591</v>
      </c>
      <c r="F297" s="190" t="s">
        <v>592</v>
      </c>
      <c r="G297" s="187"/>
      <c r="H297" s="191">
        <v>109.66</v>
      </c>
      <c r="I297" s="192"/>
      <c r="J297" s="187"/>
      <c r="K297" s="187"/>
      <c r="L297" s="193"/>
      <c r="M297" s="194"/>
      <c r="N297" s="195"/>
      <c r="O297" s="195"/>
      <c r="P297" s="195"/>
      <c r="Q297" s="195"/>
      <c r="R297" s="195"/>
      <c r="S297" s="195"/>
      <c r="T297" s="196"/>
      <c r="AT297" s="197" t="s">
        <v>325</v>
      </c>
      <c r="AU297" s="197" t="s">
        <v>106</v>
      </c>
      <c r="AV297" s="11" t="s">
        <v>106</v>
      </c>
      <c r="AW297" s="11" t="s">
        <v>31</v>
      </c>
      <c r="AX297" s="11" t="s">
        <v>69</v>
      </c>
      <c r="AY297" s="197" t="s">
        <v>310</v>
      </c>
    </row>
    <row r="298" spans="2:51" s="11" customFormat="1" ht="11.25">
      <c r="B298" s="186"/>
      <c r="C298" s="187"/>
      <c r="D298" s="188" t="s">
        <v>325</v>
      </c>
      <c r="E298" s="189" t="s">
        <v>593</v>
      </c>
      <c r="F298" s="190" t="s">
        <v>594</v>
      </c>
      <c r="G298" s="187"/>
      <c r="H298" s="191">
        <v>109.66</v>
      </c>
      <c r="I298" s="192"/>
      <c r="J298" s="187"/>
      <c r="K298" s="187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325</v>
      </c>
      <c r="AU298" s="197" t="s">
        <v>106</v>
      </c>
      <c r="AV298" s="11" t="s">
        <v>106</v>
      </c>
      <c r="AW298" s="11" t="s">
        <v>31</v>
      </c>
      <c r="AX298" s="11" t="s">
        <v>77</v>
      </c>
      <c r="AY298" s="197" t="s">
        <v>310</v>
      </c>
    </row>
    <row r="299" spans="2:65" s="1" customFormat="1" ht="16.5" customHeight="1">
      <c r="B299" s="31"/>
      <c r="C299" s="175" t="s">
        <v>595</v>
      </c>
      <c r="D299" s="175" t="s">
        <v>317</v>
      </c>
      <c r="E299" s="176" t="s">
        <v>596</v>
      </c>
      <c r="F299" s="177" t="s">
        <v>597</v>
      </c>
      <c r="G299" s="178" t="s">
        <v>422</v>
      </c>
      <c r="H299" s="179">
        <v>2242.17</v>
      </c>
      <c r="I299" s="180"/>
      <c r="J299" s="179">
        <f>ROUND(I299*H299,2)</f>
        <v>0</v>
      </c>
      <c r="K299" s="177" t="s">
        <v>321</v>
      </c>
      <c r="L299" s="35"/>
      <c r="M299" s="181" t="s">
        <v>1</v>
      </c>
      <c r="N299" s="182" t="s">
        <v>41</v>
      </c>
      <c r="O299" s="57"/>
      <c r="P299" s="183">
        <f>O299*H299</f>
        <v>0</v>
      </c>
      <c r="Q299" s="183">
        <v>0.00025</v>
      </c>
      <c r="R299" s="183">
        <f>Q299*H299</f>
        <v>0.5605425</v>
      </c>
      <c r="S299" s="183">
        <v>0</v>
      </c>
      <c r="T299" s="184">
        <f>S299*H299</f>
        <v>0</v>
      </c>
      <c r="AR299" s="14" t="s">
        <v>314</v>
      </c>
      <c r="AT299" s="14" t="s">
        <v>317</v>
      </c>
      <c r="AU299" s="14" t="s">
        <v>106</v>
      </c>
      <c r="AY299" s="14" t="s">
        <v>310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4" t="s">
        <v>106</v>
      </c>
      <c r="BK299" s="185">
        <f>ROUND(I299*H299,2)</f>
        <v>0</v>
      </c>
      <c r="BL299" s="14" t="s">
        <v>314</v>
      </c>
      <c r="BM299" s="14" t="s">
        <v>598</v>
      </c>
    </row>
    <row r="300" spans="2:51" s="12" customFormat="1" ht="11.25">
      <c r="B300" s="198"/>
      <c r="C300" s="199"/>
      <c r="D300" s="188" t="s">
        <v>325</v>
      </c>
      <c r="E300" s="200" t="s">
        <v>1</v>
      </c>
      <c r="F300" s="201" t="s">
        <v>599</v>
      </c>
      <c r="G300" s="199"/>
      <c r="H300" s="200" t="s">
        <v>1</v>
      </c>
      <c r="I300" s="202"/>
      <c r="J300" s="199"/>
      <c r="K300" s="199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325</v>
      </c>
      <c r="AU300" s="207" t="s">
        <v>106</v>
      </c>
      <c r="AV300" s="12" t="s">
        <v>77</v>
      </c>
      <c r="AW300" s="12" t="s">
        <v>31</v>
      </c>
      <c r="AX300" s="12" t="s">
        <v>69</v>
      </c>
      <c r="AY300" s="207" t="s">
        <v>310</v>
      </c>
    </row>
    <row r="301" spans="2:51" s="11" customFormat="1" ht="11.25">
      <c r="B301" s="186"/>
      <c r="C301" s="187"/>
      <c r="D301" s="188" t="s">
        <v>325</v>
      </c>
      <c r="E301" s="189" t="s">
        <v>600</v>
      </c>
      <c r="F301" s="190" t="s">
        <v>601</v>
      </c>
      <c r="G301" s="187"/>
      <c r="H301" s="191">
        <v>553.16</v>
      </c>
      <c r="I301" s="192"/>
      <c r="J301" s="187"/>
      <c r="K301" s="187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325</v>
      </c>
      <c r="AU301" s="197" t="s">
        <v>106</v>
      </c>
      <c r="AV301" s="11" t="s">
        <v>106</v>
      </c>
      <c r="AW301" s="11" t="s">
        <v>31</v>
      </c>
      <c r="AX301" s="11" t="s">
        <v>69</v>
      </c>
      <c r="AY301" s="197" t="s">
        <v>310</v>
      </c>
    </row>
    <row r="302" spans="2:51" s="11" customFormat="1" ht="11.25">
      <c r="B302" s="186"/>
      <c r="C302" s="187"/>
      <c r="D302" s="188" t="s">
        <v>325</v>
      </c>
      <c r="E302" s="189" t="s">
        <v>200</v>
      </c>
      <c r="F302" s="190" t="s">
        <v>602</v>
      </c>
      <c r="G302" s="187"/>
      <c r="H302" s="191">
        <v>-36.69</v>
      </c>
      <c r="I302" s="192"/>
      <c r="J302" s="187"/>
      <c r="K302" s="187"/>
      <c r="L302" s="193"/>
      <c r="M302" s="194"/>
      <c r="N302" s="195"/>
      <c r="O302" s="195"/>
      <c r="P302" s="195"/>
      <c r="Q302" s="195"/>
      <c r="R302" s="195"/>
      <c r="S302" s="195"/>
      <c r="T302" s="196"/>
      <c r="AT302" s="197" t="s">
        <v>325</v>
      </c>
      <c r="AU302" s="197" t="s">
        <v>106</v>
      </c>
      <c r="AV302" s="11" t="s">
        <v>106</v>
      </c>
      <c r="AW302" s="11" t="s">
        <v>31</v>
      </c>
      <c r="AX302" s="11" t="s">
        <v>69</v>
      </c>
      <c r="AY302" s="197" t="s">
        <v>310</v>
      </c>
    </row>
    <row r="303" spans="2:51" s="11" customFormat="1" ht="11.25">
      <c r="B303" s="186"/>
      <c r="C303" s="187"/>
      <c r="D303" s="188" t="s">
        <v>325</v>
      </c>
      <c r="E303" s="189" t="s">
        <v>603</v>
      </c>
      <c r="F303" s="190" t="s">
        <v>604</v>
      </c>
      <c r="G303" s="187"/>
      <c r="H303" s="191">
        <v>516.47</v>
      </c>
      <c r="I303" s="192"/>
      <c r="J303" s="187"/>
      <c r="K303" s="187"/>
      <c r="L303" s="193"/>
      <c r="M303" s="194"/>
      <c r="N303" s="195"/>
      <c r="O303" s="195"/>
      <c r="P303" s="195"/>
      <c r="Q303" s="195"/>
      <c r="R303" s="195"/>
      <c r="S303" s="195"/>
      <c r="T303" s="196"/>
      <c r="AT303" s="197" t="s">
        <v>325</v>
      </c>
      <c r="AU303" s="197" t="s">
        <v>106</v>
      </c>
      <c r="AV303" s="11" t="s">
        <v>106</v>
      </c>
      <c r="AW303" s="11" t="s">
        <v>31</v>
      </c>
      <c r="AX303" s="11" t="s">
        <v>69</v>
      </c>
      <c r="AY303" s="197" t="s">
        <v>310</v>
      </c>
    </row>
    <row r="304" spans="2:51" s="12" customFormat="1" ht="11.25">
      <c r="B304" s="198"/>
      <c r="C304" s="199"/>
      <c r="D304" s="188" t="s">
        <v>325</v>
      </c>
      <c r="E304" s="200" t="s">
        <v>1</v>
      </c>
      <c r="F304" s="201" t="s">
        <v>605</v>
      </c>
      <c r="G304" s="199"/>
      <c r="H304" s="200" t="s">
        <v>1</v>
      </c>
      <c r="I304" s="202"/>
      <c r="J304" s="199"/>
      <c r="K304" s="199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325</v>
      </c>
      <c r="AU304" s="207" t="s">
        <v>106</v>
      </c>
      <c r="AV304" s="12" t="s">
        <v>77</v>
      </c>
      <c r="AW304" s="12" t="s">
        <v>31</v>
      </c>
      <c r="AX304" s="12" t="s">
        <v>69</v>
      </c>
      <c r="AY304" s="207" t="s">
        <v>310</v>
      </c>
    </row>
    <row r="305" spans="2:51" s="11" customFormat="1" ht="11.25">
      <c r="B305" s="186"/>
      <c r="C305" s="187"/>
      <c r="D305" s="188" t="s">
        <v>325</v>
      </c>
      <c r="E305" s="189" t="s">
        <v>202</v>
      </c>
      <c r="F305" s="190" t="s">
        <v>606</v>
      </c>
      <c r="G305" s="187"/>
      <c r="H305" s="191">
        <v>516.48</v>
      </c>
      <c r="I305" s="192"/>
      <c r="J305" s="187"/>
      <c r="K305" s="187"/>
      <c r="L305" s="193"/>
      <c r="M305" s="194"/>
      <c r="N305" s="195"/>
      <c r="O305" s="195"/>
      <c r="P305" s="195"/>
      <c r="Q305" s="195"/>
      <c r="R305" s="195"/>
      <c r="S305" s="195"/>
      <c r="T305" s="196"/>
      <c r="AT305" s="197" t="s">
        <v>325</v>
      </c>
      <c r="AU305" s="197" t="s">
        <v>106</v>
      </c>
      <c r="AV305" s="11" t="s">
        <v>106</v>
      </c>
      <c r="AW305" s="11" t="s">
        <v>31</v>
      </c>
      <c r="AX305" s="11" t="s">
        <v>69</v>
      </c>
      <c r="AY305" s="197" t="s">
        <v>310</v>
      </c>
    </row>
    <row r="306" spans="2:51" s="11" customFormat="1" ht="11.25">
      <c r="B306" s="186"/>
      <c r="C306" s="187"/>
      <c r="D306" s="188" t="s">
        <v>325</v>
      </c>
      <c r="E306" s="189" t="s">
        <v>607</v>
      </c>
      <c r="F306" s="190" t="s">
        <v>608</v>
      </c>
      <c r="G306" s="187"/>
      <c r="H306" s="191">
        <v>516.48</v>
      </c>
      <c r="I306" s="192"/>
      <c r="J306" s="187"/>
      <c r="K306" s="187"/>
      <c r="L306" s="193"/>
      <c r="M306" s="194"/>
      <c r="N306" s="195"/>
      <c r="O306" s="195"/>
      <c r="P306" s="195"/>
      <c r="Q306" s="195"/>
      <c r="R306" s="195"/>
      <c r="S306" s="195"/>
      <c r="T306" s="196"/>
      <c r="AT306" s="197" t="s">
        <v>325</v>
      </c>
      <c r="AU306" s="197" t="s">
        <v>106</v>
      </c>
      <c r="AV306" s="11" t="s">
        <v>106</v>
      </c>
      <c r="AW306" s="11" t="s">
        <v>31</v>
      </c>
      <c r="AX306" s="11" t="s">
        <v>69</v>
      </c>
      <c r="AY306" s="197" t="s">
        <v>310</v>
      </c>
    </row>
    <row r="307" spans="2:51" s="12" customFormat="1" ht="11.25">
      <c r="B307" s="198"/>
      <c r="C307" s="199"/>
      <c r="D307" s="188" t="s">
        <v>325</v>
      </c>
      <c r="E307" s="200" t="s">
        <v>1</v>
      </c>
      <c r="F307" s="201" t="s">
        <v>609</v>
      </c>
      <c r="G307" s="199"/>
      <c r="H307" s="200" t="s">
        <v>1</v>
      </c>
      <c r="I307" s="202"/>
      <c r="J307" s="199"/>
      <c r="K307" s="199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325</v>
      </c>
      <c r="AU307" s="207" t="s">
        <v>106</v>
      </c>
      <c r="AV307" s="12" t="s">
        <v>77</v>
      </c>
      <c r="AW307" s="12" t="s">
        <v>31</v>
      </c>
      <c r="AX307" s="12" t="s">
        <v>69</v>
      </c>
      <c r="AY307" s="207" t="s">
        <v>310</v>
      </c>
    </row>
    <row r="308" spans="2:51" s="11" customFormat="1" ht="11.25">
      <c r="B308" s="186"/>
      <c r="C308" s="187"/>
      <c r="D308" s="188" t="s">
        <v>325</v>
      </c>
      <c r="E308" s="189" t="s">
        <v>205</v>
      </c>
      <c r="F308" s="190" t="s">
        <v>610</v>
      </c>
      <c r="G308" s="187"/>
      <c r="H308" s="191">
        <v>1038.76</v>
      </c>
      <c r="I308" s="192"/>
      <c r="J308" s="187"/>
      <c r="K308" s="187"/>
      <c r="L308" s="193"/>
      <c r="M308" s="194"/>
      <c r="N308" s="195"/>
      <c r="O308" s="195"/>
      <c r="P308" s="195"/>
      <c r="Q308" s="195"/>
      <c r="R308" s="195"/>
      <c r="S308" s="195"/>
      <c r="T308" s="196"/>
      <c r="AT308" s="197" t="s">
        <v>325</v>
      </c>
      <c r="AU308" s="197" t="s">
        <v>106</v>
      </c>
      <c r="AV308" s="11" t="s">
        <v>106</v>
      </c>
      <c r="AW308" s="11" t="s">
        <v>31</v>
      </c>
      <c r="AX308" s="11" t="s">
        <v>69</v>
      </c>
      <c r="AY308" s="197" t="s">
        <v>310</v>
      </c>
    </row>
    <row r="309" spans="2:51" s="11" customFormat="1" ht="11.25">
      <c r="B309" s="186"/>
      <c r="C309" s="187"/>
      <c r="D309" s="188" t="s">
        <v>325</v>
      </c>
      <c r="E309" s="189" t="s">
        <v>611</v>
      </c>
      <c r="F309" s="190" t="s">
        <v>612</v>
      </c>
      <c r="G309" s="187"/>
      <c r="H309" s="191">
        <v>1038.76</v>
      </c>
      <c r="I309" s="192"/>
      <c r="J309" s="187"/>
      <c r="K309" s="187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325</v>
      </c>
      <c r="AU309" s="197" t="s">
        <v>106</v>
      </c>
      <c r="AV309" s="11" t="s">
        <v>106</v>
      </c>
      <c r="AW309" s="11" t="s">
        <v>31</v>
      </c>
      <c r="AX309" s="11" t="s">
        <v>69</v>
      </c>
      <c r="AY309" s="197" t="s">
        <v>310</v>
      </c>
    </row>
    <row r="310" spans="2:51" s="12" customFormat="1" ht="11.25">
      <c r="B310" s="198"/>
      <c r="C310" s="199"/>
      <c r="D310" s="188" t="s">
        <v>325</v>
      </c>
      <c r="E310" s="200" t="s">
        <v>1</v>
      </c>
      <c r="F310" s="201" t="s">
        <v>613</v>
      </c>
      <c r="G310" s="199"/>
      <c r="H310" s="200" t="s">
        <v>1</v>
      </c>
      <c r="I310" s="202"/>
      <c r="J310" s="199"/>
      <c r="K310" s="199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325</v>
      </c>
      <c r="AU310" s="207" t="s">
        <v>106</v>
      </c>
      <c r="AV310" s="12" t="s">
        <v>77</v>
      </c>
      <c r="AW310" s="12" t="s">
        <v>31</v>
      </c>
      <c r="AX310" s="12" t="s">
        <v>69</v>
      </c>
      <c r="AY310" s="207" t="s">
        <v>310</v>
      </c>
    </row>
    <row r="311" spans="2:51" s="11" customFormat="1" ht="11.25">
      <c r="B311" s="186"/>
      <c r="C311" s="187"/>
      <c r="D311" s="188" t="s">
        <v>325</v>
      </c>
      <c r="E311" s="189" t="s">
        <v>208</v>
      </c>
      <c r="F311" s="190" t="s">
        <v>614</v>
      </c>
      <c r="G311" s="187"/>
      <c r="H311" s="191">
        <v>170.46</v>
      </c>
      <c r="I311" s="192"/>
      <c r="J311" s="187"/>
      <c r="K311" s="187"/>
      <c r="L311" s="193"/>
      <c r="M311" s="194"/>
      <c r="N311" s="195"/>
      <c r="O311" s="195"/>
      <c r="P311" s="195"/>
      <c r="Q311" s="195"/>
      <c r="R311" s="195"/>
      <c r="S311" s="195"/>
      <c r="T311" s="196"/>
      <c r="AT311" s="197" t="s">
        <v>325</v>
      </c>
      <c r="AU311" s="197" t="s">
        <v>106</v>
      </c>
      <c r="AV311" s="11" t="s">
        <v>106</v>
      </c>
      <c r="AW311" s="11" t="s">
        <v>31</v>
      </c>
      <c r="AX311" s="11" t="s">
        <v>69</v>
      </c>
      <c r="AY311" s="197" t="s">
        <v>310</v>
      </c>
    </row>
    <row r="312" spans="2:51" s="11" customFormat="1" ht="11.25">
      <c r="B312" s="186"/>
      <c r="C312" s="187"/>
      <c r="D312" s="188" t="s">
        <v>325</v>
      </c>
      <c r="E312" s="189" t="s">
        <v>615</v>
      </c>
      <c r="F312" s="190" t="s">
        <v>616</v>
      </c>
      <c r="G312" s="187"/>
      <c r="H312" s="191">
        <v>170.46</v>
      </c>
      <c r="I312" s="192"/>
      <c r="J312" s="187"/>
      <c r="K312" s="187"/>
      <c r="L312" s="193"/>
      <c r="M312" s="194"/>
      <c r="N312" s="195"/>
      <c r="O312" s="195"/>
      <c r="P312" s="195"/>
      <c r="Q312" s="195"/>
      <c r="R312" s="195"/>
      <c r="S312" s="195"/>
      <c r="T312" s="196"/>
      <c r="AT312" s="197" t="s">
        <v>325</v>
      </c>
      <c r="AU312" s="197" t="s">
        <v>106</v>
      </c>
      <c r="AV312" s="11" t="s">
        <v>106</v>
      </c>
      <c r="AW312" s="11" t="s">
        <v>31</v>
      </c>
      <c r="AX312" s="11" t="s">
        <v>69</v>
      </c>
      <c r="AY312" s="197" t="s">
        <v>310</v>
      </c>
    </row>
    <row r="313" spans="2:51" s="11" customFormat="1" ht="11.25">
      <c r="B313" s="186"/>
      <c r="C313" s="187"/>
      <c r="D313" s="188" t="s">
        <v>325</v>
      </c>
      <c r="E313" s="189" t="s">
        <v>617</v>
      </c>
      <c r="F313" s="190" t="s">
        <v>618</v>
      </c>
      <c r="G313" s="187"/>
      <c r="H313" s="191">
        <v>2242.17</v>
      </c>
      <c r="I313" s="192"/>
      <c r="J313" s="187"/>
      <c r="K313" s="187"/>
      <c r="L313" s="193"/>
      <c r="M313" s="194"/>
      <c r="N313" s="195"/>
      <c r="O313" s="195"/>
      <c r="P313" s="195"/>
      <c r="Q313" s="195"/>
      <c r="R313" s="195"/>
      <c r="S313" s="195"/>
      <c r="T313" s="196"/>
      <c r="AT313" s="197" t="s">
        <v>325</v>
      </c>
      <c r="AU313" s="197" t="s">
        <v>106</v>
      </c>
      <c r="AV313" s="11" t="s">
        <v>106</v>
      </c>
      <c r="AW313" s="11" t="s">
        <v>31</v>
      </c>
      <c r="AX313" s="11" t="s">
        <v>77</v>
      </c>
      <c r="AY313" s="197" t="s">
        <v>310</v>
      </c>
    </row>
    <row r="314" spans="2:65" s="1" customFormat="1" ht="16.5" customHeight="1">
      <c r="B314" s="31"/>
      <c r="C314" s="208" t="s">
        <v>619</v>
      </c>
      <c r="D314" s="208" t="s">
        <v>422</v>
      </c>
      <c r="E314" s="209" t="s">
        <v>620</v>
      </c>
      <c r="F314" s="210" t="s">
        <v>621</v>
      </c>
      <c r="G314" s="211" t="s">
        <v>422</v>
      </c>
      <c r="H314" s="212">
        <v>1038.74</v>
      </c>
      <c r="I314" s="213"/>
      <c r="J314" s="212">
        <f>ROUND(I314*H314,2)</f>
        <v>0</v>
      </c>
      <c r="K314" s="210" t="s">
        <v>321</v>
      </c>
      <c r="L314" s="214"/>
      <c r="M314" s="215" t="s">
        <v>1</v>
      </c>
      <c r="N314" s="216" t="s">
        <v>41</v>
      </c>
      <c r="O314" s="57"/>
      <c r="P314" s="183">
        <f>O314*H314</f>
        <v>0</v>
      </c>
      <c r="Q314" s="183">
        <v>4E-05</v>
      </c>
      <c r="R314" s="183">
        <f>Q314*H314</f>
        <v>0.041549600000000006</v>
      </c>
      <c r="S314" s="183">
        <v>0</v>
      </c>
      <c r="T314" s="184">
        <f>S314*H314</f>
        <v>0</v>
      </c>
      <c r="AR314" s="14" t="s">
        <v>391</v>
      </c>
      <c r="AT314" s="14" t="s">
        <v>422</v>
      </c>
      <c r="AU314" s="14" t="s">
        <v>106</v>
      </c>
      <c r="AY314" s="14" t="s">
        <v>310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4" t="s">
        <v>106</v>
      </c>
      <c r="BK314" s="185">
        <f>ROUND(I314*H314,2)</f>
        <v>0</v>
      </c>
      <c r="BL314" s="14" t="s">
        <v>314</v>
      </c>
      <c r="BM314" s="14" t="s">
        <v>622</v>
      </c>
    </row>
    <row r="315" spans="2:51" s="11" customFormat="1" ht="11.25">
      <c r="B315" s="186"/>
      <c r="C315" s="187"/>
      <c r="D315" s="188" t="s">
        <v>325</v>
      </c>
      <c r="E315" s="189" t="s">
        <v>623</v>
      </c>
      <c r="F315" s="190" t="s">
        <v>624</v>
      </c>
      <c r="G315" s="187"/>
      <c r="H315" s="191">
        <v>1038.74</v>
      </c>
      <c r="I315" s="192"/>
      <c r="J315" s="187"/>
      <c r="K315" s="187"/>
      <c r="L315" s="193"/>
      <c r="M315" s="194"/>
      <c r="N315" s="195"/>
      <c r="O315" s="195"/>
      <c r="P315" s="195"/>
      <c r="Q315" s="195"/>
      <c r="R315" s="195"/>
      <c r="S315" s="195"/>
      <c r="T315" s="196"/>
      <c r="AT315" s="197" t="s">
        <v>325</v>
      </c>
      <c r="AU315" s="197" t="s">
        <v>106</v>
      </c>
      <c r="AV315" s="11" t="s">
        <v>106</v>
      </c>
      <c r="AW315" s="11" t="s">
        <v>31</v>
      </c>
      <c r="AX315" s="11" t="s">
        <v>77</v>
      </c>
      <c r="AY315" s="197" t="s">
        <v>310</v>
      </c>
    </row>
    <row r="316" spans="2:65" s="1" customFormat="1" ht="16.5" customHeight="1">
      <c r="B316" s="31"/>
      <c r="C316" s="208" t="s">
        <v>625</v>
      </c>
      <c r="D316" s="208" t="s">
        <v>422</v>
      </c>
      <c r="E316" s="209" t="s">
        <v>626</v>
      </c>
      <c r="F316" s="210" t="s">
        <v>627</v>
      </c>
      <c r="G316" s="211" t="s">
        <v>422</v>
      </c>
      <c r="H316" s="212">
        <v>1143.74</v>
      </c>
      <c r="I316" s="213"/>
      <c r="J316" s="212">
        <f>ROUND(I316*H316,2)</f>
        <v>0</v>
      </c>
      <c r="K316" s="210" t="s">
        <v>321</v>
      </c>
      <c r="L316" s="214"/>
      <c r="M316" s="215" t="s">
        <v>1</v>
      </c>
      <c r="N316" s="216" t="s">
        <v>41</v>
      </c>
      <c r="O316" s="57"/>
      <c r="P316" s="183">
        <f>O316*H316</f>
        <v>0</v>
      </c>
      <c r="Q316" s="183">
        <v>3E-05</v>
      </c>
      <c r="R316" s="183">
        <f>Q316*H316</f>
        <v>0.0343122</v>
      </c>
      <c r="S316" s="183">
        <v>0</v>
      </c>
      <c r="T316" s="184">
        <f>S316*H316</f>
        <v>0</v>
      </c>
      <c r="AR316" s="14" t="s">
        <v>391</v>
      </c>
      <c r="AT316" s="14" t="s">
        <v>422</v>
      </c>
      <c r="AU316" s="14" t="s">
        <v>106</v>
      </c>
      <c r="AY316" s="14" t="s">
        <v>310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4" t="s">
        <v>106</v>
      </c>
      <c r="BK316" s="185">
        <f>ROUND(I316*H316,2)</f>
        <v>0</v>
      </c>
      <c r="BL316" s="14" t="s">
        <v>314</v>
      </c>
      <c r="BM316" s="14" t="s">
        <v>628</v>
      </c>
    </row>
    <row r="317" spans="2:51" s="11" customFormat="1" ht="11.25">
      <c r="B317" s="186"/>
      <c r="C317" s="187"/>
      <c r="D317" s="188" t="s">
        <v>325</v>
      </c>
      <c r="E317" s="189" t="s">
        <v>629</v>
      </c>
      <c r="F317" s="190" t="s">
        <v>630</v>
      </c>
      <c r="G317" s="187"/>
      <c r="H317" s="191">
        <v>1143.74</v>
      </c>
      <c r="I317" s="192"/>
      <c r="J317" s="187"/>
      <c r="K317" s="187"/>
      <c r="L317" s="193"/>
      <c r="M317" s="194"/>
      <c r="N317" s="195"/>
      <c r="O317" s="195"/>
      <c r="P317" s="195"/>
      <c r="Q317" s="195"/>
      <c r="R317" s="195"/>
      <c r="S317" s="195"/>
      <c r="T317" s="196"/>
      <c r="AT317" s="197" t="s">
        <v>325</v>
      </c>
      <c r="AU317" s="197" t="s">
        <v>106</v>
      </c>
      <c r="AV317" s="11" t="s">
        <v>106</v>
      </c>
      <c r="AW317" s="11" t="s">
        <v>31</v>
      </c>
      <c r="AX317" s="11" t="s">
        <v>77</v>
      </c>
      <c r="AY317" s="197" t="s">
        <v>310</v>
      </c>
    </row>
    <row r="318" spans="2:65" s="1" customFormat="1" ht="16.5" customHeight="1">
      <c r="B318" s="31"/>
      <c r="C318" s="208" t="s">
        <v>631</v>
      </c>
      <c r="D318" s="208" t="s">
        <v>422</v>
      </c>
      <c r="E318" s="209" t="s">
        <v>632</v>
      </c>
      <c r="F318" s="210" t="s">
        <v>633</v>
      </c>
      <c r="G318" s="211" t="s">
        <v>422</v>
      </c>
      <c r="H318" s="212">
        <v>170.46</v>
      </c>
      <c r="I318" s="213"/>
      <c r="J318" s="212">
        <f>ROUND(I318*H318,2)</f>
        <v>0</v>
      </c>
      <c r="K318" s="210" t="s">
        <v>321</v>
      </c>
      <c r="L318" s="214"/>
      <c r="M318" s="215" t="s">
        <v>1</v>
      </c>
      <c r="N318" s="216" t="s">
        <v>41</v>
      </c>
      <c r="O318" s="57"/>
      <c r="P318" s="183">
        <f>O318*H318</f>
        <v>0</v>
      </c>
      <c r="Q318" s="183">
        <v>0.0002</v>
      </c>
      <c r="R318" s="183">
        <f>Q318*H318</f>
        <v>0.034092000000000004</v>
      </c>
      <c r="S318" s="183">
        <v>0</v>
      </c>
      <c r="T318" s="184">
        <f>S318*H318</f>
        <v>0</v>
      </c>
      <c r="AR318" s="14" t="s">
        <v>391</v>
      </c>
      <c r="AT318" s="14" t="s">
        <v>422</v>
      </c>
      <c r="AU318" s="14" t="s">
        <v>106</v>
      </c>
      <c r="AY318" s="14" t="s">
        <v>310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4" t="s">
        <v>106</v>
      </c>
      <c r="BK318" s="185">
        <f>ROUND(I318*H318,2)</f>
        <v>0</v>
      </c>
      <c r="BL318" s="14" t="s">
        <v>314</v>
      </c>
      <c r="BM318" s="14" t="s">
        <v>634</v>
      </c>
    </row>
    <row r="319" spans="2:51" s="11" customFormat="1" ht="11.25">
      <c r="B319" s="186"/>
      <c r="C319" s="187"/>
      <c r="D319" s="188" t="s">
        <v>325</v>
      </c>
      <c r="E319" s="189" t="s">
        <v>635</v>
      </c>
      <c r="F319" s="190" t="s">
        <v>614</v>
      </c>
      <c r="G319" s="187"/>
      <c r="H319" s="191">
        <v>170.46</v>
      </c>
      <c r="I319" s="192"/>
      <c r="J319" s="187"/>
      <c r="K319" s="187"/>
      <c r="L319" s="193"/>
      <c r="M319" s="194"/>
      <c r="N319" s="195"/>
      <c r="O319" s="195"/>
      <c r="P319" s="195"/>
      <c r="Q319" s="195"/>
      <c r="R319" s="195"/>
      <c r="S319" s="195"/>
      <c r="T319" s="196"/>
      <c r="AT319" s="197" t="s">
        <v>325</v>
      </c>
      <c r="AU319" s="197" t="s">
        <v>106</v>
      </c>
      <c r="AV319" s="11" t="s">
        <v>106</v>
      </c>
      <c r="AW319" s="11" t="s">
        <v>31</v>
      </c>
      <c r="AX319" s="11" t="s">
        <v>77</v>
      </c>
      <c r="AY319" s="197" t="s">
        <v>310</v>
      </c>
    </row>
    <row r="320" spans="2:65" s="1" customFormat="1" ht="16.5" customHeight="1">
      <c r="B320" s="31"/>
      <c r="C320" s="175" t="s">
        <v>636</v>
      </c>
      <c r="D320" s="175" t="s">
        <v>317</v>
      </c>
      <c r="E320" s="176" t="s">
        <v>637</v>
      </c>
      <c r="F320" s="177" t="s">
        <v>638</v>
      </c>
      <c r="G320" s="178" t="s">
        <v>320</v>
      </c>
      <c r="H320" s="179">
        <v>205.04</v>
      </c>
      <c r="I320" s="180"/>
      <c r="J320" s="179">
        <f>ROUND(I320*H320,2)</f>
        <v>0</v>
      </c>
      <c r="K320" s="177" t="s">
        <v>321</v>
      </c>
      <c r="L320" s="35"/>
      <c r="M320" s="181" t="s">
        <v>1</v>
      </c>
      <c r="N320" s="182" t="s">
        <v>41</v>
      </c>
      <c r="O320" s="57"/>
      <c r="P320" s="183">
        <f>O320*H320</f>
        <v>0</v>
      </c>
      <c r="Q320" s="183">
        <v>0.0231</v>
      </c>
      <c r="R320" s="183">
        <f>Q320*H320</f>
        <v>4.7364239999999995</v>
      </c>
      <c r="S320" s="183">
        <v>0</v>
      </c>
      <c r="T320" s="184">
        <f>S320*H320</f>
        <v>0</v>
      </c>
      <c r="AR320" s="14" t="s">
        <v>314</v>
      </c>
      <c r="AT320" s="14" t="s">
        <v>317</v>
      </c>
      <c r="AU320" s="14" t="s">
        <v>106</v>
      </c>
      <c r="AY320" s="14" t="s">
        <v>310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14" t="s">
        <v>106</v>
      </c>
      <c r="BK320" s="185">
        <f>ROUND(I320*H320,2)</f>
        <v>0</v>
      </c>
      <c r="BL320" s="14" t="s">
        <v>314</v>
      </c>
      <c r="BM320" s="14" t="s">
        <v>639</v>
      </c>
    </row>
    <row r="321" spans="2:51" s="12" customFormat="1" ht="11.25">
      <c r="B321" s="198"/>
      <c r="C321" s="199"/>
      <c r="D321" s="188" t="s">
        <v>325</v>
      </c>
      <c r="E321" s="200" t="s">
        <v>1</v>
      </c>
      <c r="F321" s="201" t="s">
        <v>441</v>
      </c>
      <c r="G321" s="199"/>
      <c r="H321" s="200" t="s">
        <v>1</v>
      </c>
      <c r="I321" s="202"/>
      <c r="J321" s="199"/>
      <c r="K321" s="199"/>
      <c r="L321" s="203"/>
      <c r="M321" s="204"/>
      <c r="N321" s="205"/>
      <c r="O321" s="205"/>
      <c r="P321" s="205"/>
      <c r="Q321" s="205"/>
      <c r="R321" s="205"/>
      <c r="S321" s="205"/>
      <c r="T321" s="206"/>
      <c r="AT321" s="207" t="s">
        <v>325</v>
      </c>
      <c r="AU321" s="207" t="s">
        <v>106</v>
      </c>
      <c r="AV321" s="12" t="s">
        <v>77</v>
      </c>
      <c r="AW321" s="12" t="s">
        <v>31</v>
      </c>
      <c r="AX321" s="12" t="s">
        <v>69</v>
      </c>
      <c r="AY321" s="207" t="s">
        <v>310</v>
      </c>
    </row>
    <row r="322" spans="2:51" s="11" customFormat="1" ht="11.25">
      <c r="B322" s="186"/>
      <c r="C322" s="187"/>
      <c r="D322" s="188" t="s">
        <v>325</v>
      </c>
      <c r="E322" s="189" t="s">
        <v>640</v>
      </c>
      <c r="F322" s="190" t="s">
        <v>484</v>
      </c>
      <c r="G322" s="187"/>
      <c r="H322" s="191">
        <v>83.26</v>
      </c>
      <c r="I322" s="192"/>
      <c r="J322" s="187"/>
      <c r="K322" s="187"/>
      <c r="L322" s="193"/>
      <c r="M322" s="194"/>
      <c r="N322" s="195"/>
      <c r="O322" s="195"/>
      <c r="P322" s="195"/>
      <c r="Q322" s="195"/>
      <c r="R322" s="195"/>
      <c r="S322" s="195"/>
      <c r="T322" s="196"/>
      <c r="AT322" s="197" t="s">
        <v>325</v>
      </c>
      <c r="AU322" s="197" t="s">
        <v>106</v>
      </c>
      <c r="AV322" s="11" t="s">
        <v>106</v>
      </c>
      <c r="AW322" s="11" t="s">
        <v>31</v>
      </c>
      <c r="AX322" s="11" t="s">
        <v>69</v>
      </c>
      <c r="AY322" s="197" t="s">
        <v>310</v>
      </c>
    </row>
    <row r="323" spans="2:51" s="11" customFormat="1" ht="11.25">
      <c r="B323" s="186"/>
      <c r="C323" s="187"/>
      <c r="D323" s="188" t="s">
        <v>325</v>
      </c>
      <c r="E323" s="189" t="s">
        <v>211</v>
      </c>
      <c r="F323" s="190" t="s">
        <v>641</v>
      </c>
      <c r="G323" s="187"/>
      <c r="H323" s="191">
        <v>121.78</v>
      </c>
      <c r="I323" s="192"/>
      <c r="J323" s="187"/>
      <c r="K323" s="187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325</v>
      </c>
      <c r="AU323" s="197" t="s">
        <v>106</v>
      </c>
      <c r="AV323" s="11" t="s">
        <v>106</v>
      </c>
      <c r="AW323" s="11" t="s">
        <v>31</v>
      </c>
      <c r="AX323" s="11" t="s">
        <v>69</v>
      </c>
      <c r="AY323" s="197" t="s">
        <v>310</v>
      </c>
    </row>
    <row r="324" spans="2:51" s="11" customFormat="1" ht="11.25">
      <c r="B324" s="186"/>
      <c r="C324" s="187"/>
      <c r="D324" s="188" t="s">
        <v>325</v>
      </c>
      <c r="E324" s="189" t="s">
        <v>642</v>
      </c>
      <c r="F324" s="190" t="s">
        <v>643</v>
      </c>
      <c r="G324" s="187"/>
      <c r="H324" s="191">
        <v>205.04</v>
      </c>
      <c r="I324" s="192"/>
      <c r="J324" s="187"/>
      <c r="K324" s="187"/>
      <c r="L324" s="193"/>
      <c r="M324" s="194"/>
      <c r="N324" s="195"/>
      <c r="O324" s="195"/>
      <c r="P324" s="195"/>
      <c r="Q324" s="195"/>
      <c r="R324" s="195"/>
      <c r="S324" s="195"/>
      <c r="T324" s="196"/>
      <c r="AT324" s="197" t="s">
        <v>325</v>
      </c>
      <c r="AU324" s="197" t="s">
        <v>106</v>
      </c>
      <c r="AV324" s="11" t="s">
        <v>106</v>
      </c>
      <c r="AW324" s="11" t="s">
        <v>31</v>
      </c>
      <c r="AX324" s="11" t="s">
        <v>77</v>
      </c>
      <c r="AY324" s="197" t="s">
        <v>310</v>
      </c>
    </row>
    <row r="325" spans="2:65" s="1" customFormat="1" ht="16.5" customHeight="1">
      <c r="B325" s="31"/>
      <c r="C325" s="175" t="s">
        <v>644</v>
      </c>
      <c r="D325" s="175" t="s">
        <v>317</v>
      </c>
      <c r="E325" s="176" t="s">
        <v>645</v>
      </c>
      <c r="F325" s="177" t="s">
        <v>646</v>
      </c>
      <c r="G325" s="178" t="s">
        <v>320</v>
      </c>
      <c r="H325" s="179">
        <v>87.6</v>
      </c>
      <c r="I325" s="180"/>
      <c r="J325" s="179">
        <f>ROUND(I325*H325,2)</f>
        <v>0</v>
      </c>
      <c r="K325" s="177" t="s">
        <v>321</v>
      </c>
      <c r="L325" s="35"/>
      <c r="M325" s="181" t="s">
        <v>1</v>
      </c>
      <c r="N325" s="182" t="s">
        <v>41</v>
      </c>
      <c r="O325" s="57"/>
      <c r="P325" s="183">
        <f>O325*H325</f>
        <v>0</v>
      </c>
      <c r="Q325" s="183">
        <v>0.00273</v>
      </c>
      <c r="R325" s="183">
        <f>Q325*H325</f>
        <v>0.23914799999999997</v>
      </c>
      <c r="S325" s="183">
        <v>0</v>
      </c>
      <c r="T325" s="184">
        <f>S325*H325</f>
        <v>0</v>
      </c>
      <c r="AR325" s="14" t="s">
        <v>314</v>
      </c>
      <c r="AT325" s="14" t="s">
        <v>317</v>
      </c>
      <c r="AU325" s="14" t="s">
        <v>106</v>
      </c>
      <c r="AY325" s="14" t="s">
        <v>310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4" t="s">
        <v>106</v>
      </c>
      <c r="BK325" s="185">
        <f>ROUND(I325*H325,2)</f>
        <v>0</v>
      </c>
      <c r="BL325" s="14" t="s">
        <v>314</v>
      </c>
      <c r="BM325" s="14" t="s">
        <v>647</v>
      </c>
    </row>
    <row r="326" spans="2:51" s="11" customFormat="1" ht="11.25">
      <c r="B326" s="186"/>
      <c r="C326" s="187"/>
      <c r="D326" s="188" t="s">
        <v>325</v>
      </c>
      <c r="E326" s="189" t="s">
        <v>648</v>
      </c>
      <c r="F326" s="190" t="s">
        <v>649</v>
      </c>
      <c r="G326" s="187"/>
      <c r="H326" s="191">
        <v>87.6</v>
      </c>
      <c r="I326" s="192"/>
      <c r="J326" s="187"/>
      <c r="K326" s="187"/>
      <c r="L326" s="193"/>
      <c r="M326" s="194"/>
      <c r="N326" s="195"/>
      <c r="O326" s="195"/>
      <c r="P326" s="195"/>
      <c r="Q326" s="195"/>
      <c r="R326" s="195"/>
      <c r="S326" s="195"/>
      <c r="T326" s="196"/>
      <c r="AT326" s="197" t="s">
        <v>325</v>
      </c>
      <c r="AU326" s="197" t="s">
        <v>106</v>
      </c>
      <c r="AV326" s="11" t="s">
        <v>106</v>
      </c>
      <c r="AW326" s="11" t="s">
        <v>31</v>
      </c>
      <c r="AX326" s="11" t="s">
        <v>69</v>
      </c>
      <c r="AY326" s="197" t="s">
        <v>310</v>
      </c>
    </row>
    <row r="327" spans="2:51" s="11" customFormat="1" ht="11.25">
      <c r="B327" s="186"/>
      <c r="C327" s="187"/>
      <c r="D327" s="188" t="s">
        <v>325</v>
      </c>
      <c r="E327" s="189" t="s">
        <v>650</v>
      </c>
      <c r="F327" s="190" t="s">
        <v>651</v>
      </c>
      <c r="G327" s="187"/>
      <c r="H327" s="191">
        <v>87.6</v>
      </c>
      <c r="I327" s="192"/>
      <c r="J327" s="187"/>
      <c r="K327" s="187"/>
      <c r="L327" s="193"/>
      <c r="M327" s="194"/>
      <c r="N327" s="195"/>
      <c r="O327" s="195"/>
      <c r="P327" s="195"/>
      <c r="Q327" s="195"/>
      <c r="R327" s="195"/>
      <c r="S327" s="195"/>
      <c r="T327" s="196"/>
      <c r="AT327" s="197" t="s">
        <v>325</v>
      </c>
      <c r="AU327" s="197" t="s">
        <v>106</v>
      </c>
      <c r="AV327" s="11" t="s">
        <v>106</v>
      </c>
      <c r="AW327" s="11" t="s">
        <v>31</v>
      </c>
      <c r="AX327" s="11" t="s">
        <v>77</v>
      </c>
      <c r="AY327" s="197" t="s">
        <v>310</v>
      </c>
    </row>
    <row r="328" spans="2:65" s="1" customFormat="1" ht="22.5" customHeight="1">
      <c r="B328" s="31"/>
      <c r="C328" s="175" t="s">
        <v>652</v>
      </c>
      <c r="D328" s="175" t="s">
        <v>317</v>
      </c>
      <c r="E328" s="176" t="s">
        <v>653</v>
      </c>
      <c r="F328" s="177" t="s">
        <v>654</v>
      </c>
      <c r="G328" s="178" t="s">
        <v>320</v>
      </c>
      <c r="H328" s="179">
        <v>1019.52</v>
      </c>
      <c r="I328" s="180"/>
      <c r="J328" s="179">
        <f>ROUND(I328*H328,2)</f>
        <v>0</v>
      </c>
      <c r="K328" s="177" t="s">
        <v>321</v>
      </c>
      <c r="L328" s="35"/>
      <c r="M328" s="181" t="s">
        <v>1</v>
      </c>
      <c r="N328" s="182" t="s">
        <v>41</v>
      </c>
      <c r="O328" s="57"/>
      <c r="P328" s="183">
        <f>O328*H328</f>
        <v>0</v>
      </c>
      <c r="Q328" s="183">
        <v>0.01146</v>
      </c>
      <c r="R328" s="183">
        <f>Q328*H328</f>
        <v>11.6836992</v>
      </c>
      <c r="S328" s="183">
        <v>0</v>
      </c>
      <c r="T328" s="184">
        <f>S328*H328</f>
        <v>0</v>
      </c>
      <c r="AR328" s="14" t="s">
        <v>314</v>
      </c>
      <c r="AT328" s="14" t="s">
        <v>317</v>
      </c>
      <c r="AU328" s="14" t="s">
        <v>106</v>
      </c>
      <c r="AY328" s="14" t="s">
        <v>310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4" t="s">
        <v>106</v>
      </c>
      <c r="BK328" s="185">
        <f>ROUND(I328*H328,2)</f>
        <v>0</v>
      </c>
      <c r="BL328" s="14" t="s">
        <v>314</v>
      </c>
      <c r="BM328" s="14" t="s">
        <v>655</v>
      </c>
    </row>
    <row r="329" spans="2:51" s="12" customFormat="1" ht="11.25">
      <c r="B329" s="198"/>
      <c r="C329" s="199"/>
      <c r="D329" s="188" t="s">
        <v>325</v>
      </c>
      <c r="E329" s="200" t="s">
        <v>1</v>
      </c>
      <c r="F329" s="201" t="s">
        <v>524</v>
      </c>
      <c r="G329" s="199"/>
      <c r="H329" s="200" t="s">
        <v>1</v>
      </c>
      <c r="I329" s="202"/>
      <c r="J329" s="199"/>
      <c r="K329" s="199"/>
      <c r="L329" s="203"/>
      <c r="M329" s="204"/>
      <c r="N329" s="205"/>
      <c r="O329" s="205"/>
      <c r="P329" s="205"/>
      <c r="Q329" s="205"/>
      <c r="R329" s="205"/>
      <c r="S329" s="205"/>
      <c r="T329" s="206"/>
      <c r="AT329" s="207" t="s">
        <v>325</v>
      </c>
      <c r="AU329" s="207" t="s">
        <v>106</v>
      </c>
      <c r="AV329" s="12" t="s">
        <v>77</v>
      </c>
      <c r="AW329" s="12" t="s">
        <v>31</v>
      </c>
      <c r="AX329" s="12" t="s">
        <v>69</v>
      </c>
      <c r="AY329" s="207" t="s">
        <v>310</v>
      </c>
    </row>
    <row r="330" spans="2:51" s="11" customFormat="1" ht="11.25">
      <c r="B330" s="186"/>
      <c r="C330" s="187"/>
      <c r="D330" s="188" t="s">
        <v>325</v>
      </c>
      <c r="E330" s="189" t="s">
        <v>656</v>
      </c>
      <c r="F330" s="190" t="s">
        <v>657</v>
      </c>
      <c r="G330" s="187"/>
      <c r="H330" s="191">
        <v>434.31</v>
      </c>
      <c r="I330" s="192"/>
      <c r="J330" s="187"/>
      <c r="K330" s="187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325</v>
      </c>
      <c r="AU330" s="197" t="s">
        <v>106</v>
      </c>
      <c r="AV330" s="11" t="s">
        <v>106</v>
      </c>
      <c r="AW330" s="11" t="s">
        <v>31</v>
      </c>
      <c r="AX330" s="11" t="s">
        <v>69</v>
      </c>
      <c r="AY330" s="197" t="s">
        <v>310</v>
      </c>
    </row>
    <row r="331" spans="2:51" s="12" customFormat="1" ht="11.25">
      <c r="B331" s="198"/>
      <c r="C331" s="199"/>
      <c r="D331" s="188" t="s">
        <v>325</v>
      </c>
      <c r="E331" s="200" t="s">
        <v>1</v>
      </c>
      <c r="F331" s="201" t="s">
        <v>527</v>
      </c>
      <c r="G331" s="199"/>
      <c r="H331" s="200" t="s">
        <v>1</v>
      </c>
      <c r="I331" s="202"/>
      <c r="J331" s="199"/>
      <c r="K331" s="199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325</v>
      </c>
      <c r="AU331" s="207" t="s">
        <v>106</v>
      </c>
      <c r="AV331" s="12" t="s">
        <v>77</v>
      </c>
      <c r="AW331" s="12" t="s">
        <v>31</v>
      </c>
      <c r="AX331" s="12" t="s">
        <v>69</v>
      </c>
      <c r="AY331" s="207" t="s">
        <v>310</v>
      </c>
    </row>
    <row r="332" spans="2:51" s="11" customFormat="1" ht="11.25">
      <c r="B332" s="186"/>
      <c r="C332" s="187"/>
      <c r="D332" s="188" t="s">
        <v>325</v>
      </c>
      <c r="E332" s="189" t="s">
        <v>214</v>
      </c>
      <c r="F332" s="190" t="s">
        <v>658</v>
      </c>
      <c r="G332" s="187"/>
      <c r="H332" s="191">
        <v>64.61</v>
      </c>
      <c r="I332" s="192"/>
      <c r="J332" s="187"/>
      <c r="K332" s="187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325</v>
      </c>
      <c r="AU332" s="197" t="s">
        <v>106</v>
      </c>
      <c r="AV332" s="11" t="s">
        <v>106</v>
      </c>
      <c r="AW332" s="11" t="s">
        <v>31</v>
      </c>
      <c r="AX332" s="11" t="s">
        <v>69</v>
      </c>
      <c r="AY332" s="197" t="s">
        <v>310</v>
      </c>
    </row>
    <row r="333" spans="2:51" s="12" customFormat="1" ht="11.25">
      <c r="B333" s="198"/>
      <c r="C333" s="199"/>
      <c r="D333" s="188" t="s">
        <v>325</v>
      </c>
      <c r="E333" s="200" t="s">
        <v>1</v>
      </c>
      <c r="F333" s="201" t="s">
        <v>524</v>
      </c>
      <c r="G333" s="199"/>
      <c r="H333" s="200" t="s">
        <v>1</v>
      </c>
      <c r="I333" s="202"/>
      <c r="J333" s="199"/>
      <c r="K333" s="199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325</v>
      </c>
      <c r="AU333" s="207" t="s">
        <v>106</v>
      </c>
      <c r="AV333" s="12" t="s">
        <v>77</v>
      </c>
      <c r="AW333" s="12" t="s">
        <v>31</v>
      </c>
      <c r="AX333" s="12" t="s">
        <v>69</v>
      </c>
      <c r="AY333" s="207" t="s">
        <v>310</v>
      </c>
    </row>
    <row r="334" spans="2:51" s="11" customFormat="1" ht="11.25">
      <c r="B334" s="186"/>
      <c r="C334" s="187"/>
      <c r="D334" s="188" t="s">
        <v>325</v>
      </c>
      <c r="E334" s="189" t="s">
        <v>217</v>
      </c>
      <c r="F334" s="190" t="s">
        <v>529</v>
      </c>
      <c r="G334" s="187"/>
      <c r="H334" s="191">
        <v>128.42</v>
      </c>
      <c r="I334" s="192"/>
      <c r="J334" s="187"/>
      <c r="K334" s="187"/>
      <c r="L334" s="193"/>
      <c r="M334" s="194"/>
      <c r="N334" s="195"/>
      <c r="O334" s="195"/>
      <c r="P334" s="195"/>
      <c r="Q334" s="195"/>
      <c r="R334" s="195"/>
      <c r="S334" s="195"/>
      <c r="T334" s="196"/>
      <c r="AT334" s="197" t="s">
        <v>325</v>
      </c>
      <c r="AU334" s="197" t="s">
        <v>106</v>
      </c>
      <c r="AV334" s="11" t="s">
        <v>106</v>
      </c>
      <c r="AW334" s="11" t="s">
        <v>31</v>
      </c>
      <c r="AX334" s="11" t="s">
        <v>69</v>
      </c>
      <c r="AY334" s="197" t="s">
        <v>310</v>
      </c>
    </row>
    <row r="335" spans="2:51" s="12" customFormat="1" ht="11.25">
      <c r="B335" s="198"/>
      <c r="C335" s="199"/>
      <c r="D335" s="188" t="s">
        <v>325</v>
      </c>
      <c r="E335" s="200" t="s">
        <v>1</v>
      </c>
      <c r="F335" s="201" t="s">
        <v>530</v>
      </c>
      <c r="G335" s="199"/>
      <c r="H335" s="200" t="s">
        <v>1</v>
      </c>
      <c r="I335" s="202"/>
      <c r="J335" s="199"/>
      <c r="K335" s="199"/>
      <c r="L335" s="203"/>
      <c r="M335" s="204"/>
      <c r="N335" s="205"/>
      <c r="O335" s="205"/>
      <c r="P335" s="205"/>
      <c r="Q335" s="205"/>
      <c r="R335" s="205"/>
      <c r="S335" s="205"/>
      <c r="T335" s="206"/>
      <c r="AT335" s="207" t="s">
        <v>325</v>
      </c>
      <c r="AU335" s="207" t="s">
        <v>106</v>
      </c>
      <c r="AV335" s="12" t="s">
        <v>77</v>
      </c>
      <c r="AW335" s="12" t="s">
        <v>31</v>
      </c>
      <c r="AX335" s="12" t="s">
        <v>69</v>
      </c>
      <c r="AY335" s="207" t="s">
        <v>310</v>
      </c>
    </row>
    <row r="336" spans="2:51" s="11" customFormat="1" ht="11.25">
      <c r="B336" s="186"/>
      <c r="C336" s="187"/>
      <c r="D336" s="188" t="s">
        <v>325</v>
      </c>
      <c r="E336" s="189" t="s">
        <v>219</v>
      </c>
      <c r="F336" s="190" t="s">
        <v>531</v>
      </c>
      <c r="G336" s="187"/>
      <c r="H336" s="191">
        <v>208.23</v>
      </c>
      <c r="I336" s="192"/>
      <c r="J336" s="187"/>
      <c r="K336" s="187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325</v>
      </c>
      <c r="AU336" s="197" t="s">
        <v>106</v>
      </c>
      <c r="AV336" s="11" t="s">
        <v>106</v>
      </c>
      <c r="AW336" s="11" t="s">
        <v>31</v>
      </c>
      <c r="AX336" s="11" t="s">
        <v>69</v>
      </c>
      <c r="AY336" s="197" t="s">
        <v>310</v>
      </c>
    </row>
    <row r="337" spans="2:51" s="12" customFormat="1" ht="11.25">
      <c r="B337" s="198"/>
      <c r="C337" s="199"/>
      <c r="D337" s="188" t="s">
        <v>325</v>
      </c>
      <c r="E337" s="200" t="s">
        <v>1</v>
      </c>
      <c r="F337" s="201" t="s">
        <v>532</v>
      </c>
      <c r="G337" s="199"/>
      <c r="H337" s="200" t="s">
        <v>1</v>
      </c>
      <c r="I337" s="202"/>
      <c r="J337" s="199"/>
      <c r="K337" s="199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325</v>
      </c>
      <c r="AU337" s="207" t="s">
        <v>106</v>
      </c>
      <c r="AV337" s="12" t="s">
        <v>77</v>
      </c>
      <c r="AW337" s="12" t="s">
        <v>31</v>
      </c>
      <c r="AX337" s="12" t="s">
        <v>69</v>
      </c>
      <c r="AY337" s="207" t="s">
        <v>310</v>
      </c>
    </row>
    <row r="338" spans="2:51" s="11" customFormat="1" ht="11.25">
      <c r="B338" s="186"/>
      <c r="C338" s="187"/>
      <c r="D338" s="188" t="s">
        <v>325</v>
      </c>
      <c r="E338" s="189" t="s">
        <v>221</v>
      </c>
      <c r="F338" s="190" t="s">
        <v>533</v>
      </c>
      <c r="G338" s="187"/>
      <c r="H338" s="191">
        <v>183.95</v>
      </c>
      <c r="I338" s="192"/>
      <c r="J338" s="187"/>
      <c r="K338" s="187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325</v>
      </c>
      <c r="AU338" s="197" t="s">
        <v>106</v>
      </c>
      <c r="AV338" s="11" t="s">
        <v>106</v>
      </c>
      <c r="AW338" s="11" t="s">
        <v>31</v>
      </c>
      <c r="AX338" s="11" t="s">
        <v>69</v>
      </c>
      <c r="AY338" s="197" t="s">
        <v>310</v>
      </c>
    </row>
    <row r="339" spans="2:51" s="11" customFormat="1" ht="11.25">
      <c r="B339" s="186"/>
      <c r="C339" s="187"/>
      <c r="D339" s="188" t="s">
        <v>325</v>
      </c>
      <c r="E339" s="189" t="s">
        <v>659</v>
      </c>
      <c r="F339" s="190" t="s">
        <v>660</v>
      </c>
      <c r="G339" s="187"/>
      <c r="H339" s="191">
        <v>1019.52</v>
      </c>
      <c r="I339" s="192"/>
      <c r="J339" s="187"/>
      <c r="K339" s="187"/>
      <c r="L339" s="193"/>
      <c r="M339" s="194"/>
      <c r="N339" s="195"/>
      <c r="O339" s="195"/>
      <c r="P339" s="195"/>
      <c r="Q339" s="195"/>
      <c r="R339" s="195"/>
      <c r="S339" s="195"/>
      <c r="T339" s="196"/>
      <c r="AT339" s="197" t="s">
        <v>325</v>
      </c>
      <c r="AU339" s="197" t="s">
        <v>106</v>
      </c>
      <c r="AV339" s="11" t="s">
        <v>106</v>
      </c>
      <c r="AW339" s="11" t="s">
        <v>31</v>
      </c>
      <c r="AX339" s="11" t="s">
        <v>77</v>
      </c>
      <c r="AY339" s="197" t="s">
        <v>310</v>
      </c>
    </row>
    <row r="340" spans="2:65" s="1" customFormat="1" ht="16.5" customHeight="1">
      <c r="B340" s="31"/>
      <c r="C340" s="175" t="s">
        <v>661</v>
      </c>
      <c r="D340" s="175" t="s">
        <v>317</v>
      </c>
      <c r="E340" s="176" t="s">
        <v>662</v>
      </c>
      <c r="F340" s="177" t="s">
        <v>663</v>
      </c>
      <c r="G340" s="178" t="s">
        <v>320</v>
      </c>
      <c r="H340" s="179">
        <v>87.6</v>
      </c>
      <c r="I340" s="180"/>
      <c r="J340" s="179">
        <f>ROUND(I340*H340,2)</f>
        <v>0</v>
      </c>
      <c r="K340" s="177" t="s">
        <v>321</v>
      </c>
      <c r="L340" s="35"/>
      <c r="M340" s="181" t="s">
        <v>1</v>
      </c>
      <c r="N340" s="182" t="s">
        <v>41</v>
      </c>
      <c r="O340" s="57"/>
      <c r="P340" s="183">
        <f>O340*H340</f>
        <v>0</v>
      </c>
      <c r="Q340" s="183">
        <v>0.01457</v>
      </c>
      <c r="R340" s="183">
        <f>Q340*H340</f>
        <v>1.2763319999999998</v>
      </c>
      <c r="S340" s="183">
        <v>0</v>
      </c>
      <c r="T340" s="184">
        <f>S340*H340</f>
        <v>0</v>
      </c>
      <c r="AR340" s="14" t="s">
        <v>314</v>
      </c>
      <c r="AT340" s="14" t="s">
        <v>317</v>
      </c>
      <c r="AU340" s="14" t="s">
        <v>106</v>
      </c>
      <c r="AY340" s="14" t="s">
        <v>310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4" t="s">
        <v>106</v>
      </c>
      <c r="BK340" s="185">
        <f>ROUND(I340*H340,2)</f>
        <v>0</v>
      </c>
      <c r="BL340" s="14" t="s">
        <v>314</v>
      </c>
      <c r="BM340" s="14" t="s">
        <v>664</v>
      </c>
    </row>
    <row r="341" spans="2:51" s="11" customFormat="1" ht="11.25">
      <c r="B341" s="186"/>
      <c r="C341" s="187"/>
      <c r="D341" s="188" t="s">
        <v>325</v>
      </c>
      <c r="E341" s="189" t="s">
        <v>665</v>
      </c>
      <c r="F341" s="190" t="s">
        <v>649</v>
      </c>
      <c r="G341" s="187"/>
      <c r="H341" s="191">
        <v>87.6</v>
      </c>
      <c r="I341" s="192"/>
      <c r="J341" s="187"/>
      <c r="K341" s="187"/>
      <c r="L341" s="193"/>
      <c r="M341" s="194"/>
      <c r="N341" s="195"/>
      <c r="O341" s="195"/>
      <c r="P341" s="195"/>
      <c r="Q341" s="195"/>
      <c r="R341" s="195"/>
      <c r="S341" s="195"/>
      <c r="T341" s="196"/>
      <c r="AT341" s="197" t="s">
        <v>325</v>
      </c>
      <c r="AU341" s="197" t="s">
        <v>106</v>
      </c>
      <c r="AV341" s="11" t="s">
        <v>106</v>
      </c>
      <c r="AW341" s="11" t="s">
        <v>31</v>
      </c>
      <c r="AX341" s="11" t="s">
        <v>69</v>
      </c>
      <c r="AY341" s="197" t="s">
        <v>310</v>
      </c>
    </row>
    <row r="342" spans="2:51" s="11" customFormat="1" ht="11.25">
      <c r="B342" s="186"/>
      <c r="C342" s="187"/>
      <c r="D342" s="188" t="s">
        <v>325</v>
      </c>
      <c r="E342" s="189" t="s">
        <v>666</v>
      </c>
      <c r="F342" s="190" t="s">
        <v>667</v>
      </c>
      <c r="G342" s="187"/>
      <c r="H342" s="191">
        <v>87.6</v>
      </c>
      <c r="I342" s="192"/>
      <c r="J342" s="187"/>
      <c r="K342" s="187"/>
      <c r="L342" s="193"/>
      <c r="M342" s="194"/>
      <c r="N342" s="195"/>
      <c r="O342" s="195"/>
      <c r="P342" s="195"/>
      <c r="Q342" s="195"/>
      <c r="R342" s="195"/>
      <c r="S342" s="195"/>
      <c r="T342" s="196"/>
      <c r="AT342" s="197" t="s">
        <v>325</v>
      </c>
      <c r="AU342" s="197" t="s">
        <v>106</v>
      </c>
      <c r="AV342" s="11" t="s">
        <v>106</v>
      </c>
      <c r="AW342" s="11" t="s">
        <v>31</v>
      </c>
      <c r="AX342" s="11" t="s">
        <v>77</v>
      </c>
      <c r="AY342" s="197" t="s">
        <v>310</v>
      </c>
    </row>
    <row r="343" spans="2:65" s="1" customFormat="1" ht="16.5" customHeight="1">
      <c r="B343" s="31"/>
      <c r="C343" s="175" t="s">
        <v>668</v>
      </c>
      <c r="D343" s="175" t="s">
        <v>317</v>
      </c>
      <c r="E343" s="176" t="s">
        <v>669</v>
      </c>
      <c r="F343" s="177" t="s">
        <v>670</v>
      </c>
      <c r="G343" s="178" t="s">
        <v>320</v>
      </c>
      <c r="H343" s="179">
        <v>1132.15</v>
      </c>
      <c r="I343" s="180"/>
      <c r="J343" s="179">
        <f>ROUND(I343*H343,2)</f>
        <v>0</v>
      </c>
      <c r="K343" s="177" t="s">
        <v>321</v>
      </c>
      <c r="L343" s="35"/>
      <c r="M343" s="181" t="s">
        <v>1</v>
      </c>
      <c r="N343" s="182" t="s">
        <v>41</v>
      </c>
      <c r="O343" s="57"/>
      <c r="P343" s="183">
        <f>O343*H343</f>
        <v>0</v>
      </c>
      <c r="Q343" s="183">
        <v>0.00348</v>
      </c>
      <c r="R343" s="183">
        <f>Q343*H343</f>
        <v>3.9398820000000003</v>
      </c>
      <c r="S343" s="183">
        <v>0</v>
      </c>
      <c r="T343" s="184">
        <f>S343*H343</f>
        <v>0</v>
      </c>
      <c r="AR343" s="14" t="s">
        <v>314</v>
      </c>
      <c r="AT343" s="14" t="s">
        <v>317</v>
      </c>
      <c r="AU343" s="14" t="s">
        <v>106</v>
      </c>
      <c r="AY343" s="14" t="s">
        <v>310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4" t="s">
        <v>106</v>
      </c>
      <c r="BK343" s="185">
        <f>ROUND(I343*H343,2)</f>
        <v>0</v>
      </c>
      <c r="BL343" s="14" t="s">
        <v>314</v>
      </c>
      <c r="BM343" s="14" t="s">
        <v>671</v>
      </c>
    </row>
    <row r="344" spans="2:51" s="12" customFormat="1" ht="11.25">
      <c r="B344" s="198"/>
      <c r="C344" s="199"/>
      <c r="D344" s="188" t="s">
        <v>325</v>
      </c>
      <c r="E344" s="200" t="s">
        <v>1</v>
      </c>
      <c r="F344" s="201" t="s">
        <v>524</v>
      </c>
      <c r="G344" s="199"/>
      <c r="H344" s="200" t="s">
        <v>1</v>
      </c>
      <c r="I344" s="202"/>
      <c r="J344" s="199"/>
      <c r="K344" s="199"/>
      <c r="L344" s="203"/>
      <c r="M344" s="204"/>
      <c r="N344" s="205"/>
      <c r="O344" s="205"/>
      <c r="P344" s="205"/>
      <c r="Q344" s="205"/>
      <c r="R344" s="205"/>
      <c r="S344" s="205"/>
      <c r="T344" s="206"/>
      <c r="AT344" s="207" t="s">
        <v>325</v>
      </c>
      <c r="AU344" s="207" t="s">
        <v>106</v>
      </c>
      <c r="AV344" s="12" t="s">
        <v>77</v>
      </c>
      <c r="AW344" s="12" t="s">
        <v>31</v>
      </c>
      <c r="AX344" s="12" t="s">
        <v>69</v>
      </c>
      <c r="AY344" s="207" t="s">
        <v>310</v>
      </c>
    </row>
    <row r="345" spans="2:51" s="11" customFormat="1" ht="11.25">
      <c r="B345" s="186"/>
      <c r="C345" s="187"/>
      <c r="D345" s="188" t="s">
        <v>325</v>
      </c>
      <c r="E345" s="189" t="s">
        <v>672</v>
      </c>
      <c r="F345" s="190" t="s">
        <v>526</v>
      </c>
      <c r="G345" s="187"/>
      <c r="H345" s="191">
        <v>499.81</v>
      </c>
      <c r="I345" s="192"/>
      <c r="J345" s="187"/>
      <c r="K345" s="187"/>
      <c r="L345" s="193"/>
      <c r="M345" s="194"/>
      <c r="N345" s="195"/>
      <c r="O345" s="195"/>
      <c r="P345" s="195"/>
      <c r="Q345" s="195"/>
      <c r="R345" s="195"/>
      <c r="S345" s="195"/>
      <c r="T345" s="196"/>
      <c r="AT345" s="197" t="s">
        <v>325</v>
      </c>
      <c r="AU345" s="197" t="s">
        <v>106</v>
      </c>
      <c r="AV345" s="11" t="s">
        <v>106</v>
      </c>
      <c r="AW345" s="11" t="s">
        <v>31</v>
      </c>
      <c r="AX345" s="11" t="s">
        <v>69</v>
      </c>
      <c r="AY345" s="197" t="s">
        <v>310</v>
      </c>
    </row>
    <row r="346" spans="2:51" s="12" customFormat="1" ht="11.25">
      <c r="B346" s="198"/>
      <c r="C346" s="199"/>
      <c r="D346" s="188" t="s">
        <v>325</v>
      </c>
      <c r="E346" s="200" t="s">
        <v>1</v>
      </c>
      <c r="F346" s="201" t="s">
        <v>527</v>
      </c>
      <c r="G346" s="199"/>
      <c r="H346" s="200" t="s">
        <v>1</v>
      </c>
      <c r="I346" s="202"/>
      <c r="J346" s="199"/>
      <c r="K346" s="199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325</v>
      </c>
      <c r="AU346" s="207" t="s">
        <v>106</v>
      </c>
      <c r="AV346" s="12" t="s">
        <v>77</v>
      </c>
      <c r="AW346" s="12" t="s">
        <v>31</v>
      </c>
      <c r="AX346" s="12" t="s">
        <v>69</v>
      </c>
      <c r="AY346" s="207" t="s">
        <v>310</v>
      </c>
    </row>
    <row r="347" spans="2:51" s="11" customFormat="1" ht="11.25">
      <c r="B347" s="186"/>
      <c r="C347" s="187"/>
      <c r="D347" s="188" t="s">
        <v>325</v>
      </c>
      <c r="E347" s="189" t="s">
        <v>223</v>
      </c>
      <c r="F347" s="190" t="s">
        <v>528</v>
      </c>
      <c r="G347" s="187"/>
      <c r="H347" s="191">
        <v>129.68</v>
      </c>
      <c r="I347" s="192"/>
      <c r="J347" s="187"/>
      <c r="K347" s="187"/>
      <c r="L347" s="193"/>
      <c r="M347" s="194"/>
      <c r="N347" s="195"/>
      <c r="O347" s="195"/>
      <c r="P347" s="195"/>
      <c r="Q347" s="195"/>
      <c r="R347" s="195"/>
      <c r="S347" s="195"/>
      <c r="T347" s="196"/>
      <c r="AT347" s="197" t="s">
        <v>325</v>
      </c>
      <c r="AU347" s="197" t="s">
        <v>106</v>
      </c>
      <c r="AV347" s="11" t="s">
        <v>106</v>
      </c>
      <c r="AW347" s="11" t="s">
        <v>31</v>
      </c>
      <c r="AX347" s="11" t="s">
        <v>69</v>
      </c>
      <c r="AY347" s="197" t="s">
        <v>310</v>
      </c>
    </row>
    <row r="348" spans="2:51" s="12" customFormat="1" ht="11.25">
      <c r="B348" s="198"/>
      <c r="C348" s="199"/>
      <c r="D348" s="188" t="s">
        <v>325</v>
      </c>
      <c r="E348" s="200" t="s">
        <v>1</v>
      </c>
      <c r="F348" s="201" t="s">
        <v>524</v>
      </c>
      <c r="G348" s="199"/>
      <c r="H348" s="200" t="s">
        <v>1</v>
      </c>
      <c r="I348" s="202"/>
      <c r="J348" s="199"/>
      <c r="K348" s="199"/>
      <c r="L348" s="203"/>
      <c r="M348" s="204"/>
      <c r="N348" s="205"/>
      <c r="O348" s="205"/>
      <c r="P348" s="205"/>
      <c r="Q348" s="205"/>
      <c r="R348" s="205"/>
      <c r="S348" s="205"/>
      <c r="T348" s="206"/>
      <c r="AT348" s="207" t="s">
        <v>325</v>
      </c>
      <c r="AU348" s="207" t="s">
        <v>106</v>
      </c>
      <c r="AV348" s="12" t="s">
        <v>77</v>
      </c>
      <c r="AW348" s="12" t="s">
        <v>31</v>
      </c>
      <c r="AX348" s="12" t="s">
        <v>69</v>
      </c>
      <c r="AY348" s="207" t="s">
        <v>310</v>
      </c>
    </row>
    <row r="349" spans="2:51" s="11" customFormat="1" ht="11.25">
      <c r="B349" s="186"/>
      <c r="C349" s="187"/>
      <c r="D349" s="188" t="s">
        <v>325</v>
      </c>
      <c r="E349" s="189" t="s">
        <v>225</v>
      </c>
      <c r="F349" s="190" t="s">
        <v>529</v>
      </c>
      <c r="G349" s="187"/>
      <c r="H349" s="191">
        <v>128.42</v>
      </c>
      <c r="I349" s="192"/>
      <c r="J349" s="187"/>
      <c r="K349" s="187"/>
      <c r="L349" s="193"/>
      <c r="M349" s="194"/>
      <c r="N349" s="195"/>
      <c r="O349" s="195"/>
      <c r="P349" s="195"/>
      <c r="Q349" s="195"/>
      <c r="R349" s="195"/>
      <c r="S349" s="195"/>
      <c r="T349" s="196"/>
      <c r="AT349" s="197" t="s">
        <v>325</v>
      </c>
      <c r="AU349" s="197" t="s">
        <v>106</v>
      </c>
      <c r="AV349" s="11" t="s">
        <v>106</v>
      </c>
      <c r="AW349" s="11" t="s">
        <v>31</v>
      </c>
      <c r="AX349" s="11" t="s">
        <v>69</v>
      </c>
      <c r="AY349" s="197" t="s">
        <v>310</v>
      </c>
    </row>
    <row r="350" spans="2:51" s="12" customFormat="1" ht="11.25">
      <c r="B350" s="198"/>
      <c r="C350" s="199"/>
      <c r="D350" s="188" t="s">
        <v>325</v>
      </c>
      <c r="E350" s="200" t="s">
        <v>1</v>
      </c>
      <c r="F350" s="201" t="s">
        <v>530</v>
      </c>
      <c r="G350" s="199"/>
      <c r="H350" s="200" t="s">
        <v>1</v>
      </c>
      <c r="I350" s="202"/>
      <c r="J350" s="199"/>
      <c r="K350" s="199"/>
      <c r="L350" s="203"/>
      <c r="M350" s="204"/>
      <c r="N350" s="205"/>
      <c r="O350" s="205"/>
      <c r="P350" s="205"/>
      <c r="Q350" s="205"/>
      <c r="R350" s="205"/>
      <c r="S350" s="205"/>
      <c r="T350" s="206"/>
      <c r="AT350" s="207" t="s">
        <v>325</v>
      </c>
      <c r="AU350" s="207" t="s">
        <v>106</v>
      </c>
      <c r="AV350" s="12" t="s">
        <v>77</v>
      </c>
      <c r="AW350" s="12" t="s">
        <v>31</v>
      </c>
      <c r="AX350" s="12" t="s">
        <v>69</v>
      </c>
      <c r="AY350" s="207" t="s">
        <v>310</v>
      </c>
    </row>
    <row r="351" spans="2:51" s="11" customFormat="1" ht="11.25">
      <c r="B351" s="186"/>
      <c r="C351" s="187"/>
      <c r="D351" s="188" t="s">
        <v>325</v>
      </c>
      <c r="E351" s="189" t="s">
        <v>227</v>
      </c>
      <c r="F351" s="190" t="s">
        <v>531</v>
      </c>
      <c r="G351" s="187"/>
      <c r="H351" s="191">
        <v>208.23</v>
      </c>
      <c r="I351" s="192"/>
      <c r="J351" s="187"/>
      <c r="K351" s="187"/>
      <c r="L351" s="193"/>
      <c r="M351" s="194"/>
      <c r="N351" s="195"/>
      <c r="O351" s="195"/>
      <c r="P351" s="195"/>
      <c r="Q351" s="195"/>
      <c r="R351" s="195"/>
      <c r="S351" s="195"/>
      <c r="T351" s="196"/>
      <c r="AT351" s="197" t="s">
        <v>325</v>
      </c>
      <c r="AU351" s="197" t="s">
        <v>106</v>
      </c>
      <c r="AV351" s="11" t="s">
        <v>106</v>
      </c>
      <c r="AW351" s="11" t="s">
        <v>31</v>
      </c>
      <c r="AX351" s="11" t="s">
        <v>69</v>
      </c>
      <c r="AY351" s="197" t="s">
        <v>310</v>
      </c>
    </row>
    <row r="352" spans="2:51" s="12" customFormat="1" ht="11.25">
      <c r="B352" s="198"/>
      <c r="C352" s="199"/>
      <c r="D352" s="188" t="s">
        <v>325</v>
      </c>
      <c r="E352" s="200" t="s">
        <v>1</v>
      </c>
      <c r="F352" s="201" t="s">
        <v>532</v>
      </c>
      <c r="G352" s="199"/>
      <c r="H352" s="200" t="s">
        <v>1</v>
      </c>
      <c r="I352" s="202"/>
      <c r="J352" s="199"/>
      <c r="K352" s="199"/>
      <c r="L352" s="203"/>
      <c r="M352" s="204"/>
      <c r="N352" s="205"/>
      <c r="O352" s="205"/>
      <c r="P352" s="205"/>
      <c r="Q352" s="205"/>
      <c r="R352" s="205"/>
      <c r="S352" s="205"/>
      <c r="T352" s="206"/>
      <c r="AT352" s="207" t="s">
        <v>325</v>
      </c>
      <c r="AU352" s="207" t="s">
        <v>106</v>
      </c>
      <c r="AV352" s="12" t="s">
        <v>77</v>
      </c>
      <c r="AW352" s="12" t="s">
        <v>31</v>
      </c>
      <c r="AX352" s="12" t="s">
        <v>69</v>
      </c>
      <c r="AY352" s="207" t="s">
        <v>310</v>
      </c>
    </row>
    <row r="353" spans="2:51" s="11" customFormat="1" ht="11.25">
      <c r="B353" s="186"/>
      <c r="C353" s="187"/>
      <c r="D353" s="188" t="s">
        <v>325</v>
      </c>
      <c r="E353" s="189" t="s">
        <v>229</v>
      </c>
      <c r="F353" s="190" t="s">
        <v>673</v>
      </c>
      <c r="G353" s="187"/>
      <c r="H353" s="191">
        <v>159.53</v>
      </c>
      <c r="I353" s="192"/>
      <c r="J353" s="187"/>
      <c r="K353" s="187"/>
      <c r="L353" s="193"/>
      <c r="M353" s="194"/>
      <c r="N353" s="195"/>
      <c r="O353" s="195"/>
      <c r="P353" s="195"/>
      <c r="Q353" s="195"/>
      <c r="R353" s="195"/>
      <c r="S353" s="195"/>
      <c r="T353" s="196"/>
      <c r="AT353" s="197" t="s">
        <v>325</v>
      </c>
      <c r="AU353" s="197" t="s">
        <v>106</v>
      </c>
      <c r="AV353" s="11" t="s">
        <v>106</v>
      </c>
      <c r="AW353" s="11" t="s">
        <v>31</v>
      </c>
      <c r="AX353" s="11" t="s">
        <v>69</v>
      </c>
      <c r="AY353" s="197" t="s">
        <v>310</v>
      </c>
    </row>
    <row r="354" spans="2:51" s="12" customFormat="1" ht="11.25">
      <c r="B354" s="198"/>
      <c r="C354" s="199"/>
      <c r="D354" s="188" t="s">
        <v>325</v>
      </c>
      <c r="E354" s="200" t="s">
        <v>1</v>
      </c>
      <c r="F354" s="201" t="s">
        <v>534</v>
      </c>
      <c r="G354" s="199"/>
      <c r="H354" s="200" t="s">
        <v>1</v>
      </c>
      <c r="I354" s="202"/>
      <c r="J354" s="199"/>
      <c r="K354" s="199"/>
      <c r="L354" s="203"/>
      <c r="M354" s="204"/>
      <c r="N354" s="205"/>
      <c r="O354" s="205"/>
      <c r="P354" s="205"/>
      <c r="Q354" s="205"/>
      <c r="R354" s="205"/>
      <c r="S354" s="205"/>
      <c r="T354" s="206"/>
      <c r="AT354" s="207" t="s">
        <v>325</v>
      </c>
      <c r="AU354" s="207" t="s">
        <v>106</v>
      </c>
      <c r="AV354" s="12" t="s">
        <v>77</v>
      </c>
      <c r="AW354" s="12" t="s">
        <v>31</v>
      </c>
      <c r="AX354" s="12" t="s">
        <v>69</v>
      </c>
      <c r="AY354" s="207" t="s">
        <v>310</v>
      </c>
    </row>
    <row r="355" spans="2:51" s="12" customFormat="1" ht="11.25">
      <c r="B355" s="198"/>
      <c r="C355" s="199"/>
      <c r="D355" s="188" t="s">
        <v>325</v>
      </c>
      <c r="E355" s="200" t="s">
        <v>1</v>
      </c>
      <c r="F355" s="201" t="s">
        <v>511</v>
      </c>
      <c r="G355" s="199"/>
      <c r="H355" s="200" t="s">
        <v>1</v>
      </c>
      <c r="I355" s="202"/>
      <c r="J355" s="199"/>
      <c r="K355" s="199"/>
      <c r="L355" s="203"/>
      <c r="M355" s="204"/>
      <c r="N355" s="205"/>
      <c r="O355" s="205"/>
      <c r="P355" s="205"/>
      <c r="Q355" s="205"/>
      <c r="R355" s="205"/>
      <c r="S355" s="205"/>
      <c r="T355" s="206"/>
      <c r="AT355" s="207" t="s">
        <v>325</v>
      </c>
      <c r="AU355" s="207" t="s">
        <v>106</v>
      </c>
      <c r="AV355" s="12" t="s">
        <v>77</v>
      </c>
      <c r="AW355" s="12" t="s">
        <v>31</v>
      </c>
      <c r="AX355" s="12" t="s">
        <v>69</v>
      </c>
      <c r="AY355" s="207" t="s">
        <v>310</v>
      </c>
    </row>
    <row r="356" spans="2:51" s="11" customFormat="1" ht="11.25">
      <c r="B356" s="186"/>
      <c r="C356" s="187"/>
      <c r="D356" s="188" t="s">
        <v>325</v>
      </c>
      <c r="E356" s="189" t="s">
        <v>232</v>
      </c>
      <c r="F356" s="190" t="s">
        <v>535</v>
      </c>
      <c r="G356" s="187"/>
      <c r="H356" s="191">
        <v>-56.29</v>
      </c>
      <c r="I356" s="192"/>
      <c r="J356" s="187"/>
      <c r="K356" s="187"/>
      <c r="L356" s="193"/>
      <c r="M356" s="194"/>
      <c r="N356" s="195"/>
      <c r="O356" s="195"/>
      <c r="P356" s="195"/>
      <c r="Q356" s="195"/>
      <c r="R356" s="195"/>
      <c r="S356" s="195"/>
      <c r="T356" s="196"/>
      <c r="AT356" s="197" t="s">
        <v>325</v>
      </c>
      <c r="AU356" s="197" t="s">
        <v>106</v>
      </c>
      <c r="AV356" s="11" t="s">
        <v>106</v>
      </c>
      <c r="AW356" s="11" t="s">
        <v>31</v>
      </c>
      <c r="AX356" s="11" t="s">
        <v>69</v>
      </c>
      <c r="AY356" s="197" t="s">
        <v>310</v>
      </c>
    </row>
    <row r="357" spans="2:51" s="12" customFormat="1" ht="11.25">
      <c r="B357" s="198"/>
      <c r="C357" s="199"/>
      <c r="D357" s="188" t="s">
        <v>325</v>
      </c>
      <c r="E357" s="200" t="s">
        <v>1</v>
      </c>
      <c r="F357" s="201" t="s">
        <v>514</v>
      </c>
      <c r="G357" s="199"/>
      <c r="H357" s="200" t="s">
        <v>1</v>
      </c>
      <c r="I357" s="202"/>
      <c r="J357" s="199"/>
      <c r="K357" s="199"/>
      <c r="L357" s="203"/>
      <c r="M357" s="204"/>
      <c r="N357" s="205"/>
      <c r="O357" s="205"/>
      <c r="P357" s="205"/>
      <c r="Q357" s="205"/>
      <c r="R357" s="205"/>
      <c r="S357" s="205"/>
      <c r="T357" s="206"/>
      <c r="AT357" s="207" t="s">
        <v>325</v>
      </c>
      <c r="AU357" s="207" t="s">
        <v>106</v>
      </c>
      <c r="AV357" s="12" t="s">
        <v>77</v>
      </c>
      <c r="AW357" s="12" t="s">
        <v>31</v>
      </c>
      <c r="AX357" s="12" t="s">
        <v>69</v>
      </c>
      <c r="AY357" s="207" t="s">
        <v>310</v>
      </c>
    </row>
    <row r="358" spans="2:51" s="11" customFormat="1" ht="11.25">
      <c r="B358" s="186"/>
      <c r="C358" s="187"/>
      <c r="D358" s="188" t="s">
        <v>325</v>
      </c>
      <c r="E358" s="189" t="s">
        <v>234</v>
      </c>
      <c r="F358" s="190" t="s">
        <v>537</v>
      </c>
      <c r="G358" s="187"/>
      <c r="H358" s="191">
        <v>-79.11</v>
      </c>
      <c r="I358" s="192"/>
      <c r="J358" s="187"/>
      <c r="K358" s="187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325</v>
      </c>
      <c r="AU358" s="197" t="s">
        <v>106</v>
      </c>
      <c r="AV358" s="11" t="s">
        <v>106</v>
      </c>
      <c r="AW358" s="11" t="s">
        <v>31</v>
      </c>
      <c r="AX358" s="11" t="s">
        <v>69</v>
      </c>
      <c r="AY358" s="197" t="s">
        <v>310</v>
      </c>
    </row>
    <row r="359" spans="2:51" s="12" customFormat="1" ht="11.25">
      <c r="B359" s="198"/>
      <c r="C359" s="199"/>
      <c r="D359" s="188" t="s">
        <v>325</v>
      </c>
      <c r="E359" s="200" t="s">
        <v>1</v>
      </c>
      <c r="F359" s="201" t="s">
        <v>516</v>
      </c>
      <c r="G359" s="199"/>
      <c r="H359" s="200" t="s">
        <v>1</v>
      </c>
      <c r="I359" s="202"/>
      <c r="J359" s="199"/>
      <c r="K359" s="199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325</v>
      </c>
      <c r="AU359" s="207" t="s">
        <v>106</v>
      </c>
      <c r="AV359" s="12" t="s">
        <v>77</v>
      </c>
      <c r="AW359" s="12" t="s">
        <v>31</v>
      </c>
      <c r="AX359" s="12" t="s">
        <v>69</v>
      </c>
      <c r="AY359" s="207" t="s">
        <v>310</v>
      </c>
    </row>
    <row r="360" spans="2:51" s="11" customFormat="1" ht="11.25">
      <c r="B360" s="186"/>
      <c r="C360" s="187"/>
      <c r="D360" s="188" t="s">
        <v>325</v>
      </c>
      <c r="E360" s="189" t="s">
        <v>236</v>
      </c>
      <c r="F360" s="190" t="s">
        <v>568</v>
      </c>
      <c r="G360" s="187"/>
      <c r="H360" s="191">
        <v>-63.16</v>
      </c>
      <c r="I360" s="192"/>
      <c r="J360" s="187"/>
      <c r="K360" s="187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325</v>
      </c>
      <c r="AU360" s="197" t="s">
        <v>106</v>
      </c>
      <c r="AV360" s="11" t="s">
        <v>106</v>
      </c>
      <c r="AW360" s="11" t="s">
        <v>31</v>
      </c>
      <c r="AX360" s="11" t="s">
        <v>69</v>
      </c>
      <c r="AY360" s="197" t="s">
        <v>310</v>
      </c>
    </row>
    <row r="361" spans="2:51" s="12" customFormat="1" ht="11.25">
      <c r="B361" s="198"/>
      <c r="C361" s="199"/>
      <c r="D361" s="188" t="s">
        <v>325</v>
      </c>
      <c r="E361" s="200" t="s">
        <v>1</v>
      </c>
      <c r="F361" s="201" t="s">
        <v>441</v>
      </c>
      <c r="G361" s="199"/>
      <c r="H361" s="200" t="s">
        <v>1</v>
      </c>
      <c r="I361" s="202"/>
      <c r="J361" s="199"/>
      <c r="K361" s="199"/>
      <c r="L361" s="203"/>
      <c r="M361" s="204"/>
      <c r="N361" s="205"/>
      <c r="O361" s="205"/>
      <c r="P361" s="205"/>
      <c r="Q361" s="205"/>
      <c r="R361" s="205"/>
      <c r="S361" s="205"/>
      <c r="T361" s="206"/>
      <c r="AT361" s="207" t="s">
        <v>325</v>
      </c>
      <c r="AU361" s="207" t="s">
        <v>106</v>
      </c>
      <c r="AV361" s="12" t="s">
        <v>77</v>
      </c>
      <c r="AW361" s="12" t="s">
        <v>31</v>
      </c>
      <c r="AX361" s="12" t="s">
        <v>69</v>
      </c>
      <c r="AY361" s="207" t="s">
        <v>310</v>
      </c>
    </row>
    <row r="362" spans="2:51" s="11" customFormat="1" ht="11.25">
      <c r="B362" s="186"/>
      <c r="C362" s="187"/>
      <c r="D362" s="188" t="s">
        <v>325</v>
      </c>
      <c r="E362" s="189" t="s">
        <v>238</v>
      </c>
      <c r="F362" s="190" t="s">
        <v>674</v>
      </c>
      <c r="G362" s="187"/>
      <c r="H362" s="191">
        <v>205.04</v>
      </c>
      <c r="I362" s="192"/>
      <c r="J362" s="187"/>
      <c r="K362" s="187"/>
      <c r="L362" s="193"/>
      <c r="M362" s="194"/>
      <c r="N362" s="195"/>
      <c r="O362" s="195"/>
      <c r="P362" s="195"/>
      <c r="Q362" s="195"/>
      <c r="R362" s="195"/>
      <c r="S362" s="195"/>
      <c r="T362" s="196"/>
      <c r="AT362" s="197" t="s">
        <v>325</v>
      </c>
      <c r="AU362" s="197" t="s">
        <v>106</v>
      </c>
      <c r="AV362" s="11" t="s">
        <v>106</v>
      </c>
      <c r="AW362" s="11" t="s">
        <v>31</v>
      </c>
      <c r="AX362" s="11" t="s">
        <v>69</v>
      </c>
      <c r="AY362" s="197" t="s">
        <v>310</v>
      </c>
    </row>
    <row r="363" spans="2:51" s="11" customFormat="1" ht="11.25">
      <c r="B363" s="186"/>
      <c r="C363" s="187"/>
      <c r="D363" s="188" t="s">
        <v>325</v>
      </c>
      <c r="E363" s="189" t="s">
        <v>675</v>
      </c>
      <c r="F363" s="190" t="s">
        <v>676</v>
      </c>
      <c r="G363" s="187"/>
      <c r="H363" s="191">
        <v>1132.15</v>
      </c>
      <c r="I363" s="192"/>
      <c r="J363" s="187"/>
      <c r="K363" s="187"/>
      <c r="L363" s="193"/>
      <c r="M363" s="194"/>
      <c r="N363" s="195"/>
      <c r="O363" s="195"/>
      <c r="P363" s="195"/>
      <c r="Q363" s="195"/>
      <c r="R363" s="195"/>
      <c r="S363" s="195"/>
      <c r="T363" s="196"/>
      <c r="AT363" s="197" t="s">
        <v>325</v>
      </c>
      <c r="AU363" s="197" t="s">
        <v>106</v>
      </c>
      <c r="AV363" s="11" t="s">
        <v>106</v>
      </c>
      <c r="AW363" s="11" t="s">
        <v>31</v>
      </c>
      <c r="AX363" s="11" t="s">
        <v>77</v>
      </c>
      <c r="AY363" s="197" t="s">
        <v>310</v>
      </c>
    </row>
    <row r="364" spans="2:65" s="1" customFormat="1" ht="16.5" customHeight="1">
      <c r="B364" s="31"/>
      <c r="C364" s="175" t="s">
        <v>677</v>
      </c>
      <c r="D364" s="175" t="s">
        <v>317</v>
      </c>
      <c r="E364" s="176" t="s">
        <v>678</v>
      </c>
      <c r="F364" s="177" t="s">
        <v>679</v>
      </c>
      <c r="G364" s="178" t="s">
        <v>320</v>
      </c>
      <c r="H364" s="179">
        <v>87.6</v>
      </c>
      <c r="I364" s="180"/>
      <c r="J364" s="179">
        <f>ROUND(I364*H364,2)</f>
        <v>0</v>
      </c>
      <c r="K364" s="177" t="s">
        <v>321</v>
      </c>
      <c r="L364" s="35"/>
      <c r="M364" s="181" t="s">
        <v>1</v>
      </c>
      <c r="N364" s="182" t="s">
        <v>41</v>
      </c>
      <c r="O364" s="57"/>
      <c r="P364" s="183">
        <f>O364*H364</f>
        <v>0</v>
      </c>
      <c r="Q364" s="183">
        <v>0.00026</v>
      </c>
      <c r="R364" s="183">
        <f>Q364*H364</f>
        <v>0.022775999999999998</v>
      </c>
      <c r="S364" s="183">
        <v>0</v>
      </c>
      <c r="T364" s="184">
        <f>S364*H364</f>
        <v>0</v>
      </c>
      <c r="AR364" s="14" t="s">
        <v>314</v>
      </c>
      <c r="AT364" s="14" t="s">
        <v>317</v>
      </c>
      <c r="AU364" s="14" t="s">
        <v>106</v>
      </c>
      <c r="AY364" s="14" t="s">
        <v>310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4" t="s">
        <v>106</v>
      </c>
      <c r="BK364" s="185">
        <f>ROUND(I364*H364,2)</f>
        <v>0</v>
      </c>
      <c r="BL364" s="14" t="s">
        <v>314</v>
      </c>
      <c r="BM364" s="14" t="s">
        <v>680</v>
      </c>
    </row>
    <row r="365" spans="2:51" s="11" customFormat="1" ht="11.25">
      <c r="B365" s="186"/>
      <c r="C365" s="187"/>
      <c r="D365" s="188" t="s">
        <v>325</v>
      </c>
      <c r="E365" s="189" t="s">
        <v>681</v>
      </c>
      <c r="F365" s="190" t="s">
        <v>682</v>
      </c>
      <c r="G365" s="187"/>
      <c r="H365" s="191">
        <v>87.6</v>
      </c>
      <c r="I365" s="192"/>
      <c r="J365" s="187"/>
      <c r="K365" s="187"/>
      <c r="L365" s="193"/>
      <c r="M365" s="194"/>
      <c r="N365" s="195"/>
      <c r="O365" s="195"/>
      <c r="P365" s="195"/>
      <c r="Q365" s="195"/>
      <c r="R365" s="195"/>
      <c r="S365" s="195"/>
      <c r="T365" s="196"/>
      <c r="AT365" s="197" t="s">
        <v>325</v>
      </c>
      <c r="AU365" s="197" t="s">
        <v>106</v>
      </c>
      <c r="AV365" s="11" t="s">
        <v>106</v>
      </c>
      <c r="AW365" s="11" t="s">
        <v>31</v>
      </c>
      <c r="AX365" s="11" t="s">
        <v>69</v>
      </c>
      <c r="AY365" s="197" t="s">
        <v>310</v>
      </c>
    </row>
    <row r="366" spans="2:51" s="11" customFormat="1" ht="11.25">
      <c r="B366" s="186"/>
      <c r="C366" s="187"/>
      <c r="D366" s="188" t="s">
        <v>325</v>
      </c>
      <c r="E366" s="189" t="s">
        <v>683</v>
      </c>
      <c r="F366" s="190" t="s">
        <v>684</v>
      </c>
      <c r="G366" s="187"/>
      <c r="H366" s="191">
        <v>87.6</v>
      </c>
      <c r="I366" s="192"/>
      <c r="J366" s="187"/>
      <c r="K366" s="187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325</v>
      </c>
      <c r="AU366" s="197" t="s">
        <v>106</v>
      </c>
      <c r="AV366" s="11" t="s">
        <v>106</v>
      </c>
      <c r="AW366" s="11" t="s">
        <v>31</v>
      </c>
      <c r="AX366" s="11" t="s">
        <v>77</v>
      </c>
      <c r="AY366" s="197" t="s">
        <v>310</v>
      </c>
    </row>
    <row r="367" spans="2:65" s="1" customFormat="1" ht="16.5" customHeight="1">
      <c r="B367" s="31"/>
      <c r="C367" s="175" t="s">
        <v>685</v>
      </c>
      <c r="D367" s="175" t="s">
        <v>317</v>
      </c>
      <c r="E367" s="176" t="s">
        <v>686</v>
      </c>
      <c r="F367" s="177" t="s">
        <v>687</v>
      </c>
      <c r="G367" s="178" t="s">
        <v>320</v>
      </c>
      <c r="H367" s="179">
        <v>87.6</v>
      </c>
      <c r="I367" s="180"/>
      <c r="J367" s="179">
        <f>ROUND(I367*H367,2)</f>
        <v>0</v>
      </c>
      <c r="K367" s="177" t="s">
        <v>321</v>
      </c>
      <c r="L367" s="35"/>
      <c r="M367" s="181" t="s">
        <v>1</v>
      </c>
      <c r="N367" s="182" t="s">
        <v>41</v>
      </c>
      <c r="O367" s="57"/>
      <c r="P367" s="183">
        <f>O367*H367</f>
        <v>0</v>
      </c>
      <c r="Q367" s="183">
        <v>0.00348</v>
      </c>
      <c r="R367" s="183">
        <f>Q367*H367</f>
        <v>0.304848</v>
      </c>
      <c r="S367" s="183">
        <v>0</v>
      </c>
      <c r="T367" s="184">
        <f>S367*H367</f>
        <v>0</v>
      </c>
      <c r="AR367" s="14" t="s">
        <v>314</v>
      </c>
      <c r="AT367" s="14" t="s">
        <v>317</v>
      </c>
      <c r="AU367" s="14" t="s">
        <v>106</v>
      </c>
      <c r="AY367" s="14" t="s">
        <v>310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4" t="s">
        <v>106</v>
      </c>
      <c r="BK367" s="185">
        <f>ROUND(I367*H367,2)</f>
        <v>0</v>
      </c>
      <c r="BL367" s="14" t="s">
        <v>314</v>
      </c>
      <c r="BM367" s="14" t="s">
        <v>688</v>
      </c>
    </row>
    <row r="368" spans="2:51" s="11" customFormat="1" ht="11.25">
      <c r="B368" s="186"/>
      <c r="C368" s="187"/>
      <c r="D368" s="188" t="s">
        <v>325</v>
      </c>
      <c r="E368" s="189" t="s">
        <v>689</v>
      </c>
      <c r="F368" s="190" t="s">
        <v>682</v>
      </c>
      <c r="G368" s="187"/>
      <c r="H368" s="191">
        <v>87.6</v>
      </c>
      <c r="I368" s="192"/>
      <c r="J368" s="187"/>
      <c r="K368" s="187"/>
      <c r="L368" s="193"/>
      <c r="M368" s="194"/>
      <c r="N368" s="195"/>
      <c r="O368" s="195"/>
      <c r="P368" s="195"/>
      <c r="Q368" s="195"/>
      <c r="R368" s="195"/>
      <c r="S368" s="195"/>
      <c r="T368" s="196"/>
      <c r="AT368" s="197" t="s">
        <v>325</v>
      </c>
      <c r="AU368" s="197" t="s">
        <v>106</v>
      </c>
      <c r="AV368" s="11" t="s">
        <v>106</v>
      </c>
      <c r="AW368" s="11" t="s">
        <v>31</v>
      </c>
      <c r="AX368" s="11" t="s">
        <v>77</v>
      </c>
      <c r="AY368" s="197" t="s">
        <v>310</v>
      </c>
    </row>
    <row r="369" spans="2:65" s="1" customFormat="1" ht="16.5" customHeight="1">
      <c r="B369" s="31"/>
      <c r="C369" s="175" t="s">
        <v>690</v>
      </c>
      <c r="D369" s="175" t="s">
        <v>317</v>
      </c>
      <c r="E369" s="176" t="s">
        <v>691</v>
      </c>
      <c r="F369" s="177" t="s">
        <v>692</v>
      </c>
      <c r="G369" s="178" t="s">
        <v>320</v>
      </c>
      <c r="H369" s="179">
        <v>277.45</v>
      </c>
      <c r="I369" s="180"/>
      <c r="J369" s="179">
        <f>ROUND(I369*H369,2)</f>
        <v>0</v>
      </c>
      <c r="K369" s="177" t="s">
        <v>321</v>
      </c>
      <c r="L369" s="35"/>
      <c r="M369" s="181" t="s">
        <v>1</v>
      </c>
      <c r="N369" s="182" t="s">
        <v>41</v>
      </c>
      <c r="O369" s="57"/>
      <c r="P369" s="183">
        <f>O369*H369</f>
        <v>0</v>
      </c>
      <c r="Q369" s="183">
        <v>0</v>
      </c>
      <c r="R369" s="183">
        <f>Q369*H369</f>
        <v>0</v>
      </c>
      <c r="S369" s="183">
        <v>0</v>
      </c>
      <c r="T369" s="184">
        <f>S369*H369</f>
        <v>0</v>
      </c>
      <c r="AR369" s="14" t="s">
        <v>314</v>
      </c>
      <c r="AT369" s="14" t="s">
        <v>317</v>
      </c>
      <c r="AU369" s="14" t="s">
        <v>106</v>
      </c>
      <c r="AY369" s="14" t="s">
        <v>310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14" t="s">
        <v>106</v>
      </c>
      <c r="BK369" s="185">
        <f>ROUND(I369*H369,2)</f>
        <v>0</v>
      </c>
      <c r="BL369" s="14" t="s">
        <v>314</v>
      </c>
      <c r="BM369" s="14" t="s">
        <v>693</v>
      </c>
    </row>
    <row r="370" spans="2:51" s="12" customFormat="1" ht="11.25">
      <c r="B370" s="198"/>
      <c r="C370" s="199"/>
      <c r="D370" s="188" t="s">
        <v>325</v>
      </c>
      <c r="E370" s="200" t="s">
        <v>1</v>
      </c>
      <c r="F370" s="201" t="s">
        <v>441</v>
      </c>
      <c r="G370" s="199"/>
      <c r="H370" s="200" t="s">
        <v>1</v>
      </c>
      <c r="I370" s="202"/>
      <c r="J370" s="199"/>
      <c r="K370" s="199"/>
      <c r="L370" s="203"/>
      <c r="M370" s="204"/>
      <c r="N370" s="205"/>
      <c r="O370" s="205"/>
      <c r="P370" s="205"/>
      <c r="Q370" s="205"/>
      <c r="R370" s="205"/>
      <c r="S370" s="205"/>
      <c r="T370" s="206"/>
      <c r="AT370" s="207" t="s">
        <v>325</v>
      </c>
      <c r="AU370" s="207" t="s">
        <v>106</v>
      </c>
      <c r="AV370" s="12" t="s">
        <v>77</v>
      </c>
      <c r="AW370" s="12" t="s">
        <v>31</v>
      </c>
      <c r="AX370" s="12" t="s">
        <v>69</v>
      </c>
      <c r="AY370" s="207" t="s">
        <v>310</v>
      </c>
    </row>
    <row r="371" spans="2:51" s="11" customFormat="1" ht="11.25">
      <c r="B371" s="186"/>
      <c r="C371" s="187"/>
      <c r="D371" s="188" t="s">
        <v>325</v>
      </c>
      <c r="E371" s="189" t="s">
        <v>694</v>
      </c>
      <c r="F371" s="190" t="s">
        <v>510</v>
      </c>
      <c r="G371" s="187"/>
      <c r="H371" s="191">
        <v>24.19</v>
      </c>
      <c r="I371" s="192"/>
      <c r="J371" s="187"/>
      <c r="K371" s="187"/>
      <c r="L371" s="193"/>
      <c r="M371" s="194"/>
      <c r="N371" s="195"/>
      <c r="O371" s="195"/>
      <c r="P371" s="195"/>
      <c r="Q371" s="195"/>
      <c r="R371" s="195"/>
      <c r="S371" s="195"/>
      <c r="T371" s="196"/>
      <c r="AT371" s="197" t="s">
        <v>325</v>
      </c>
      <c r="AU371" s="197" t="s">
        <v>106</v>
      </c>
      <c r="AV371" s="11" t="s">
        <v>106</v>
      </c>
      <c r="AW371" s="11" t="s">
        <v>31</v>
      </c>
      <c r="AX371" s="11" t="s">
        <v>69</v>
      </c>
      <c r="AY371" s="197" t="s">
        <v>310</v>
      </c>
    </row>
    <row r="372" spans="2:51" s="12" customFormat="1" ht="11.25">
      <c r="B372" s="198"/>
      <c r="C372" s="199"/>
      <c r="D372" s="188" t="s">
        <v>325</v>
      </c>
      <c r="E372" s="200" t="s">
        <v>1</v>
      </c>
      <c r="F372" s="201" t="s">
        <v>511</v>
      </c>
      <c r="G372" s="199"/>
      <c r="H372" s="200" t="s">
        <v>1</v>
      </c>
      <c r="I372" s="202"/>
      <c r="J372" s="199"/>
      <c r="K372" s="199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325</v>
      </c>
      <c r="AU372" s="207" t="s">
        <v>106</v>
      </c>
      <c r="AV372" s="12" t="s">
        <v>77</v>
      </c>
      <c r="AW372" s="12" t="s">
        <v>31</v>
      </c>
      <c r="AX372" s="12" t="s">
        <v>69</v>
      </c>
      <c r="AY372" s="207" t="s">
        <v>310</v>
      </c>
    </row>
    <row r="373" spans="2:51" s="11" customFormat="1" ht="11.25">
      <c r="B373" s="186"/>
      <c r="C373" s="187"/>
      <c r="D373" s="188" t="s">
        <v>325</v>
      </c>
      <c r="E373" s="189" t="s">
        <v>241</v>
      </c>
      <c r="F373" s="190" t="s">
        <v>512</v>
      </c>
      <c r="G373" s="187"/>
      <c r="H373" s="191">
        <v>56.29</v>
      </c>
      <c r="I373" s="192"/>
      <c r="J373" s="187"/>
      <c r="K373" s="187"/>
      <c r="L373" s="193"/>
      <c r="M373" s="194"/>
      <c r="N373" s="195"/>
      <c r="O373" s="195"/>
      <c r="P373" s="195"/>
      <c r="Q373" s="195"/>
      <c r="R373" s="195"/>
      <c r="S373" s="195"/>
      <c r="T373" s="196"/>
      <c r="AT373" s="197" t="s">
        <v>325</v>
      </c>
      <c r="AU373" s="197" t="s">
        <v>106</v>
      </c>
      <c r="AV373" s="11" t="s">
        <v>106</v>
      </c>
      <c r="AW373" s="11" t="s">
        <v>31</v>
      </c>
      <c r="AX373" s="11" t="s">
        <v>69</v>
      </c>
      <c r="AY373" s="197" t="s">
        <v>310</v>
      </c>
    </row>
    <row r="374" spans="2:51" s="11" customFormat="1" ht="11.25">
      <c r="B374" s="186"/>
      <c r="C374" s="187"/>
      <c r="D374" s="188" t="s">
        <v>325</v>
      </c>
      <c r="E374" s="189" t="s">
        <v>243</v>
      </c>
      <c r="F374" s="190" t="s">
        <v>513</v>
      </c>
      <c r="G374" s="187"/>
      <c r="H374" s="191">
        <v>18.55</v>
      </c>
      <c r="I374" s="192"/>
      <c r="J374" s="187"/>
      <c r="K374" s="187"/>
      <c r="L374" s="193"/>
      <c r="M374" s="194"/>
      <c r="N374" s="195"/>
      <c r="O374" s="195"/>
      <c r="P374" s="195"/>
      <c r="Q374" s="195"/>
      <c r="R374" s="195"/>
      <c r="S374" s="195"/>
      <c r="T374" s="196"/>
      <c r="AT374" s="197" t="s">
        <v>325</v>
      </c>
      <c r="AU374" s="197" t="s">
        <v>106</v>
      </c>
      <c r="AV374" s="11" t="s">
        <v>106</v>
      </c>
      <c r="AW374" s="11" t="s">
        <v>31</v>
      </c>
      <c r="AX374" s="11" t="s">
        <v>69</v>
      </c>
      <c r="AY374" s="197" t="s">
        <v>310</v>
      </c>
    </row>
    <row r="375" spans="2:51" s="12" customFormat="1" ht="11.25">
      <c r="B375" s="198"/>
      <c r="C375" s="199"/>
      <c r="D375" s="188" t="s">
        <v>325</v>
      </c>
      <c r="E375" s="200" t="s">
        <v>1</v>
      </c>
      <c r="F375" s="201" t="s">
        <v>514</v>
      </c>
      <c r="G375" s="199"/>
      <c r="H375" s="200" t="s">
        <v>1</v>
      </c>
      <c r="I375" s="202"/>
      <c r="J375" s="199"/>
      <c r="K375" s="199"/>
      <c r="L375" s="203"/>
      <c r="M375" s="204"/>
      <c r="N375" s="205"/>
      <c r="O375" s="205"/>
      <c r="P375" s="205"/>
      <c r="Q375" s="205"/>
      <c r="R375" s="205"/>
      <c r="S375" s="205"/>
      <c r="T375" s="206"/>
      <c r="AT375" s="207" t="s">
        <v>325</v>
      </c>
      <c r="AU375" s="207" t="s">
        <v>106</v>
      </c>
      <c r="AV375" s="12" t="s">
        <v>77</v>
      </c>
      <c r="AW375" s="12" t="s">
        <v>31</v>
      </c>
      <c r="AX375" s="12" t="s">
        <v>69</v>
      </c>
      <c r="AY375" s="207" t="s">
        <v>310</v>
      </c>
    </row>
    <row r="376" spans="2:51" s="11" customFormat="1" ht="11.25">
      <c r="B376" s="186"/>
      <c r="C376" s="187"/>
      <c r="D376" s="188" t="s">
        <v>325</v>
      </c>
      <c r="E376" s="189" t="s">
        <v>245</v>
      </c>
      <c r="F376" s="190" t="s">
        <v>515</v>
      </c>
      <c r="G376" s="187"/>
      <c r="H376" s="191">
        <v>115.26</v>
      </c>
      <c r="I376" s="192"/>
      <c r="J376" s="187"/>
      <c r="K376" s="187"/>
      <c r="L376" s="193"/>
      <c r="M376" s="194"/>
      <c r="N376" s="195"/>
      <c r="O376" s="195"/>
      <c r="P376" s="195"/>
      <c r="Q376" s="195"/>
      <c r="R376" s="195"/>
      <c r="S376" s="195"/>
      <c r="T376" s="196"/>
      <c r="AT376" s="197" t="s">
        <v>325</v>
      </c>
      <c r="AU376" s="197" t="s">
        <v>106</v>
      </c>
      <c r="AV376" s="11" t="s">
        <v>106</v>
      </c>
      <c r="AW376" s="11" t="s">
        <v>31</v>
      </c>
      <c r="AX376" s="11" t="s">
        <v>69</v>
      </c>
      <c r="AY376" s="197" t="s">
        <v>310</v>
      </c>
    </row>
    <row r="377" spans="2:51" s="12" customFormat="1" ht="11.25">
      <c r="B377" s="198"/>
      <c r="C377" s="199"/>
      <c r="D377" s="188" t="s">
        <v>325</v>
      </c>
      <c r="E377" s="200" t="s">
        <v>1</v>
      </c>
      <c r="F377" s="201" t="s">
        <v>516</v>
      </c>
      <c r="G377" s="199"/>
      <c r="H377" s="200" t="s">
        <v>1</v>
      </c>
      <c r="I377" s="202"/>
      <c r="J377" s="199"/>
      <c r="K377" s="199"/>
      <c r="L377" s="203"/>
      <c r="M377" s="204"/>
      <c r="N377" s="205"/>
      <c r="O377" s="205"/>
      <c r="P377" s="205"/>
      <c r="Q377" s="205"/>
      <c r="R377" s="205"/>
      <c r="S377" s="205"/>
      <c r="T377" s="206"/>
      <c r="AT377" s="207" t="s">
        <v>325</v>
      </c>
      <c r="AU377" s="207" t="s">
        <v>106</v>
      </c>
      <c r="AV377" s="12" t="s">
        <v>77</v>
      </c>
      <c r="AW377" s="12" t="s">
        <v>31</v>
      </c>
      <c r="AX377" s="12" t="s">
        <v>69</v>
      </c>
      <c r="AY377" s="207" t="s">
        <v>310</v>
      </c>
    </row>
    <row r="378" spans="2:51" s="11" customFormat="1" ht="11.25">
      <c r="B378" s="186"/>
      <c r="C378" s="187"/>
      <c r="D378" s="188" t="s">
        <v>325</v>
      </c>
      <c r="E378" s="189" t="s">
        <v>247</v>
      </c>
      <c r="F378" s="190" t="s">
        <v>517</v>
      </c>
      <c r="G378" s="187"/>
      <c r="H378" s="191">
        <v>63.16</v>
      </c>
      <c r="I378" s="192"/>
      <c r="J378" s="187"/>
      <c r="K378" s="187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325</v>
      </c>
      <c r="AU378" s="197" t="s">
        <v>106</v>
      </c>
      <c r="AV378" s="11" t="s">
        <v>106</v>
      </c>
      <c r="AW378" s="11" t="s">
        <v>31</v>
      </c>
      <c r="AX378" s="11" t="s">
        <v>69</v>
      </c>
      <c r="AY378" s="197" t="s">
        <v>310</v>
      </c>
    </row>
    <row r="379" spans="2:51" s="11" customFormat="1" ht="11.25">
      <c r="B379" s="186"/>
      <c r="C379" s="187"/>
      <c r="D379" s="188" t="s">
        <v>325</v>
      </c>
      <c r="E379" s="189" t="s">
        <v>695</v>
      </c>
      <c r="F379" s="190" t="s">
        <v>696</v>
      </c>
      <c r="G379" s="187"/>
      <c r="H379" s="191">
        <v>277.45</v>
      </c>
      <c r="I379" s="192"/>
      <c r="J379" s="187"/>
      <c r="K379" s="187"/>
      <c r="L379" s="193"/>
      <c r="M379" s="194"/>
      <c r="N379" s="195"/>
      <c r="O379" s="195"/>
      <c r="P379" s="195"/>
      <c r="Q379" s="195"/>
      <c r="R379" s="195"/>
      <c r="S379" s="195"/>
      <c r="T379" s="196"/>
      <c r="AT379" s="197" t="s">
        <v>325</v>
      </c>
      <c r="AU379" s="197" t="s">
        <v>106</v>
      </c>
      <c r="AV379" s="11" t="s">
        <v>106</v>
      </c>
      <c r="AW379" s="11" t="s">
        <v>31</v>
      </c>
      <c r="AX379" s="11" t="s">
        <v>77</v>
      </c>
      <c r="AY379" s="197" t="s">
        <v>310</v>
      </c>
    </row>
    <row r="380" spans="2:65" s="1" customFormat="1" ht="16.5" customHeight="1">
      <c r="B380" s="31"/>
      <c r="C380" s="175" t="s">
        <v>697</v>
      </c>
      <c r="D380" s="175" t="s">
        <v>317</v>
      </c>
      <c r="E380" s="176" t="s">
        <v>698</v>
      </c>
      <c r="F380" s="177" t="s">
        <v>699</v>
      </c>
      <c r="G380" s="178" t="s">
        <v>320</v>
      </c>
      <c r="H380" s="179">
        <v>1019.52</v>
      </c>
      <c r="I380" s="180"/>
      <c r="J380" s="179">
        <f>ROUND(I380*H380,2)</f>
        <v>0</v>
      </c>
      <c r="K380" s="177" t="s">
        <v>321</v>
      </c>
      <c r="L380" s="35"/>
      <c r="M380" s="181" t="s">
        <v>1</v>
      </c>
      <c r="N380" s="182" t="s">
        <v>41</v>
      </c>
      <c r="O380" s="57"/>
      <c r="P380" s="183">
        <f>O380*H380</f>
        <v>0</v>
      </c>
      <c r="Q380" s="183">
        <v>0</v>
      </c>
      <c r="R380" s="183">
        <f>Q380*H380</f>
        <v>0</v>
      </c>
      <c r="S380" s="183">
        <v>0</v>
      </c>
      <c r="T380" s="184">
        <f>S380*H380</f>
        <v>0</v>
      </c>
      <c r="AR380" s="14" t="s">
        <v>314</v>
      </c>
      <c r="AT380" s="14" t="s">
        <v>317</v>
      </c>
      <c r="AU380" s="14" t="s">
        <v>106</v>
      </c>
      <c r="AY380" s="14" t="s">
        <v>310</v>
      </c>
      <c r="BE380" s="185">
        <f>IF(N380="základní",J380,0)</f>
        <v>0</v>
      </c>
      <c r="BF380" s="185">
        <f>IF(N380="snížená",J380,0)</f>
        <v>0</v>
      </c>
      <c r="BG380" s="185">
        <f>IF(N380="zákl. přenesená",J380,0)</f>
        <v>0</v>
      </c>
      <c r="BH380" s="185">
        <f>IF(N380="sníž. přenesená",J380,0)</f>
        <v>0</v>
      </c>
      <c r="BI380" s="185">
        <f>IF(N380="nulová",J380,0)</f>
        <v>0</v>
      </c>
      <c r="BJ380" s="14" t="s">
        <v>106</v>
      </c>
      <c r="BK380" s="185">
        <f>ROUND(I380*H380,2)</f>
        <v>0</v>
      </c>
      <c r="BL380" s="14" t="s">
        <v>314</v>
      </c>
      <c r="BM380" s="14" t="s">
        <v>700</v>
      </c>
    </row>
    <row r="381" spans="2:51" s="12" customFormat="1" ht="11.25">
      <c r="B381" s="198"/>
      <c r="C381" s="199"/>
      <c r="D381" s="188" t="s">
        <v>325</v>
      </c>
      <c r="E381" s="200" t="s">
        <v>1</v>
      </c>
      <c r="F381" s="201" t="s">
        <v>524</v>
      </c>
      <c r="G381" s="199"/>
      <c r="H381" s="200" t="s">
        <v>1</v>
      </c>
      <c r="I381" s="202"/>
      <c r="J381" s="199"/>
      <c r="K381" s="199"/>
      <c r="L381" s="203"/>
      <c r="M381" s="204"/>
      <c r="N381" s="205"/>
      <c r="O381" s="205"/>
      <c r="P381" s="205"/>
      <c r="Q381" s="205"/>
      <c r="R381" s="205"/>
      <c r="S381" s="205"/>
      <c r="T381" s="206"/>
      <c r="AT381" s="207" t="s">
        <v>325</v>
      </c>
      <c r="AU381" s="207" t="s">
        <v>106</v>
      </c>
      <c r="AV381" s="12" t="s">
        <v>77</v>
      </c>
      <c r="AW381" s="12" t="s">
        <v>31</v>
      </c>
      <c r="AX381" s="12" t="s">
        <v>69</v>
      </c>
      <c r="AY381" s="207" t="s">
        <v>310</v>
      </c>
    </row>
    <row r="382" spans="2:51" s="11" customFormat="1" ht="11.25">
      <c r="B382" s="186"/>
      <c r="C382" s="187"/>
      <c r="D382" s="188" t="s">
        <v>325</v>
      </c>
      <c r="E382" s="189" t="s">
        <v>701</v>
      </c>
      <c r="F382" s="190" t="s">
        <v>657</v>
      </c>
      <c r="G382" s="187"/>
      <c r="H382" s="191">
        <v>434.31</v>
      </c>
      <c r="I382" s="192"/>
      <c r="J382" s="187"/>
      <c r="K382" s="187"/>
      <c r="L382" s="193"/>
      <c r="M382" s="194"/>
      <c r="N382" s="195"/>
      <c r="O382" s="195"/>
      <c r="P382" s="195"/>
      <c r="Q382" s="195"/>
      <c r="R382" s="195"/>
      <c r="S382" s="195"/>
      <c r="T382" s="196"/>
      <c r="AT382" s="197" t="s">
        <v>325</v>
      </c>
      <c r="AU382" s="197" t="s">
        <v>106</v>
      </c>
      <c r="AV382" s="11" t="s">
        <v>106</v>
      </c>
      <c r="AW382" s="11" t="s">
        <v>31</v>
      </c>
      <c r="AX382" s="11" t="s">
        <v>69</v>
      </c>
      <c r="AY382" s="197" t="s">
        <v>310</v>
      </c>
    </row>
    <row r="383" spans="2:51" s="12" customFormat="1" ht="11.25">
      <c r="B383" s="198"/>
      <c r="C383" s="199"/>
      <c r="D383" s="188" t="s">
        <v>325</v>
      </c>
      <c r="E383" s="200" t="s">
        <v>1</v>
      </c>
      <c r="F383" s="201" t="s">
        <v>527</v>
      </c>
      <c r="G383" s="199"/>
      <c r="H383" s="200" t="s">
        <v>1</v>
      </c>
      <c r="I383" s="202"/>
      <c r="J383" s="199"/>
      <c r="K383" s="199"/>
      <c r="L383" s="203"/>
      <c r="M383" s="204"/>
      <c r="N383" s="205"/>
      <c r="O383" s="205"/>
      <c r="P383" s="205"/>
      <c r="Q383" s="205"/>
      <c r="R383" s="205"/>
      <c r="S383" s="205"/>
      <c r="T383" s="206"/>
      <c r="AT383" s="207" t="s">
        <v>325</v>
      </c>
      <c r="AU383" s="207" t="s">
        <v>106</v>
      </c>
      <c r="AV383" s="12" t="s">
        <v>77</v>
      </c>
      <c r="AW383" s="12" t="s">
        <v>31</v>
      </c>
      <c r="AX383" s="12" t="s">
        <v>69</v>
      </c>
      <c r="AY383" s="207" t="s">
        <v>310</v>
      </c>
    </row>
    <row r="384" spans="2:51" s="11" customFormat="1" ht="11.25">
      <c r="B384" s="186"/>
      <c r="C384" s="187"/>
      <c r="D384" s="188" t="s">
        <v>325</v>
      </c>
      <c r="E384" s="189" t="s">
        <v>249</v>
      </c>
      <c r="F384" s="190" t="s">
        <v>658</v>
      </c>
      <c r="G384" s="187"/>
      <c r="H384" s="191">
        <v>64.61</v>
      </c>
      <c r="I384" s="192"/>
      <c r="J384" s="187"/>
      <c r="K384" s="187"/>
      <c r="L384" s="193"/>
      <c r="M384" s="194"/>
      <c r="N384" s="195"/>
      <c r="O384" s="195"/>
      <c r="P384" s="195"/>
      <c r="Q384" s="195"/>
      <c r="R384" s="195"/>
      <c r="S384" s="195"/>
      <c r="T384" s="196"/>
      <c r="AT384" s="197" t="s">
        <v>325</v>
      </c>
      <c r="AU384" s="197" t="s">
        <v>106</v>
      </c>
      <c r="AV384" s="11" t="s">
        <v>106</v>
      </c>
      <c r="AW384" s="11" t="s">
        <v>31</v>
      </c>
      <c r="AX384" s="11" t="s">
        <v>69</v>
      </c>
      <c r="AY384" s="197" t="s">
        <v>310</v>
      </c>
    </row>
    <row r="385" spans="2:51" s="12" customFormat="1" ht="11.25">
      <c r="B385" s="198"/>
      <c r="C385" s="199"/>
      <c r="D385" s="188" t="s">
        <v>325</v>
      </c>
      <c r="E385" s="200" t="s">
        <v>1</v>
      </c>
      <c r="F385" s="201" t="s">
        <v>524</v>
      </c>
      <c r="G385" s="199"/>
      <c r="H385" s="200" t="s">
        <v>1</v>
      </c>
      <c r="I385" s="202"/>
      <c r="J385" s="199"/>
      <c r="K385" s="199"/>
      <c r="L385" s="203"/>
      <c r="M385" s="204"/>
      <c r="N385" s="205"/>
      <c r="O385" s="205"/>
      <c r="P385" s="205"/>
      <c r="Q385" s="205"/>
      <c r="R385" s="205"/>
      <c r="S385" s="205"/>
      <c r="T385" s="206"/>
      <c r="AT385" s="207" t="s">
        <v>325</v>
      </c>
      <c r="AU385" s="207" t="s">
        <v>106</v>
      </c>
      <c r="AV385" s="12" t="s">
        <v>77</v>
      </c>
      <c r="AW385" s="12" t="s">
        <v>31</v>
      </c>
      <c r="AX385" s="12" t="s">
        <v>69</v>
      </c>
      <c r="AY385" s="207" t="s">
        <v>310</v>
      </c>
    </row>
    <row r="386" spans="2:51" s="11" customFormat="1" ht="11.25">
      <c r="B386" s="186"/>
      <c r="C386" s="187"/>
      <c r="D386" s="188" t="s">
        <v>325</v>
      </c>
      <c r="E386" s="189" t="s">
        <v>251</v>
      </c>
      <c r="F386" s="190" t="s">
        <v>529</v>
      </c>
      <c r="G386" s="187"/>
      <c r="H386" s="191">
        <v>128.42</v>
      </c>
      <c r="I386" s="192"/>
      <c r="J386" s="187"/>
      <c r="K386" s="187"/>
      <c r="L386" s="193"/>
      <c r="M386" s="194"/>
      <c r="N386" s="195"/>
      <c r="O386" s="195"/>
      <c r="P386" s="195"/>
      <c r="Q386" s="195"/>
      <c r="R386" s="195"/>
      <c r="S386" s="195"/>
      <c r="T386" s="196"/>
      <c r="AT386" s="197" t="s">
        <v>325</v>
      </c>
      <c r="AU386" s="197" t="s">
        <v>106</v>
      </c>
      <c r="AV386" s="11" t="s">
        <v>106</v>
      </c>
      <c r="AW386" s="11" t="s">
        <v>31</v>
      </c>
      <c r="AX386" s="11" t="s">
        <v>69</v>
      </c>
      <c r="AY386" s="197" t="s">
        <v>310</v>
      </c>
    </row>
    <row r="387" spans="2:51" s="12" customFormat="1" ht="11.25">
      <c r="B387" s="198"/>
      <c r="C387" s="199"/>
      <c r="D387" s="188" t="s">
        <v>325</v>
      </c>
      <c r="E387" s="200" t="s">
        <v>1</v>
      </c>
      <c r="F387" s="201" t="s">
        <v>530</v>
      </c>
      <c r="G387" s="199"/>
      <c r="H387" s="200" t="s">
        <v>1</v>
      </c>
      <c r="I387" s="202"/>
      <c r="J387" s="199"/>
      <c r="K387" s="199"/>
      <c r="L387" s="203"/>
      <c r="M387" s="204"/>
      <c r="N387" s="205"/>
      <c r="O387" s="205"/>
      <c r="P387" s="205"/>
      <c r="Q387" s="205"/>
      <c r="R387" s="205"/>
      <c r="S387" s="205"/>
      <c r="T387" s="206"/>
      <c r="AT387" s="207" t="s">
        <v>325</v>
      </c>
      <c r="AU387" s="207" t="s">
        <v>106</v>
      </c>
      <c r="AV387" s="12" t="s">
        <v>77</v>
      </c>
      <c r="AW387" s="12" t="s">
        <v>31</v>
      </c>
      <c r="AX387" s="12" t="s">
        <v>69</v>
      </c>
      <c r="AY387" s="207" t="s">
        <v>310</v>
      </c>
    </row>
    <row r="388" spans="2:51" s="11" customFormat="1" ht="11.25">
      <c r="B388" s="186"/>
      <c r="C388" s="187"/>
      <c r="D388" s="188" t="s">
        <v>325</v>
      </c>
      <c r="E388" s="189" t="s">
        <v>253</v>
      </c>
      <c r="F388" s="190" t="s">
        <v>531</v>
      </c>
      <c r="G388" s="187"/>
      <c r="H388" s="191">
        <v>208.23</v>
      </c>
      <c r="I388" s="192"/>
      <c r="J388" s="187"/>
      <c r="K388" s="187"/>
      <c r="L388" s="193"/>
      <c r="M388" s="194"/>
      <c r="N388" s="195"/>
      <c r="O388" s="195"/>
      <c r="P388" s="195"/>
      <c r="Q388" s="195"/>
      <c r="R388" s="195"/>
      <c r="S388" s="195"/>
      <c r="T388" s="196"/>
      <c r="AT388" s="197" t="s">
        <v>325</v>
      </c>
      <c r="AU388" s="197" t="s">
        <v>106</v>
      </c>
      <c r="AV388" s="11" t="s">
        <v>106</v>
      </c>
      <c r="AW388" s="11" t="s">
        <v>31</v>
      </c>
      <c r="AX388" s="11" t="s">
        <v>69</v>
      </c>
      <c r="AY388" s="197" t="s">
        <v>310</v>
      </c>
    </row>
    <row r="389" spans="2:51" s="12" customFormat="1" ht="11.25">
      <c r="B389" s="198"/>
      <c r="C389" s="199"/>
      <c r="D389" s="188" t="s">
        <v>325</v>
      </c>
      <c r="E389" s="200" t="s">
        <v>1</v>
      </c>
      <c r="F389" s="201" t="s">
        <v>532</v>
      </c>
      <c r="G389" s="199"/>
      <c r="H389" s="200" t="s">
        <v>1</v>
      </c>
      <c r="I389" s="202"/>
      <c r="J389" s="199"/>
      <c r="K389" s="199"/>
      <c r="L389" s="203"/>
      <c r="M389" s="204"/>
      <c r="N389" s="205"/>
      <c r="O389" s="205"/>
      <c r="P389" s="205"/>
      <c r="Q389" s="205"/>
      <c r="R389" s="205"/>
      <c r="S389" s="205"/>
      <c r="T389" s="206"/>
      <c r="AT389" s="207" t="s">
        <v>325</v>
      </c>
      <c r="AU389" s="207" t="s">
        <v>106</v>
      </c>
      <c r="AV389" s="12" t="s">
        <v>77</v>
      </c>
      <c r="AW389" s="12" t="s">
        <v>31</v>
      </c>
      <c r="AX389" s="12" t="s">
        <v>69</v>
      </c>
      <c r="AY389" s="207" t="s">
        <v>310</v>
      </c>
    </row>
    <row r="390" spans="2:51" s="11" customFormat="1" ht="11.25">
      <c r="B390" s="186"/>
      <c r="C390" s="187"/>
      <c r="D390" s="188" t="s">
        <v>325</v>
      </c>
      <c r="E390" s="189" t="s">
        <v>255</v>
      </c>
      <c r="F390" s="190" t="s">
        <v>533</v>
      </c>
      <c r="G390" s="187"/>
      <c r="H390" s="191">
        <v>183.95</v>
      </c>
      <c r="I390" s="192"/>
      <c r="J390" s="187"/>
      <c r="K390" s="187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325</v>
      </c>
      <c r="AU390" s="197" t="s">
        <v>106</v>
      </c>
      <c r="AV390" s="11" t="s">
        <v>106</v>
      </c>
      <c r="AW390" s="11" t="s">
        <v>31</v>
      </c>
      <c r="AX390" s="11" t="s">
        <v>69</v>
      </c>
      <c r="AY390" s="197" t="s">
        <v>310</v>
      </c>
    </row>
    <row r="391" spans="2:51" s="11" customFormat="1" ht="11.25">
      <c r="B391" s="186"/>
      <c r="C391" s="187"/>
      <c r="D391" s="188" t="s">
        <v>325</v>
      </c>
      <c r="E391" s="189" t="s">
        <v>702</v>
      </c>
      <c r="F391" s="190" t="s">
        <v>703</v>
      </c>
      <c r="G391" s="187"/>
      <c r="H391" s="191">
        <v>1019.52</v>
      </c>
      <c r="I391" s="192"/>
      <c r="J391" s="187"/>
      <c r="K391" s="187"/>
      <c r="L391" s="193"/>
      <c r="M391" s="194"/>
      <c r="N391" s="195"/>
      <c r="O391" s="195"/>
      <c r="P391" s="195"/>
      <c r="Q391" s="195"/>
      <c r="R391" s="195"/>
      <c r="S391" s="195"/>
      <c r="T391" s="196"/>
      <c r="AT391" s="197" t="s">
        <v>325</v>
      </c>
      <c r="AU391" s="197" t="s">
        <v>106</v>
      </c>
      <c r="AV391" s="11" t="s">
        <v>106</v>
      </c>
      <c r="AW391" s="11" t="s">
        <v>31</v>
      </c>
      <c r="AX391" s="11" t="s">
        <v>77</v>
      </c>
      <c r="AY391" s="197" t="s">
        <v>310</v>
      </c>
    </row>
    <row r="392" spans="2:65" s="1" customFormat="1" ht="16.5" customHeight="1">
      <c r="B392" s="31"/>
      <c r="C392" s="175" t="s">
        <v>704</v>
      </c>
      <c r="D392" s="175" t="s">
        <v>317</v>
      </c>
      <c r="E392" s="176" t="s">
        <v>705</v>
      </c>
      <c r="F392" s="177" t="s">
        <v>706</v>
      </c>
      <c r="G392" s="178" t="s">
        <v>320</v>
      </c>
      <c r="H392" s="179">
        <v>87.97</v>
      </c>
      <c r="I392" s="180"/>
      <c r="J392" s="179">
        <f>ROUND(I392*H392,2)</f>
        <v>0</v>
      </c>
      <c r="K392" s="177" t="s">
        <v>321</v>
      </c>
      <c r="L392" s="35"/>
      <c r="M392" s="181" t="s">
        <v>1</v>
      </c>
      <c r="N392" s="182" t="s">
        <v>41</v>
      </c>
      <c r="O392" s="57"/>
      <c r="P392" s="183">
        <f>O392*H392</f>
        <v>0</v>
      </c>
      <c r="Q392" s="183">
        <v>0.084</v>
      </c>
      <c r="R392" s="183">
        <f>Q392*H392</f>
        <v>7.389480000000001</v>
      </c>
      <c r="S392" s="183">
        <v>0</v>
      </c>
      <c r="T392" s="184">
        <f>S392*H392</f>
        <v>0</v>
      </c>
      <c r="AR392" s="14" t="s">
        <v>314</v>
      </c>
      <c r="AT392" s="14" t="s">
        <v>317</v>
      </c>
      <c r="AU392" s="14" t="s">
        <v>106</v>
      </c>
      <c r="AY392" s="14" t="s">
        <v>310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4" t="s">
        <v>106</v>
      </c>
      <c r="BK392" s="185">
        <f>ROUND(I392*H392,2)</f>
        <v>0</v>
      </c>
      <c r="BL392" s="14" t="s">
        <v>314</v>
      </c>
      <c r="BM392" s="14" t="s">
        <v>707</v>
      </c>
    </row>
    <row r="393" spans="2:51" s="12" customFormat="1" ht="11.25">
      <c r="B393" s="198"/>
      <c r="C393" s="199"/>
      <c r="D393" s="188" t="s">
        <v>325</v>
      </c>
      <c r="E393" s="200" t="s">
        <v>1</v>
      </c>
      <c r="F393" s="201" t="s">
        <v>708</v>
      </c>
      <c r="G393" s="199"/>
      <c r="H393" s="200" t="s">
        <v>1</v>
      </c>
      <c r="I393" s="202"/>
      <c r="J393" s="199"/>
      <c r="K393" s="199"/>
      <c r="L393" s="203"/>
      <c r="M393" s="204"/>
      <c r="N393" s="205"/>
      <c r="O393" s="205"/>
      <c r="P393" s="205"/>
      <c r="Q393" s="205"/>
      <c r="R393" s="205"/>
      <c r="S393" s="205"/>
      <c r="T393" s="206"/>
      <c r="AT393" s="207" t="s">
        <v>325</v>
      </c>
      <c r="AU393" s="207" t="s">
        <v>106</v>
      </c>
      <c r="AV393" s="12" t="s">
        <v>77</v>
      </c>
      <c r="AW393" s="12" t="s">
        <v>31</v>
      </c>
      <c r="AX393" s="12" t="s">
        <v>69</v>
      </c>
      <c r="AY393" s="207" t="s">
        <v>310</v>
      </c>
    </row>
    <row r="394" spans="2:51" s="12" customFormat="1" ht="11.25">
      <c r="B394" s="198"/>
      <c r="C394" s="199"/>
      <c r="D394" s="188" t="s">
        <v>325</v>
      </c>
      <c r="E394" s="200" t="s">
        <v>1</v>
      </c>
      <c r="F394" s="201" t="s">
        <v>441</v>
      </c>
      <c r="G394" s="199"/>
      <c r="H394" s="200" t="s">
        <v>1</v>
      </c>
      <c r="I394" s="202"/>
      <c r="J394" s="199"/>
      <c r="K394" s="199"/>
      <c r="L394" s="203"/>
      <c r="M394" s="204"/>
      <c r="N394" s="205"/>
      <c r="O394" s="205"/>
      <c r="P394" s="205"/>
      <c r="Q394" s="205"/>
      <c r="R394" s="205"/>
      <c r="S394" s="205"/>
      <c r="T394" s="206"/>
      <c r="AT394" s="207" t="s">
        <v>325</v>
      </c>
      <c r="AU394" s="207" t="s">
        <v>106</v>
      </c>
      <c r="AV394" s="12" t="s">
        <v>77</v>
      </c>
      <c r="AW394" s="12" t="s">
        <v>31</v>
      </c>
      <c r="AX394" s="12" t="s">
        <v>69</v>
      </c>
      <c r="AY394" s="207" t="s">
        <v>310</v>
      </c>
    </row>
    <row r="395" spans="2:51" s="11" customFormat="1" ht="11.25">
      <c r="B395" s="186"/>
      <c r="C395" s="187"/>
      <c r="D395" s="188" t="s">
        <v>325</v>
      </c>
      <c r="E395" s="189" t="s">
        <v>709</v>
      </c>
      <c r="F395" s="190" t="s">
        <v>710</v>
      </c>
      <c r="G395" s="187"/>
      <c r="H395" s="191">
        <v>14.57</v>
      </c>
      <c r="I395" s="192"/>
      <c r="J395" s="187"/>
      <c r="K395" s="187"/>
      <c r="L395" s="193"/>
      <c r="M395" s="194"/>
      <c r="N395" s="195"/>
      <c r="O395" s="195"/>
      <c r="P395" s="195"/>
      <c r="Q395" s="195"/>
      <c r="R395" s="195"/>
      <c r="S395" s="195"/>
      <c r="T395" s="196"/>
      <c r="AT395" s="197" t="s">
        <v>325</v>
      </c>
      <c r="AU395" s="197" t="s">
        <v>106</v>
      </c>
      <c r="AV395" s="11" t="s">
        <v>106</v>
      </c>
      <c r="AW395" s="11" t="s">
        <v>31</v>
      </c>
      <c r="AX395" s="11" t="s">
        <v>69</v>
      </c>
      <c r="AY395" s="197" t="s">
        <v>310</v>
      </c>
    </row>
    <row r="396" spans="2:51" s="12" customFormat="1" ht="11.25">
      <c r="B396" s="198"/>
      <c r="C396" s="199"/>
      <c r="D396" s="188" t="s">
        <v>325</v>
      </c>
      <c r="E396" s="200" t="s">
        <v>1</v>
      </c>
      <c r="F396" s="201" t="s">
        <v>511</v>
      </c>
      <c r="G396" s="199"/>
      <c r="H396" s="200" t="s">
        <v>1</v>
      </c>
      <c r="I396" s="202"/>
      <c r="J396" s="199"/>
      <c r="K396" s="199"/>
      <c r="L396" s="203"/>
      <c r="M396" s="204"/>
      <c r="N396" s="205"/>
      <c r="O396" s="205"/>
      <c r="P396" s="205"/>
      <c r="Q396" s="205"/>
      <c r="R396" s="205"/>
      <c r="S396" s="205"/>
      <c r="T396" s="206"/>
      <c r="AT396" s="207" t="s">
        <v>325</v>
      </c>
      <c r="AU396" s="207" t="s">
        <v>106</v>
      </c>
      <c r="AV396" s="12" t="s">
        <v>77</v>
      </c>
      <c r="AW396" s="12" t="s">
        <v>31</v>
      </c>
      <c r="AX396" s="12" t="s">
        <v>69</v>
      </c>
      <c r="AY396" s="207" t="s">
        <v>310</v>
      </c>
    </row>
    <row r="397" spans="2:51" s="11" customFormat="1" ht="11.25">
      <c r="B397" s="186"/>
      <c r="C397" s="187"/>
      <c r="D397" s="188" t="s">
        <v>325</v>
      </c>
      <c r="E397" s="189" t="s">
        <v>257</v>
      </c>
      <c r="F397" s="190" t="s">
        <v>711</v>
      </c>
      <c r="G397" s="187"/>
      <c r="H397" s="191">
        <v>15.62</v>
      </c>
      <c r="I397" s="192"/>
      <c r="J397" s="187"/>
      <c r="K397" s="187"/>
      <c r="L397" s="193"/>
      <c r="M397" s="194"/>
      <c r="N397" s="195"/>
      <c r="O397" s="195"/>
      <c r="P397" s="195"/>
      <c r="Q397" s="195"/>
      <c r="R397" s="195"/>
      <c r="S397" s="195"/>
      <c r="T397" s="196"/>
      <c r="AT397" s="197" t="s">
        <v>325</v>
      </c>
      <c r="AU397" s="197" t="s">
        <v>106</v>
      </c>
      <c r="AV397" s="11" t="s">
        <v>106</v>
      </c>
      <c r="AW397" s="11" t="s">
        <v>31</v>
      </c>
      <c r="AX397" s="11" t="s">
        <v>69</v>
      </c>
      <c r="AY397" s="197" t="s">
        <v>310</v>
      </c>
    </row>
    <row r="398" spans="2:51" s="12" customFormat="1" ht="11.25">
      <c r="B398" s="198"/>
      <c r="C398" s="199"/>
      <c r="D398" s="188" t="s">
        <v>325</v>
      </c>
      <c r="E398" s="200" t="s">
        <v>1</v>
      </c>
      <c r="F398" s="201" t="s">
        <v>514</v>
      </c>
      <c r="G398" s="199"/>
      <c r="H398" s="200" t="s">
        <v>1</v>
      </c>
      <c r="I398" s="202"/>
      <c r="J398" s="199"/>
      <c r="K398" s="199"/>
      <c r="L398" s="203"/>
      <c r="M398" s="204"/>
      <c r="N398" s="205"/>
      <c r="O398" s="205"/>
      <c r="P398" s="205"/>
      <c r="Q398" s="205"/>
      <c r="R398" s="205"/>
      <c r="S398" s="205"/>
      <c r="T398" s="206"/>
      <c r="AT398" s="207" t="s">
        <v>325</v>
      </c>
      <c r="AU398" s="207" t="s">
        <v>106</v>
      </c>
      <c r="AV398" s="12" t="s">
        <v>77</v>
      </c>
      <c r="AW398" s="12" t="s">
        <v>31</v>
      </c>
      <c r="AX398" s="12" t="s">
        <v>69</v>
      </c>
      <c r="AY398" s="207" t="s">
        <v>310</v>
      </c>
    </row>
    <row r="399" spans="2:51" s="11" customFormat="1" ht="11.25">
      <c r="B399" s="186"/>
      <c r="C399" s="187"/>
      <c r="D399" s="188" t="s">
        <v>325</v>
      </c>
      <c r="E399" s="189" t="s">
        <v>260</v>
      </c>
      <c r="F399" s="190" t="s">
        <v>712</v>
      </c>
      <c r="G399" s="187"/>
      <c r="H399" s="191">
        <v>36.23</v>
      </c>
      <c r="I399" s="192"/>
      <c r="J399" s="187"/>
      <c r="K399" s="187"/>
      <c r="L399" s="193"/>
      <c r="M399" s="194"/>
      <c r="N399" s="195"/>
      <c r="O399" s="195"/>
      <c r="P399" s="195"/>
      <c r="Q399" s="195"/>
      <c r="R399" s="195"/>
      <c r="S399" s="195"/>
      <c r="T399" s="196"/>
      <c r="AT399" s="197" t="s">
        <v>325</v>
      </c>
      <c r="AU399" s="197" t="s">
        <v>106</v>
      </c>
      <c r="AV399" s="11" t="s">
        <v>106</v>
      </c>
      <c r="AW399" s="11" t="s">
        <v>31</v>
      </c>
      <c r="AX399" s="11" t="s">
        <v>69</v>
      </c>
      <c r="AY399" s="197" t="s">
        <v>310</v>
      </c>
    </row>
    <row r="400" spans="2:51" s="12" customFormat="1" ht="11.25">
      <c r="B400" s="198"/>
      <c r="C400" s="199"/>
      <c r="D400" s="188" t="s">
        <v>325</v>
      </c>
      <c r="E400" s="200" t="s">
        <v>1</v>
      </c>
      <c r="F400" s="201" t="s">
        <v>516</v>
      </c>
      <c r="G400" s="199"/>
      <c r="H400" s="200" t="s">
        <v>1</v>
      </c>
      <c r="I400" s="202"/>
      <c r="J400" s="199"/>
      <c r="K400" s="199"/>
      <c r="L400" s="203"/>
      <c r="M400" s="204"/>
      <c r="N400" s="205"/>
      <c r="O400" s="205"/>
      <c r="P400" s="205"/>
      <c r="Q400" s="205"/>
      <c r="R400" s="205"/>
      <c r="S400" s="205"/>
      <c r="T400" s="206"/>
      <c r="AT400" s="207" t="s">
        <v>325</v>
      </c>
      <c r="AU400" s="207" t="s">
        <v>106</v>
      </c>
      <c r="AV400" s="12" t="s">
        <v>77</v>
      </c>
      <c r="AW400" s="12" t="s">
        <v>31</v>
      </c>
      <c r="AX400" s="12" t="s">
        <v>69</v>
      </c>
      <c r="AY400" s="207" t="s">
        <v>310</v>
      </c>
    </row>
    <row r="401" spans="2:51" s="11" customFormat="1" ht="11.25">
      <c r="B401" s="186"/>
      <c r="C401" s="187"/>
      <c r="D401" s="188" t="s">
        <v>325</v>
      </c>
      <c r="E401" s="189" t="s">
        <v>263</v>
      </c>
      <c r="F401" s="190" t="s">
        <v>713</v>
      </c>
      <c r="G401" s="187"/>
      <c r="H401" s="191">
        <v>21.55</v>
      </c>
      <c r="I401" s="192"/>
      <c r="J401" s="187"/>
      <c r="K401" s="187"/>
      <c r="L401" s="193"/>
      <c r="M401" s="194"/>
      <c r="N401" s="195"/>
      <c r="O401" s="195"/>
      <c r="P401" s="195"/>
      <c r="Q401" s="195"/>
      <c r="R401" s="195"/>
      <c r="S401" s="195"/>
      <c r="T401" s="196"/>
      <c r="AT401" s="197" t="s">
        <v>325</v>
      </c>
      <c r="AU401" s="197" t="s">
        <v>106</v>
      </c>
      <c r="AV401" s="11" t="s">
        <v>106</v>
      </c>
      <c r="AW401" s="11" t="s">
        <v>31</v>
      </c>
      <c r="AX401" s="11" t="s">
        <v>69</v>
      </c>
      <c r="AY401" s="197" t="s">
        <v>310</v>
      </c>
    </row>
    <row r="402" spans="2:51" s="11" customFormat="1" ht="11.25">
      <c r="B402" s="186"/>
      <c r="C402" s="187"/>
      <c r="D402" s="188" t="s">
        <v>325</v>
      </c>
      <c r="E402" s="189" t="s">
        <v>714</v>
      </c>
      <c r="F402" s="190" t="s">
        <v>715</v>
      </c>
      <c r="G402" s="187"/>
      <c r="H402" s="191">
        <v>87.97</v>
      </c>
      <c r="I402" s="192"/>
      <c r="J402" s="187"/>
      <c r="K402" s="187"/>
      <c r="L402" s="193"/>
      <c r="M402" s="194"/>
      <c r="N402" s="195"/>
      <c r="O402" s="195"/>
      <c r="P402" s="195"/>
      <c r="Q402" s="195"/>
      <c r="R402" s="195"/>
      <c r="S402" s="195"/>
      <c r="T402" s="196"/>
      <c r="AT402" s="197" t="s">
        <v>325</v>
      </c>
      <c r="AU402" s="197" t="s">
        <v>106</v>
      </c>
      <c r="AV402" s="11" t="s">
        <v>106</v>
      </c>
      <c r="AW402" s="11" t="s">
        <v>31</v>
      </c>
      <c r="AX402" s="11" t="s">
        <v>77</v>
      </c>
      <c r="AY402" s="197" t="s">
        <v>310</v>
      </c>
    </row>
    <row r="403" spans="2:63" s="10" customFormat="1" ht="22.9" customHeight="1">
      <c r="B403" s="159"/>
      <c r="C403" s="160"/>
      <c r="D403" s="161" t="s">
        <v>68</v>
      </c>
      <c r="E403" s="173" t="s">
        <v>398</v>
      </c>
      <c r="F403" s="173" t="s">
        <v>716</v>
      </c>
      <c r="G403" s="160"/>
      <c r="H403" s="160"/>
      <c r="I403" s="163"/>
      <c r="J403" s="174">
        <f>BK403</f>
        <v>0</v>
      </c>
      <c r="K403" s="160"/>
      <c r="L403" s="165"/>
      <c r="M403" s="166"/>
      <c r="N403" s="167"/>
      <c r="O403" s="167"/>
      <c r="P403" s="168">
        <f>SUM(P404:P470)</f>
        <v>0</v>
      </c>
      <c r="Q403" s="167"/>
      <c r="R403" s="168">
        <f>SUM(R404:R470)</f>
        <v>0.04811039999999999</v>
      </c>
      <c r="S403" s="167"/>
      <c r="T403" s="169">
        <f>SUM(T404:T470)</f>
        <v>73.86129</v>
      </c>
      <c r="AR403" s="170" t="s">
        <v>314</v>
      </c>
      <c r="AT403" s="171" t="s">
        <v>68</v>
      </c>
      <c r="AU403" s="171" t="s">
        <v>77</v>
      </c>
      <c r="AY403" s="170" t="s">
        <v>310</v>
      </c>
      <c r="BK403" s="172">
        <f>SUM(BK404:BK470)</f>
        <v>0</v>
      </c>
    </row>
    <row r="404" spans="2:65" s="1" customFormat="1" ht="16.5" customHeight="1">
      <c r="B404" s="31"/>
      <c r="C404" s="175" t="s">
        <v>717</v>
      </c>
      <c r="D404" s="175" t="s">
        <v>317</v>
      </c>
      <c r="E404" s="176" t="s">
        <v>718</v>
      </c>
      <c r="F404" s="177" t="s">
        <v>719</v>
      </c>
      <c r="G404" s="178" t="s">
        <v>720</v>
      </c>
      <c r="H404" s="179">
        <v>21</v>
      </c>
      <c r="I404" s="180"/>
      <c r="J404" s="179">
        <f>ROUND(I404*H404,2)</f>
        <v>0</v>
      </c>
      <c r="K404" s="177" t="s">
        <v>402</v>
      </c>
      <c r="L404" s="35"/>
      <c r="M404" s="181" t="s">
        <v>1</v>
      </c>
      <c r="N404" s="182" t="s">
        <v>41</v>
      </c>
      <c r="O404" s="57"/>
      <c r="P404" s="183">
        <f>O404*H404</f>
        <v>0</v>
      </c>
      <c r="Q404" s="183">
        <v>0</v>
      </c>
      <c r="R404" s="183">
        <f>Q404*H404</f>
        <v>0</v>
      </c>
      <c r="S404" s="183">
        <v>0</v>
      </c>
      <c r="T404" s="184">
        <f>S404*H404</f>
        <v>0</v>
      </c>
      <c r="AR404" s="14" t="s">
        <v>314</v>
      </c>
      <c r="AT404" s="14" t="s">
        <v>317</v>
      </c>
      <c r="AU404" s="14" t="s">
        <v>106</v>
      </c>
      <c r="AY404" s="14" t="s">
        <v>310</v>
      </c>
      <c r="BE404" s="185">
        <f>IF(N404="základní",J404,0)</f>
        <v>0</v>
      </c>
      <c r="BF404" s="185">
        <f>IF(N404="snížená",J404,0)</f>
        <v>0</v>
      </c>
      <c r="BG404" s="185">
        <f>IF(N404="zákl. přenesená",J404,0)</f>
        <v>0</v>
      </c>
      <c r="BH404" s="185">
        <f>IF(N404="sníž. přenesená",J404,0)</f>
        <v>0</v>
      </c>
      <c r="BI404" s="185">
        <f>IF(N404="nulová",J404,0)</f>
        <v>0</v>
      </c>
      <c r="BJ404" s="14" t="s">
        <v>106</v>
      </c>
      <c r="BK404" s="185">
        <f>ROUND(I404*H404,2)</f>
        <v>0</v>
      </c>
      <c r="BL404" s="14" t="s">
        <v>314</v>
      </c>
      <c r="BM404" s="14" t="s">
        <v>721</v>
      </c>
    </row>
    <row r="405" spans="2:51" s="11" customFormat="1" ht="11.25">
      <c r="B405" s="186"/>
      <c r="C405" s="187"/>
      <c r="D405" s="188" t="s">
        <v>325</v>
      </c>
      <c r="E405" s="189" t="s">
        <v>722</v>
      </c>
      <c r="F405" s="190" t="s">
        <v>723</v>
      </c>
      <c r="G405" s="187"/>
      <c r="H405" s="191">
        <v>21</v>
      </c>
      <c r="I405" s="192"/>
      <c r="J405" s="187"/>
      <c r="K405" s="187"/>
      <c r="L405" s="193"/>
      <c r="M405" s="194"/>
      <c r="N405" s="195"/>
      <c r="O405" s="195"/>
      <c r="P405" s="195"/>
      <c r="Q405" s="195"/>
      <c r="R405" s="195"/>
      <c r="S405" s="195"/>
      <c r="T405" s="196"/>
      <c r="AT405" s="197" t="s">
        <v>325</v>
      </c>
      <c r="AU405" s="197" t="s">
        <v>106</v>
      </c>
      <c r="AV405" s="11" t="s">
        <v>106</v>
      </c>
      <c r="AW405" s="11" t="s">
        <v>31</v>
      </c>
      <c r="AX405" s="11" t="s">
        <v>77</v>
      </c>
      <c r="AY405" s="197" t="s">
        <v>310</v>
      </c>
    </row>
    <row r="406" spans="2:65" s="1" customFormat="1" ht="16.5" customHeight="1">
      <c r="B406" s="31"/>
      <c r="C406" s="175" t="s">
        <v>724</v>
      </c>
      <c r="D406" s="175" t="s">
        <v>317</v>
      </c>
      <c r="E406" s="176" t="s">
        <v>725</v>
      </c>
      <c r="F406" s="177" t="s">
        <v>726</v>
      </c>
      <c r="G406" s="178" t="s">
        <v>720</v>
      </c>
      <c r="H406" s="179">
        <v>50</v>
      </c>
      <c r="I406" s="180"/>
      <c r="J406" s="179">
        <f>ROUND(I406*H406,2)</f>
        <v>0</v>
      </c>
      <c r="K406" s="177" t="s">
        <v>402</v>
      </c>
      <c r="L406" s="35"/>
      <c r="M406" s="181" t="s">
        <v>1</v>
      </c>
      <c r="N406" s="182" t="s">
        <v>41</v>
      </c>
      <c r="O406" s="57"/>
      <c r="P406" s="183">
        <f>O406*H406</f>
        <v>0</v>
      </c>
      <c r="Q406" s="183">
        <v>0</v>
      </c>
      <c r="R406" s="183">
        <f>Q406*H406</f>
        <v>0</v>
      </c>
      <c r="S406" s="183">
        <v>0</v>
      </c>
      <c r="T406" s="184">
        <f>S406*H406</f>
        <v>0</v>
      </c>
      <c r="AR406" s="14" t="s">
        <v>314</v>
      </c>
      <c r="AT406" s="14" t="s">
        <v>317</v>
      </c>
      <c r="AU406" s="14" t="s">
        <v>106</v>
      </c>
      <c r="AY406" s="14" t="s">
        <v>310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4" t="s">
        <v>106</v>
      </c>
      <c r="BK406" s="185">
        <f>ROUND(I406*H406,2)</f>
        <v>0</v>
      </c>
      <c r="BL406" s="14" t="s">
        <v>314</v>
      </c>
      <c r="BM406" s="14" t="s">
        <v>727</v>
      </c>
    </row>
    <row r="407" spans="2:51" s="11" customFormat="1" ht="11.25">
      <c r="B407" s="186"/>
      <c r="C407" s="187"/>
      <c r="D407" s="188" t="s">
        <v>325</v>
      </c>
      <c r="E407" s="189" t="s">
        <v>728</v>
      </c>
      <c r="F407" s="190" t="s">
        <v>729</v>
      </c>
      <c r="G407" s="187"/>
      <c r="H407" s="191">
        <v>50</v>
      </c>
      <c r="I407" s="192"/>
      <c r="J407" s="187"/>
      <c r="K407" s="187"/>
      <c r="L407" s="193"/>
      <c r="M407" s="194"/>
      <c r="N407" s="195"/>
      <c r="O407" s="195"/>
      <c r="P407" s="195"/>
      <c r="Q407" s="195"/>
      <c r="R407" s="195"/>
      <c r="S407" s="195"/>
      <c r="T407" s="196"/>
      <c r="AT407" s="197" t="s">
        <v>325</v>
      </c>
      <c r="AU407" s="197" t="s">
        <v>106</v>
      </c>
      <c r="AV407" s="11" t="s">
        <v>106</v>
      </c>
      <c r="AW407" s="11" t="s">
        <v>31</v>
      </c>
      <c r="AX407" s="11" t="s">
        <v>77</v>
      </c>
      <c r="AY407" s="197" t="s">
        <v>310</v>
      </c>
    </row>
    <row r="408" spans="2:65" s="1" customFormat="1" ht="16.5" customHeight="1">
      <c r="B408" s="31"/>
      <c r="C408" s="175" t="s">
        <v>730</v>
      </c>
      <c r="D408" s="175" t="s">
        <v>317</v>
      </c>
      <c r="E408" s="176" t="s">
        <v>731</v>
      </c>
      <c r="F408" s="177" t="s">
        <v>732</v>
      </c>
      <c r="G408" s="178" t="s">
        <v>720</v>
      </c>
      <c r="H408" s="179">
        <v>1</v>
      </c>
      <c r="I408" s="180"/>
      <c r="J408" s="179">
        <f>ROUND(I408*H408,2)</f>
        <v>0</v>
      </c>
      <c r="K408" s="177" t="s">
        <v>402</v>
      </c>
      <c r="L408" s="35"/>
      <c r="M408" s="181" t="s">
        <v>1</v>
      </c>
      <c r="N408" s="182" t="s">
        <v>41</v>
      </c>
      <c r="O408" s="57"/>
      <c r="P408" s="183">
        <f>O408*H408</f>
        <v>0</v>
      </c>
      <c r="Q408" s="183">
        <v>0</v>
      </c>
      <c r="R408" s="183">
        <f>Q408*H408</f>
        <v>0</v>
      </c>
      <c r="S408" s="183">
        <v>0</v>
      </c>
      <c r="T408" s="184">
        <f>S408*H408</f>
        <v>0</v>
      </c>
      <c r="AR408" s="14" t="s">
        <v>314</v>
      </c>
      <c r="AT408" s="14" t="s">
        <v>317</v>
      </c>
      <c r="AU408" s="14" t="s">
        <v>106</v>
      </c>
      <c r="AY408" s="14" t="s">
        <v>310</v>
      </c>
      <c r="BE408" s="185">
        <f>IF(N408="základní",J408,0)</f>
        <v>0</v>
      </c>
      <c r="BF408" s="185">
        <f>IF(N408="snížená",J408,0)</f>
        <v>0</v>
      </c>
      <c r="BG408" s="185">
        <f>IF(N408="zákl. přenesená",J408,0)</f>
        <v>0</v>
      </c>
      <c r="BH408" s="185">
        <f>IF(N408="sníž. přenesená",J408,0)</f>
        <v>0</v>
      </c>
      <c r="BI408" s="185">
        <f>IF(N408="nulová",J408,0)</f>
        <v>0</v>
      </c>
      <c r="BJ408" s="14" t="s">
        <v>106</v>
      </c>
      <c r="BK408" s="185">
        <f>ROUND(I408*H408,2)</f>
        <v>0</v>
      </c>
      <c r="BL408" s="14" t="s">
        <v>314</v>
      </c>
      <c r="BM408" s="14" t="s">
        <v>733</v>
      </c>
    </row>
    <row r="409" spans="2:51" s="11" customFormat="1" ht="11.25">
      <c r="B409" s="186"/>
      <c r="C409" s="187"/>
      <c r="D409" s="188" t="s">
        <v>325</v>
      </c>
      <c r="E409" s="189" t="s">
        <v>734</v>
      </c>
      <c r="F409" s="190" t="s">
        <v>77</v>
      </c>
      <c r="G409" s="187"/>
      <c r="H409" s="191">
        <v>1</v>
      </c>
      <c r="I409" s="192"/>
      <c r="J409" s="187"/>
      <c r="K409" s="187"/>
      <c r="L409" s="193"/>
      <c r="M409" s="194"/>
      <c r="N409" s="195"/>
      <c r="O409" s="195"/>
      <c r="P409" s="195"/>
      <c r="Q409" s="195"/>
      <c r="R409" s="195"/>
      <c r="S409" s="195"/>
      <c r="T409" s="196"/>
      <c r="AT409" s="197" t="s">
        <v>325</v>
      </c>
      <c r="AU409" s="197" t="s">
        <v>106</v>
      </c>
      <c r="AV409" s="11" t="s">
        <v>106</v>
      </c>
      <c r="AW409" s="11" t="s">
        <v>31</v>
      </c>
      <c r="AX409" s="11" t="s">
        <v>77</v>
      </c>
      <c r="AY409" s="197" t="s">
        <v>310</v>
      </c>
    </row>
    <row r="410" spans="2:65" s="1" customFormat="1" ht="22.5" customHeight="1">
      <c r="B410" s="31"/>
      <c r="C410" s="175" t="s">
        <v>735</v>
      </c>
      <c r="D410" s="175" t="s">
        <v>317</v>
      </c>
      <c r="E410" s="176" t="s">
        <v>736</v>
      </c>
      <c r="F410" s="177" t="s">
        <v>737</v>
      </c>
      <c r="G410" s="178" t="s">
        <v>320</v>
      </c>
      <c r="H410" s="179">
        <v>1620.04</v>
      </c>
      <c r="I410" s="180"/>
      <c r="J410" s="179">
        <f>ROUND(I410*H410,2)</f>
        <v>0</v>
      </c>
      <c r="K410" s="177" t="s">
        <v>321</v>
      </c>
      <c r="L410" s="35"/>
      <c r="M410" s="181" t="s">
        <v>1</v>
      </c>
      <c r="N410" s="182" t="s">
        <v>41</v>
      </c>
      <c r="O410" s="57"/>
      <c r="P410" s="183">
        <f>O410*H410</f>
        <v>0</v>
      </c>
      <c r="Q410" s="183">
        <v>0</v>
      </c>
      <c r="R410" s="183">
        <f>Q410*H410</f>
        <v>0</v>
      </c>
      <c r="S410" s="183">
        <v>0</v>
      </c>
      <c r="T410" s="184">
        <f>S410*H410</f>
        <v>0</v>
      </c>
      <c r="AR410" s="14" t="s">
        <v>314</v>
      </c>
      <c r="AT410" s="14" t="s">
        <v>317</v>
      </c>
      <c r="AU410" s="14" t="s">
        <v>106</v>
      </c>
      <c r="AY410" s="14" t="s">
        <v>310</v>
      </c>
      <c r="BE410" s="185">
        <f>IF(N410="základní",J410,0)</f>
        <v>0</v>
      </c>
      <c r="BF410" s="185">
        <f>IF(N410="snížená",J410,0)</f>
        <v>0</v>
      </c>
      <c r="BG410" s="185">
        <f>IF(N410="zákl. přenesená",J410,0)</f>
        <v>0</v>
      </c>
      <c r="BH410" s="185">
        <f>IF(N410="sníž. přenesená",J410,0)</f>
        <v>0</v>
      </c>
      <c r="BI410" s="185">
        <f>IF(N410="nulová",J410,0)</f>
        <v>0</v>
      </c>
      <c r="BJ410" s="14" t="s">
        <v>106</v>
      </c>
      <c r="BK410" s="185">
        <f>ROUND(I410*H410,2)</f>
        <v>0</v>
      </c>
      <c r="BL410" s="14" t="s">
        <v>314</v>
      </c>
      <c r="BM410" s="14" t="s">
        <v>738</v>
      </c>
    </row>
    <row r="411" spans="2:51" s="11" customFormat="1" ht="11.25">
      <c r="B411" s="186"/>
      <c r="C411" s="187"/>
      <c r="D411" s="188" t="s">
        <v>325</v>
      </c>
      <c r="E411" s="189" t="s">
        <v>739</v>
      </c>
      <c r="F411" s="190" t="s">
        <v>740</v>
      </c>
      <c r="G411" s="187"/>
      <c r="H411" s="191">
        <v>1620.04</v>
      </c>
      <c r="I411" s="192"/>
      <c r="J411" s="187"/>
      <c r="K411" s="187"/>
      <c r="L411" s="193"/>
      <c r="M411" s="194"/>
      <c r="N411" s="195"/>
      <c r="O411" s="195"/>
      <c r="P411" s="195"/>
      <c r="Q411" s="195"/>
      <c r="R411" s="195"/>
      <c r="S411" s="195"/>
      <c r="T411" s="196"/>
      <c r="AT411" s="197" t="s">
        <v>325</v>
      </c>
      <c r="AU411" s="197" t="s">
        <v>106</v>
      </c>
      <c r="AV411" s="11" t="s">
        <v>106</v>
      </c>
      <c r="AW411" s="11" t="s">
        <v>31</v>
      </c>
      <c r="AX411" s="11" t="s">
        <v>69</v>
      </c>
      <c r="AY411" s="197" t="s">
        <v>310</v>
      </c>
    </row>
    <row r="412" spans="2:51" s="11" customFormat="1" ht="11.25">
      <c r="B412" s="186"/>
      <c r="C412" s="187"/>
      <c r="D412" s="188" t="s">
        <v>325</v>
      </c>
      <c r="E412" s="189" t="s">
        <v>741</v>
      </c>
      <c r="F412" s="190" t="s">
        <v>742</v>
      </c>
      <c r="G412" s="187"/>
      <c r="H412" s="191">
        <v>1620.04</v>
      </c>
      <c r="I412" s="192"/>
      <c r="J412" s="187"/>
      <c r="K412" s="187"/>
      <c r="L412" s="193"/>
      <c r="M412" s="194"/>
      <c r="N412" s="195"/>
      <c r="O412" s="195"/>
      <c r="P412" s="195"/>
      <c r="Q412" s="195"/>
      <c r="R412" s="195"/>
      <c r="S412" s="195"/>
      <c r="T412" s="196"/>
      <c r="AT412" s="197" t="s">
        <v>325</v>
      </c>
      <c r="AU412" s="197" t="s">
        <v>106</v>
      </c>
      <c r="AV412" s="11" t="s">
        <v>106</v>
      </c>
      <c r="AW412" s="11" t="s">
        <v>31</v>
      </c>
      <c r="AX412" s="11" t="s">
        <v>77</v>
      </c>
      <c r="AY412" s="197" t="s">
        <v>310</v>
      </c>
    </row>
    <row r="413" spans="2:65" s="1" customFormat="1" ht="22.5" customHeight="1">
      <c r="B413" s="31"/>
      <c r="C413" s="175" t="s">
        <v>743</v>
      </c>
      <c r="D413" s="175" t="s">
        <v>317</v>
      </c>
      <c r="E413" s="176" t="s">
        <v>744</v>
      </c>
      <c r="F413" s="177" t="s">
        <v>745</v>
      </c>
      <c r="G413" s="178" t="s">
        <v>320</v>
      </c>
      <c r="H413" s="179">
        <v>97202.4</v>
      </c>
      <c r="I413" s="180"/>
      <c r="J413" s="179">
        <f>ROUND(I413*H413,2)</f>
        <v>0</v>
      </c>
      <c r="K413" s="177" t="s">
        <v>321</v>
      </c>
      <c r="L413" s="35"/>
      <c r="M413" s="181" t="s">
        <v>1</v>
      </c>
      <c r="N413" s="182" t="s">
        <v>41</v>
      </c>
      <c r="O413" s="57"/>
      <c r="P413" s="183">
        <f>O413*H413</f>
        <v>0</v>
      </c>
      <c r="Q413" s="183">
        <v>0</v>
      </c>
      <c r="R413" s="183">
        <f>Q413*H413</f>
        <v>0</v>
      </c>
      <c r="S413" s="183">
        <v>0</v>
      </c>
      <c r="T413" s="184">
        <f>S413*H413</f>
        <v>0</v>
      </c>
      <c r="AR413" s="14" t="s">
        <v>314</v>
      </c>
      <c r="AT413" s="14" t="s">
        <v>317</v>
      </c>
      <c r="AU413" s="14" t="s">
        <v>106</v>
      </c>
      <c r="AY413" s="14" t="s">
        <v>310</v>
      </c>
      <c r="BE413" s="185">
        <f>IF(N413="základní",J413,0)</f>
        <v>0</v>
      </c>
      <c r="BF413" s="185">
        <f>IF(N413="snížená",J413,0)</f>
        <v>0</v>
      </c>
      <c r="BG413" s="185">
        <f>IF(N413="zákl. přenesená",J413,0)</f>
        <v>0</v>
      </c>
      <c r="BH413" s="185">
        <f>IF(N413="sníž. přenesená",J413,0)</f>
        <v>0</v>
      </c>
      <c r="BI413" s="185">
        <f>IF(N413="nulová",J413,0)</f>
        <v>0</v>
      </c>
      <c r="BJ413" s="14" t="s">
        <v>106</v>
      </c>
      <c r="BK413" s="185">
        <f>ROUND(I413*H413,2)</f>
        <v>0</v>
      </c>
      <c r="BL413" s="14" t="s">
        <v>314</v>
      </c>
      <c r="BM413" s="14" t="s">
        <v>746</v>
      </c>
    </row>
    <row r="414" spans="2:51" s="11" customFormat="1" ht="11.25">
      <c r="B414" s="186"/>
      <c r="C414" s="187"/>
      <c r="D414" s="188" t="s">
        <v>325</v>
      </c>
      <c r="E414" s="189" t="s">
        <v>747</v>
      </c>
      <c r="F414" s="190" t="s">
        <v>748</v>
      </c>
      <c r="G414" s="187"/>
      <c r="H414" s="191">
        <v>97202.4</v>
      </c>
      <c r="I414" s="192"/>
      <c r="J414" s="187"/>
      <c r="K414" s="187"/>
      <c r="L414" s="193"/>
      <c r="M414" s="194"/>
      <c r="N414" s="195"/>
      <c r="O414" s="195"/>
      <c r="P414" s="195"/>
      <c r="Q414" s="195"/>
      <c r="R414" s="195"/>
      <c r="S414" s="195"/>
      <c r="T414" s="196"/>
      <c r="AT414" s="197" t="s">
        <v>325</v>
      </c>
      <c r="AU414" s="197" t="s">
        <v>106</v>
      </c>
      <c r="AV414" s="11" t="s">
        <v>106</v>
      </c>
      <c r="AW414" s="11" t="s">
        <v>31</v>
      </c>
      <c r="AX414" s="11" t="s">
        <v>77</v>
      </c>
      <c r="AY414" s="197" t="s">
        <v>310</v>
      </c>
    </row>
    <row r="415" spans="2:65" s="1" customFormat="1" ht="22.5" customHeight="1">
      <c r="B415" s="31"/>
      <c r="C415" s="175" t="s">
        <v>749</v>
      </c>
      <c r="D415" s="175" t="s">
        <v>317</v>
      </c>
      <c r="E415" s="176" t="s">
        <v>750</v>
      </c>
      <c r="F415" s="177" t="s">
        <v>751</v>
      </c>
      <c r="G415" s="178" t="s">
        <v>320</v>
      </c>
      <c r="H415" s="179">
        <v>1620.04</v>
      </c>
      <c r="I415" s="180"/>
      <c r="J415" s="179">
        <f>ROUND(I415*H415,2)</f>
        <v>0</v>
      </c>
      <c r="K415" s="177" t="s">
        <v>321</v>
      </c>
      <c r="L415" s="35"/>
      <c r="M415" s="181" t="s">
        <v>1</v>
      </c>
      <c r="N415" s="182" t="s">
        <v>41</v>
      </c>
      <c r="O415" s="57"/>
      <c r="P415" s="183">
        <f>O415*H415</f>
        <v>0</v>
      </c>
      <c r="Q415" s="183">
        <v>0</v>
      </c>
      <c r="R415" s="183">
        <f>Q415*H415</f>
        <v>0</v>
      </c>
      <c r="S415" s="183">
        <v>0</v>
      </c>
      <c r="T415" s="184">
        <f>S415*H415</f>
        <v>0</v>
      </c>
      <c r="AR415" s="14" t="s">
        <v>314</v>
      </c>
      <c r="AT415" s="14" t="s">
        <v>317</v>
      </c>
      <c r="AU415" s="14" t="s">
        <v>106</v>
      </c>
      <c r="AY415" s="14" t="s">
        <v>310</v>
      </c>
      <c r="BE415" s="185">
        <f>IF(N415="základní",J415,0)</f>
        <v>0</v>
      </c>
      <c r="BF415" s="185">
        <f>IF(N415="snížená",J415,0)</f>
        <v>0</v>
      </c>
      <c r="BG415" s="185">
        <f>IF(N415="zákl. přenesená",J415,0)</f>
        <v>0</v>
      </c>
      <c r="BH415" s="185">
        <f>IF(N415="sníž. přenesená",J415,0)</f>
        <v>0</v>
      </c>
      <c r="BI415" s="185">
        <f>IF(N415="nulová",J415,0)</f>
        <v>0</v>
      </c>
      <c r="BJ415" s="14" t="s">
        <v>106</v>
      </c>
      <c r="BK415" s="185">
        <f>ROUND(I415*H415,2)</f>
        <v>0</v>
      </c>
      <c r="BL415" s="14" t="s">
        <v>314</v>
      </c>
      <c r="BM415" s="14" t="s">
        <v>752</v>
      </c>
    </row>
    <row r="416" spans="2:51" s="11" customFormat="1" ht="11.25">
      <c r="B416" s="186"/>
      <c r="C416" s="187"/>
      <c r="D416" s="188" t="s">
        <v>325</v>
      </c>
      <c r="E416" s="189" t="s">
        <v>753</v>
      </c>
      <c r="F416" s="190" t="s">
        <v>740</v>
      </c>
      <c r="G416" s="187"/>
      <c r="H416" s="191">
        <v>1620.04</v>
      </c>
      <c r="I416" s="192"/>
      <c r="J416" s="187"/>
      <c r="K416" s="187"/>
      <c r="L416" s="193"/>
      <c r="M416" s="194"/>
      <c r="N416" s="195"/>
      <c r="O416" s="195"/>
      <c r="P416" s="195"/>
      <c r="Q416" s="195"/>
      <c r="R416" s="195"/>
      <c r="S416" s="195"/>
      <c r="T416" s="196"/>
      <c r="AT416" s="197" t="s">
        <v>325</v>
      </c>
      <c r="AU416" s="197" t="s">
        <v>106</v>
      </c>
      <c r="AV416" s="11" t="s">
        <v>106</v>
      </c>
      <c r="AW416" s="11" t="s">
        <v>31</v>
      </c>
      <c r="AX416" s="11" t="s">
        <v>77</v>
      </c>
      <c r="AY416" s="197" t="s">
        <v>310</v>
      </c>
    </row>
    <row r="417" spans="2:65" s="1" customFormat="1" ht="16.5" customHeight="1">
      <c r="B417" s="31"/>
      <c r="C417" s="175" t="s">
        <v>754</v>
      </c>
      <c r="D417" s="175" t="s">
        <v>317</v>
      </c>
      <c r="E417" s="176" t="s">
        <v>755</v>
      </c>
      <c r="F417" s="177" t="s">
        <v>756</v>
      </c>
      <c r="G417" s="178" t="s">
        <v>320</v>
      </c>
      <c r="H417" s="179">
        <v>370.08</v>
      </c>
      <c r="I417" s="180"/>
      <c r="J417" s="179">
        <f>ROUND(I417*H417,2)</f>
        <v>0</v>
      </c>
      <c r="K417" s="177" t="s">
        <v>321</v>
      </c>
      <c r="L417" s="35"/>
      <c r="M417" s="181" t="s">
        <v>1</v>
      </c>
      <c r="N417" s="182" t="s">
        <v>41</v>
      </c>
      <c r="O417" s="57"/>
      <c r="P417" s="183">
        <f>O417*H417</f>
        <v>0</v>
      </c>
      <c r="Q417" s="183">
        <v>0.00013</v>
      </c>
      <c r="R417" s="183">
        <f>Q417*H417</f>
        <v>0.04811039999999999</v>
      </c>
      <c r="S417" s="183">
        <v>0</v>
      </c>
      <c r="T417" s="184">
        <f>S417*H417</f>
        <v>0</v>
      </c>
      <c r="AR417" s="14" t="s">
        <v>314</v>
      </c>
      <c r="AT417" s="14" t="s">
        <v>317</v>
      </c>
      <c r="AU417" s="14" t="s">
        <v>106</v>
      </c>
      <c r="AY417" s="14" t="s">
        <v>310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14" t="s">
        <v>106</v>
      </c>
      <c r="BK417" s="185">
        <f>ROUND(I417*H417,2)</f>
        <v>0</v>
      </c>
      <c r="BL417" s="14" t="s">
        <v>314</v>
      </c>
      <c r="BM417" s="14" t="s">
        <v>757</v>
      </c>
    </row>
    <row r="418" spans="2:51" s="12" customFormat="1" ht="11.25">
      <c r="B418" s="198"/>
      <c r="C418" s="199"/>
      <c r="D418" s="188" t="s">
        <v>325</v>
      </c>
      <c r="E418" s="200" t="s">
        <v>1</v>
      </c>
      <c r="F418" s="201" t="s">
        <v>441</v>
      </c>
      <c r="G418" s="199"/>
      <c r="H418" s="200" t="s">
        <v>1</v>
      </c>
      <c r="I418" s="202"/>
      <c r="J418" s="199"/>
      <c r="K418" s="199"/>
      <c r="L418" s="203"/>
      <c r="M418" s="204"/>
      <c r="N418" s="205"/>
      <c r="O418" s="205"/>
      <c r="P418" s="205"/>
      <c r="Q418" s="205"/>
      <c r="R418" s="205"/>
      <c r="S418" s="205"/>
      <c r="T418" s="206"/>
      <c r="AT418" s="207" t="s">
        <v>325</v>
      </c>
      <c r="AU418" s="207" t="s">
        <v>106</v>
      </c>
      <c r="AV418" s="12" t="s">
        <v>77</v>
      </c>
      <c r="AW418" s="12" t="s">
        <v>31</v>
      </c>
      <c r="AX418" s="12" t="s">
        <v>69</v>
      </c>
      <c r="AY418" s="207" t="s">
        <v>310</v>
      </c>
    </row>
    <row r="419" spans="2:51" s="11" customFormat="1" ht="11.25">
      <c r="B419" s="186"/>
      <c r="C419" s="187"/>
      <c r="D419" s="188" t="s">
        <v>325</v>
      </c>
      <c r="E419" s="189" t="s">
        <v>758</v>
      </c>
      <c r="F419" s="190" t="s">
        <v>759</v>
      </c>
      <c r="G419" s="187"/>
      <c r="H419" s="191">
        <v>274.65</v>
      </c>
      <c r="I419" s="192"/>
      <c r="J419" s="187"/>
      <c r="K419" s="187"/>
      <c r="L419" s="193"/>
      <c r="M419" s="194"/>
      <c r="N419" s="195"/>
      <c r="O419" s="195"/>
      <c r="P419" s="195"/>
      <c r="Q419" s="195"/>
      <c r="R419" s="195"/>
      <c r="S419" s="195"/>
      <c r="T419" s="196"/>
      <c r="AT419" s="197" t="s">
        <v>325</v>
      </c>
      <c r="AU419" s="197" t="s">
        <v>106</v>
      </c>
      <c r="AV419" s="11" t="s">
        <v>106</v>
      </c>
      <c r="AW419" s="11" t="s">
        <v>31</v>
      </c>
      <c r="AX419" s="11" t="s">
        <v>69</v>
      </c>
      <c r="AY419" s="197" t="s">
        <v>310</v>
      </c>
    </row>
    <row r="420" spans="2:51" s="11" customFormat="1" ht="11.25">
      <c r="B420" s="186"/>
      <c r="C420" s="187"/>
      <c r="D420" s="188" t="s">
        <v>325</v>
      </c>
      <c r="E420" s="189" t="s">
        <v>266</v>
      </c>
      <c r="F420" s="190" t="s">
        <v>760</v>
      </c>
      <c r="G420" s="187"/>
      <c r="H420" s="191">
        <v>95.43</v>
      </c>
      <c r="I420" s="192"/>
      <c r="J420" s="187"/>
      <c r="K420" s="187"/>
      <c r="L420" s="193"/>
      <c r="M420" s="194"/>
      <c r="N420" s="195"/>
      <c r="O420" s="195"/>
      <c r="P420" s="195"/>
      <c r="Q420" s="195"/>
      <c r="R420" s="195"/>
      <c r="S420" s="195"/>
      <c r="T420" s="196"/>
      <c r="AT420" s="197" t="s">
        <v>325</v>
      </c>
      <c r="AU420" s="197" t="s">
        <v>106</v>
      </c>
      <c r="AV420" s="11" t="s">
        <v>106</v>
      </c>
      <c r="AW420" s="11" t="s">
        <v>31</v>
      </c>
      <c r="AX420" s="11" t="s">
        <v>69</v>
      </c>
      <c r="AY420" s="197" t="s">
        <v>310</v>
      </c>
    </row>
    <row r="421" spans="2:51" s="11" customFormat="1" ht="11.25">
      <c r="B421" s="186"/>
      <c r="C421" s="187"/>
      <c r="D421" s="188" t="s">
        <v>325</v>
      </c>
      <c r="E421" s="189" t="s">
        <v>761</v>
      </c>
      <c r="F421" s="190" t="s">
        <v>762</v>
      </c>
      <c r="G421" s="187"/>
      <c r="H421" s="191">
        <v>370.08</v>
      </c>
      <c r="I421" s="192"/>
      <c r="J421" s="187"/>
      <c r="K421" s="187"/>
      <c r="L421" s="193"/>
      <c r="M421" s="194"/>
      <c r="N421" s="195"/>
      <c r="O421" s="195"/>
      <c r="P421" s="195"/>
      <c r="Q421" s="195"/>
      <c r="R421" s="195"/>
      <c r="S421" s="195"/>
      <c r="T421" s="196"/>
      <c r="AT421" s="197" t="s">
        <v>325</v>
      </c>
      <c r="AU421" s="197" t="s">
        <v>106</v>
      </c>
      <c r="AV421" s="11" t="s">
        <v>106</v>
      </c>
      <c r="AW421" s="11" t="s">
        <v>31</v>
      </c>
      <c r="AX421" s="11" t="s">
        <v>77</v>
      </c>
      <c r="AY421" s="197" t="s">
        <v>310</v>
      </c>
    </row>
    <row r="422" spans="2:65" s="1" customFormat="1" ht="22.5" customHeight="1">
      <c r="B422" s="31"/>
      <c r="C422" s="175" t="s">
        <v>763</v>
      </c>
      <c r="D422" s="175" t="s">
        <v>317</v>
      </c>
      <c r="E422" s="176" t="s">
        <v>764</v>
      </c>
      <c r="F422" s="177" t="s">
        <v>765</v>
      </c>
      <c r="G422" s="178" t="s">
        <v>320</v>
      </c>
      <c r="H422" s="179">
        <v>11.89</v>
      </c>
      <c r="I422" s="180"/>
      <c r="J422" s="179">
        <f>ROUND(I422*H422,2)</f>
        <v>0</v>
      </c>
      <c r="K422" s="177" t="s">
        <v>321</v>
      </c>
      <c r="L422" s="35"/>
      <c r="M422" s="181" t="s">
        <v>1</v>
      </c>
      <c r="N422" s="182" t="s">
        <v>41</v>
      </c>
      <c r="O422" s="57"/>
      <c r="P422" s="183">
        <f>O422*H422</f>
        <v>0</v>
      </c>
      <c r="Q422" s="183">
        <v>0</v>
      </c>
      <c r="R422" s="183">
        <f>Q422*H422</f>
        <v>0</v>
      </c>
      <c r="S422" s="183">
        <v>0.048</v>
      </c>
      <c r="T422" s="184">
        <f>S422*H422</f>
        <v>0.57072</v>
      </c>
      <c r="AR422" s="14" t="s">
        <v>314</v>
      </c>
      <c r="AT422" s="14" t="s">
        <v>317</v>
      </c>
      <c r="AU422" s="14" t="s">
        <v>106</v>
      </c>
      <c r="AY422" s="14" t="s">
        <v>310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4" t="s">
        <v>106</v>
      </c>
      <c r="BK422" s="185">
        <f>ROUND(I422*H422,2)</f>
        <v>0</v>
      </c>
      <c r="BL422" s="14" t="s">
        <v>314</v>
      </c>
      <c r="BM422" s="14" t="s">
        <v>766</v>
      </c>
    </row>
    <row r="423" spans="2:51" s="11" customFormat="1" ht="11.25">
      <c r="B423" s="186"/>
      <c r="C423" s="187"/>
      <c r="D423" s="188" t="s">
        <v>325</v>
      </c>
      <c r="E423" s="189" t="s">
        <v>767</v>
      </c>
      <c r="F423" s="190" t="s">
        <v>768</v>
      </c>
      <c r="G423" s="187"/>
      <c r="H423" s="191">
        <v>11.89</v>
      </c>
      <c r="I423" s="192"/>
      <c r="J423" s="187"/>
      <c r="K423" s="187"/>
      <c r="L423" s="193"/>
      <c r="M423" s="194"/>
      <c r="N423" s="195"/>
      <c r="O423" s="195"/>
      <c r="P423" s="195"/>
      <c r="Q423" s="195"/>
      <c r="R423" s="195"/>
      <c r="S423" s="195"/>
      <c r="T423" s="196"/>
      <c r="AT423" s="197" t="s">
        <v>325</v>
      </c>
      <c r="AU423" s="197" t="s">
        <v>106</v>
      </c>
      <c r="AV423" s="11" t="s">
        <v>106</v>
      </c>
      <c r="AW423" s="11" t="s">
        <v>31</v>
      </c>
      <c r="AX423" s="11" t="s">
        <v>69</v>
      </c>
      <c r="AY423" s="197" t="s">
        <v>310</v>
      </c>
    </row>
    <row r="424" spans="2:51" s="11" customFormat="1" ht="11.25">
      <c r="B424" s="186"/>
      <c r="C424" s="187"/>
      <c r="D424" s="188" t="s">
        <v>325</v>
      </c>
      <c r="E424" s="189" t="s">
        <v>769</v>
      </c>
      <c r="F424" s="190" t="s">
        <v>770</v>
      </c>
      <c r="G424" s="187"/>
      <c r="H424" s="191">
        <v>11.89</v>
      </c>
      <c r="I424" s="192"/>
      <c r="J424" s="187"/>
      <c r="K424" s="187"/>
      <c r="L424" s="193"/>
      <c r="M424" s="194"/>
      <c r="N424" s="195"/>
      <c r="O424" s="195"/>
      <c r="P424" s="195"/>
      <c r="Q424" s="195"/>
      <c r="R424" s="195"/>
      <c r="S424" s="195"/>
      <c r="T424" s="196"/>
      <c r="AT424" s="197" t="s">
        <v>325</v>
      </c>
      <c r="AU424" s="197" t="s">
        <v>106</v>
      </c>
      <c r="AV424" s="11" t="s">
        <v>106</v>
      </c>
      <c r="AW424" s="11" t="s">
        <v>31</v>
      </c>
      <c r="AX424" s="11" t="s">
        <v>77</v>
      </c>
      <c r="AY424" s="197" t="s">
        <v>310</v>
      </c>
    </row>
    <row r="425" spans="2:65" s="1" customFormat="1" ht="22.5" customHeight="1">
      <c r="B425" s="31"/>
      <c r="C425" s="175" t="s">
        <v>771</v>
      </c>
      <c r="D425" s="175" t="s">
        <v>317</v>
      </c>
      <c r="E425" s="176" t="s">
        <v>772</v>
      </c>
      <c r="F425" s="177" t="s">
        <v>773</v>
      </c>
      <c r="G425" s="178" t="s">
        <v>320</v>
      </c>
      <c r="H425" s="179">
        <v>29.42</v>
      </c>
      <c r="I425" s="180"/>
      <c r="J425" s="179">
        <f>ROUND(I425*H425,2)</f>
        <v>0</v>
      </c>
      <c r="K425" s="177" t="s">
        <v>321</v>
      </c>
      <c r="L425" s="35"/>
      <c r="M425" s="181" t="s">
        <v>1</v>
      </c>
      <c r="N425" s="182" t="s">
        <v>41</v>
      </c>
      <c r="O425" s="57"/>
      <c r="P425" s="183">
        <f>O425*H425</f>
        <v>0</v>
      </c>
      <c r="Q425" s="183">
        <v>0</v>
      </c>
      <c r="R425" s="183">
        <f>Q425*H425</f>
        <v>0</v>
      </c>
      <c r="S425" s="183">
        <v>0.038</v>
      </c>
      <c r="T425" s="184">
        <f>S425*H425</f>
        <v>1.11796</v>
      </c>
      <c r="AR425" s="14" t="s">
        <v>314</v>
      </c>
      <c r="AT425" s="14" t="s">
        <v>317</v>
      </c>
      <c r="AU425" s="14" t="s">
        <v>106</v>
      </c>
      <c r="AY425" s="14" t="s">
        <v>310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14" t="s">
        <v>106</v>
      </c>
      <c r="BK425" s="185">
        <f>ROUND(I425*H425,2)</f>
        <v>0</v>
      </c>
      <c r="BL425" s="14" t="s">
        <v>314</v>
      </c>
      <c r="BM425" s="14" t="s">
        <v>774</v>
      </c>
    </row>
    <row r="426" spans="2:51" s="11" customFormat="1" ht="11.25">
      <c r="B426" s="186"/>
      <c r="C426" s="187"/>
      <c r="D426" s="188" t="s">
        <v>325</v>
      </c>
      <c r="E426" s="189" t="s">
        <v>775</v>
      </c>
      <c r="F426" s="190" t="s">
        <v>776</v>
      </c>
      <c r="G426" s="187"/>
      <c r="H426" s="191">
        <v>29.42</v>
      </c>
      <c r="I426" s="192"/>
      <c r="J426" s="187"/>
      <c r="K426" s="187"/>
      <c r="L426" s="193"/>
      <c r="M426" s="194"/>
      <c r="N426" s="195"/>
      <c r="O426" s="195"/>
      <c r="P426" s="195"/>
      <c r="Q426" s="195"/>
      <c r="R426" s="195"/>
      <c r="S426" s="195"/>
      <c r="T426" s="196"/>
      <c r="AT426" s="197" t="s">
        <v>325</v>
      </c>
      <c r="AU426" s="197" t="s">
        <v>106</v>
      </c>
      <c r="AV426" s="11" t="s">
        <v>106</v>
      </c>
      <c r="AW426" s="11" t="s">
        <v>31</v>
      </c>
      <c r="AX426" s="11" t="s">
        <v>77</v>
      </c>
      <c r="AY426" s="197" t="s">
        <v>310</v>
      </c>
    </row>
    <row r="427" spans="2:65" s="1" customFormat="1" ht="22.5" customHeight="1">
      <c r="B427" s="31"/>
      <c r="C427" s="175" t="s">
        <v>777</v>
      </c>
      <c r="D427" s="175" t="s">
        <v>317</v>
      </c>
      <c r="E427" s="176" t="s">
        <v>778</v>
      </c>
      <c r="F427" s="177" t="s">
        <v>779</v>
      </c>
      <c r="G427" s="178" t="s">
        <v>320</v>
      </c>
      <c r="H427" s="179">
        <v>168.11</v>
      </c>
      <c r="I427" s="180"/>
      <c r="J427" s="179">
        <f>ROUND(I427*H427,2)</f>
        <v>0</v>
      </c>
      <c r="K427" s="177" t="s">
        <v>321</v>
      </c>
      <c r="L427" s="35"/>
      <c r="M427" s="181" t="s">
        <v>1</v>
      </c>
      <c r="N427" s="182" t="s">
        <v>41</v>
      </c>
      <c r="O427" s="57"/>
      <c r="P427" s="183">
        <f>O427*H427</f>
        <v>0</v>
      </c>
      <c r="Q427" s="183">
        <v>0</v>
      </c>
      <c r="R427" s="183">
        <f>Q427*H427</f>
        <v>0</v>
      </c>
      <c r="S427" s="183">
        <v>0.034</v>
      </c>
      <c r="T427" s="184">
        <f>S427*H427</f>
        <v>5.715740000000001</v>
      </c>
      <c r="AR427" s="14" t="s">
        <v>314</v>
      </c>
      <c r="AT427" s="14" t="s">
        <v>317</v>
      </c>
      <c r="AU427" s="14" t="s">
        <v>106</v>
      </c>
      <c r="AY427" s="14" t="s">
        <v>310</v>
      </c>
      <c r="BE427" s="185">
        <f>IF(N427="základní",J427,0)</f>
        <v>0</v>
      </c>
      <c r="BF427" s="185">
        <f>IF(N427="snížená",J427,0)</f>
        <v>0</v>
      </c>
      <c r="BG427" s="185">
        <f>IF(N427="zákl. přenesená",J427,0)</f>
        <v>0</v>
      </c>
      <c r="BH427" s="185">
        <f>IF(N427="sníž. přenesená",J427,0)</f>
        <v>0</v>
      </c>
      <c r="BI427" s="185">
        <f>IF(N427="nulová",J427,0)</f>
        <v>0</v>
      </c>
      <c r="BJ427" s="14" t="s">
        <v>106</v>
      </c>
      <c r="BK427" s="185">
        <f>ROUND(I427*H427,2)</f>
        <v>0</v>
      </c>
      <c r="BL427" s="14" t="s">
        <v>314</v>
      </c>
      <c r="BM427" s="14" t="s">
        <v>780</v>
      </c>
    </row>
    <row r="428" spans="2:51" s="11" customFormat="1" ht="11.25">
      <c r="B428" s="186"/>
      <c r="C428" s="187"/>
      <c r="D428" s="188" t="s">
        <v>325</v>
      </c>
      <c r="E428" s="189" t="s">
        <v>781</v>
      </c>
      <c r="F428" s="190" t="s">
        <v>782</v>
      </c>
      <c r="G428" s="187"/>
      <c r="H428" s="191">
        <v>168.11</v>
      </c>
      <c r="I428" s="192"/>
      <c r="J428" s="187"/>
      <c r="K428" s="187"/>
      <c r="L428" s="193"/>
      <c r="M428" s="194"/>
      <c r="N428" s="195"/>
      <c r="O428" s="195"/>
      <c r="P428" s="195"/>
      <c r="Q428" s="195"/>
      <c r="R428" s="195"/>
      <c r="S428" s="195"/>
      <c r="T428" s="196"/>
      <c r="AT428" s="197" t="s">
        <v>325</v>
      </c>
      <c r="AU428" s="197" t="s">
        <v>106</v>
      </c>
      <c r="AV428" s="11" t="s">
        <v>106</v>
      </c>
      <c r="AW428" s="11" t="s">
        <v>31</v>
      </c>
      <c r="AX428" s="11" t="s">
        <v>69</v>
      </c>
      <c r="AY428" s="197" t="s">
        <v>310</v>
      </c>
    </row>
    <row r="429" spans="2:51" s="11" customFormat="1" ht="11.25">
      <c r="B429" s="186"/>
      <c r="C429" s="187"/>
      <c r="D429" s="188" t="s">
        <v>325</v>
      </c>
      <c r="E429" s="189" t="s">
        <v>783</v>
      </c>
      <c r="F429" s="190" t="s">
        <v>784</v>
      </c>
      <c r="G429" s="187"/>
      <c r="H429" s="191">
        <v>168.11</v>
      </c>
      <c r="I429" s="192"/>
      <c r="J429" s="187"/>
      <c r="K429" s="187"/>
      <c r="L429" s="193"/>
      <c r="M429" s="194"/>
      <c r="N429" s="195"/>
      <c r="O429" s="195"/>
      <c r="P429" s="195"/>
      <c r="Q429" s="195"/>
      <c r="R429" s="195"/>
      <c r="S429" s="195"/>
      <c r="T429" s="196"/>
      <c r="AT429" s="197" t="s">
        <v>325</v>
      </c>
      <c r="AU429" s="197" t="s">
        <v>106</v>
      </c>
      <c r="AV429" s="11" t="s">
        <v>106</v>
      </c>
      <c r="AW429" s="11" t="s">
        <v>31</v>
      </c>
      <c r="AX429" s="11" t="s">
        <v>77</v>
      </c>
      <c r="AY429" s="197" t="s">
        <v>310</v>
      </c>
    </row>
    <row r="430" spans="2:65" s="1" customFormat="1" ht="22.5" customHeight="1">
      <c r="B430" s="31"/>
      <c r="C430" s="175" t="s">
        <v>785</v>
      </c>
      <c r="D430" s="175" t="s">
        <v>317</v>
      </c>
      <c r="E430" s="176" t="s">
        <v>786</v>
      </c>
      <c r="F430" s="177" t="s">
        <v>787</v>
      </c>
      <c r="G430" s="178" t="s">
        <v>320</v>
      </c>
      <c r="H430" s="179">
        <v>14.65</v>
      </c>
      <c r="I430" s="180"/>
      <c r="J430" s="179">
        <f>ROUND(I430*H430,2)</f>
        <v>0</v>
      </c>
      <c r="K430" s="177" t="s">
        <v>321</v>
      </c>
      <c r="L430" s="35"/>
      <c r="M430" s="181" t="s">
        <v>1</v>
      </c>
      <c r="N430" s="182" t="s">
        <v>41</v>
      </c>
      <c r="O430" s="57"/>
      <c r="P430" s="183">
        <f>O430*H430</f>
        <v>0</v>
      </c>
      <c r="Q430" s="183">
        <v>0</v>
      </c>
      <c r="R430" s="183">
        <f>Q430*H430</f>
        <v>0</v>
      </c>
      <c r="S430" s="183">
        <v>0.032</v>
      </c>
      <c r="T430" s="184">
        <f>S430*H430</f>
        <v>0.4688</v>
      </c>
      <c r="AR430" s="14" t="s">
        <v>314</v>
      </c>
      <c r="AT430" s="14" t="s">
        <v>317</v>
      </c>
      <c r="AU430" s="14" t="s">
        <v>106</v>
      </c>
      <c r="AY430" s="14" t="s">
        <v>310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14" t="s">
        <v>106</v>
      </c>
      <c r="BK430" s="185">
        <f>ROUND(I430*H430,2)</f>
        <v>0</v>
      </c>
      <c r="BL430" s="14" t="s">
        <v>314</v>
      </c>
      <c r="BM430" s="14" t="s">
        <v>788</v>
      </c>
    </row>
    <row r="431" spans="2:51" s="11" customFormat="1" ht="11.25">
      <c r="B431" s="186"/>
      <c r="C431" s="187"/>
      <c r="D431" s="188" t="s">
        <v>325</v>
      </c>
      <c r="E431" s="189" t="s">
        <v>789</v>
      </c>
      <c r="F431" s="190" t="s">
        <v>790</v>
      </c>
      <c r="G431" s="187"/>
      <c r="H431" s="191">
        <v>14.65</v>
      </c>
      <c r="I431" s="192"/>
      <c r="J431" s="187"/>
      <c r="K431" s="187"/>
      <c r="L431" s="193"/>
      <c r="M431" s="194"/>
      <c r="N431" s="195"/>
      <c r="O431" s="195"/>
      <c r="P431" s="195"/>
      <c r="Q431" s="195"/>
      <c r="R431" s="195"/>
      <c r="S431" s="195"/>
      <c r="T431" s="196"/>
      <c r="AT431" s="197" t="s">
        <v>325</v>
      </c>
      <c r="AU431" s="197" t="s">
        <v>106</v>
      </c>
      <c r="AV431" s="11" t="s">
        <v>106</v>
      </c>
      <c r="AW431" s="11" t="s">
        <v>31</v>
      </c>
      <c r="AX431" s="11" t="s">
        <v>77</v>
      </c>
      <c r="AY431" s="197" t="s">
        <v>310</v>
      </c>
    </row>
    <row r="432" spans="2:65" s="1" customFormat="1" ht="22.5" customHeight="1">
      <c r="B432" s="31"/>
      <c r="C432" s="175" t="s">
        <v>791</v>
      </c>
      <c r="D432" s="175" t="s">
        <v>317</v>
      </c>
      <c r="E432" s="176" t="s">
        <v>792</v>
      </c>
      <c r="F432" s="177" t="s">
        <v>793</v>
      </c>
      <c r="G432" s="178" t="s">
        <v>320</v>
      </c>
      <c r="H432" s="179">
        <v>4.23</v>
      </c>
      <c r="I432" s="180"/>
      <c r="J432" s="179">
        <f>ROUND(I432*H432,2)</f>
        <v>0</v>
      </c>
      <c r="K432" s="177" t="s">
        <v>321</v>
      </c>
      <c r="L432" s="35"/>
      <c r="M432" s="181" t="s">
        <v>1</v>
      </c>
      <c r="N432" s="182" t="s">
        <v>41</v>
      </c>
      <c r="O432" s="57"/>
      <c r="P432" s="183">
        <f>O432*H432</f>
        <v>0</v>
      </c>
      <c r="Q432" s="183">
        <v>0</v>
      </c>
      <c r="R432" s="183">
        <f>Q432*H432</f>
        <v>0</v>
      </c>
      <c r="S432" s="183">
        <v>0.063</v>
      </c>
      <c r="T432" s="184">
        <f>S432*H432</f>
        <v>0.26649</v>
      </c>
      <c r="AR432" s="14" t="s">
        <v>314</v>
      </c>
      <c r="AT432" s="14" t="s">
        <v>317</v>
      </c>
      <c r="AU432" s="14" t="s">
        <v>106</v>
      </c>
      <c r="AY432" s="14" t="s">
        <v>310</v>
      </c>
      <c r="BE432" s="185">
        <f>IF(N432="základní",J432,0)</f>
        <v>0</v>
      </c>
      <c r="BF432" s="185">
        <f>IF(N432="snížená",J432,0)</f>
        <v>0</v>
      </c>
      <c r="BG432" s="185">
        <f>IF(N432="zákl. přenesená",J432,0)</f>
        <v>0</v>
      </c>
      <c r="BH432" s="185">
        <f>IF(N432="sníž. přenesená",J432,0)</f>
        <v>0</v>
      </c>
      <c r="BI432" s="185">
        <f>IF(N432="nulová",J432,0)</f>
        <v>0</v>
      </c>
      <c r="BJ432" s="14" t="s">
        <v>106</v>
      </c>
      <c r="BK432" s="185">
        <f>ROUND(I432*H432,2)</f>
        <v>0</v>
      </c>
      <c r="BL432" s="14" t="s">
        <v>314</v>
      </c>
      <c r="BM432" s="14" t="s">
        <v>794</v>
      </c>
    </row>
    <row r="433" spans="2:51" s="11" customFormat="1" ht="11.25">
      <c r="B433" s="186"/>
      <c r="C433" s="187"/>
      <c r="D433" s="188" t="s">
        <v>325</v>
      </c>
      <c r="E433" s="189" t="s">
        <v>795</v>
      </c>
      <c r="F433" s="190" t="s">
        <v>796</v>
      </c>
      <c r="G433" s="187"/>
      <c r="H433" s="191">
        <v>4.23</v>
      </c>
      <c r="I433" s="192"/>
      <c r="J433" s="187"/>
      <c r="K433" s="187"/>
      <c r="L433" s="193"/>
      <c r="M433" s="194"/>
      <c r="N433" s="195"/>
      <c r="O433" s="195"/>
      <c r="P433" s="195"/>
      <c r="Q433" s="195"/>
      <c r="R433" s="195"/>
      <c r="S433" s="195"/>
      <c r="T433" s="196"/>
      <c r="AT433" s="197" t="s">
        <v>325</v>
      </c>
      <c r="AU433" s="197" t="s">
        <v>106</v>
      </c>
      <c r="AV433" s="11" t="s">
        <v>106</v>
      </c>
      <c r="AW433" s="11" t="s">
        <v>31</v>
      </c>
      <c r="AX433" s="11" t="s">
        <v>69</v>
      </c>
      <c r="AY433" s="197" t="s">
        <v>310</v>
      </c>
    </row>
    <row r="434" spans="2:51" s="11" customFormat="1" ht="11.25">
      <c r="B434" s="186"/>
      <c r="C434" s="187"/>
      <c r="D434" s="188" t="s">
        <v>325</v>
      </c>
      <c r="E434" s="189" t="s">
        <v>797</v>
      </c>
      <c r="F434" s="190" t="s">
        <v>798</v>
      </c>
      <c r="G434" s="187"/>
      <c r="H434" s="191">
        <v>4.23</v>
      </c>
      <c r="I434" s="192"/>
      <c r="J434" s="187"/>
      <c r="K434" s="187"/>
      <c r="L434" s="193"/>
      <c r="M434" s="194"/>
      <c r="N434" s="195"/>
      <c r="O434" s="195"/>
      <c r="P434" s="195"/>
      <c r="Q434" s="195"/>
      <c r="R434" s="195"/>
      <c r="S434" s="195"/>
      <c r="T434" s="196"/>
      <c r="AT434" s="197" t="s">
        <v>325</v>
      </c>
      <c r="AU434" s="197" t="s">
        <v>106</v>
      </c>
      <c r="AV434" s="11" t="s">
        <v>106</v>
      </c>
      <c r="AW434" s="11" t="s">
        <v>31</v>
      </c>
      <c r="AX434" s="11" t="s">
        <v>77</v>
      </c>
      <c r="AY434" s="197" t="s">
        <v>310</v>
      </c>
    </row>
    <row r="435" spans="2:65" s="1" customFormat="1" ht="22.5" customHeight="1">
      <c r="B435" s="31"/>
      <c r="C435" s="175" t="s">
        <v>799</v>
      </c>
      <c r="D435" s="175" t="s">
        <v>317</v>
      </c>
      <c r="E435" s="176" t="s">
        <v>800</v>
      </c>
      <c r="F435" s="177" t="s">
        <v>801</v>
      </c>
      <c r="G435" s="178" t="s">
        <v>320</v>
      </c>
      <c r="H435" s="179">
        <v>913.57</v>
      </c>
      <c r="I435" s="180"/>
      <c r="J435" s="179">
        <f>ROUND(I435*H435,2)</f>
        <v>0</v>
      </c>
      <c r="K435" s="177" t="s">
        <v>321</v>
      </c>
      <c r="L435" s="35"/>
      <c r="M435" s="181" t="s">
        <v>1</v>
      </c>
      <c r="N435" s="182" t="s">
        <v>41</v>
      </c>
      <c r="O435" s="57"/>
      <c r="P435" s="183">
        <f>O435*H435</f>
        <v>0</v>
      </c>
      <c r="Q435" s="183">
        <v>0</v>
      </c>
      <c r="R435" s="183">
        <f>Q435*H435</f>
        <v>0</v>
      </c>
      <c r="S435" s="183">
        <v>0.046</v>
      </c>
      <c r="T435" s="184">
        <f>S435*H435</f>
        <v>42.02422</v>
      </c>
      <c r="AR435" s="14" t="s">
        <v>314</v>
      </c>
      <c r="AT435" s="14" t="s">
        <v>317</v>
      </c>
      <c r="AU435" s="14" t="s">
        <v>106</v>
      </c>
      <c r="AY435" s="14" t="s">
        <v>310</v>
      </c>
      <c r="BE435" s="185">
        <f>IF(N435="základní",J435,0)</f>
        <v>0</v>
      </c>
      <c r="BF435" s="185">
        <f>IF(N435="snížená",J435,0)</f>
        <v>0</v>
      </c>
      <c r="BG435" s="185">
        <f>IF(N435="zákl. přenesená",J435,0)</f>
        <v>0</v>
      </c>
      <c r="BH435" s="185">
        <f>IF(N435="sníž. přenesená",J435,0)</f>
        <v>0</v>
      </c>
      <c r="BI435" s="185">
        <f>IF(N435="nulová",J435,0)</f>
        <v>0</v>
      </c>
      <c r="BJ435" s="14" t="s">
        <v>106</v>
      </c>
      <c r="BK435" s="185">
        <f>ROUND(I435*H435,2)</f>
        <v>0</v>
      </c>
      <c r="BL435" s="14" t="s">
        <v>314</v>
      </c>
      <c r="BM435" s="14" t="s">
        <v>802</v>
      </c>
    </row>
    <row r="436" spans="2:51" s="12" customFormat="1" ht="11.25">
      <c r="B436" s="198"/>
      <c r="C436" s="199"/>
      <c r="D436" s="188" t="s">
        <v>325</v>
      </c>
      <c r="E436" s="200" t="s">
        <v>1</v>
      </c>
      <c r="F436" s="201" t="s">
        <v>441</v>
      </c>
      <c r="G436" s="199"/>
      <c r="H436" s="200" t="s">
        <v>1</v>
      </c>
      <c r="I436" s="202"/>
      <c r="J436" s="199"/>
      <c r="K436" s="199"/>
      <c r="L436" s="203"/>
      <c r="M436" s="204"/>
      <c r="N436" s="205"/>
      <c r="O436" s="205"/>
      <c r="P436" s="205"/>
      <c r="Q436" s="205"/>
      <c r="R436" s="205"/>
      <c r="S436" s="205"/>
      <c r="T436" s="206"/>
      <c r="AT436" s="207" t="s">
        <v>325</v>
      </c>
      <c r="AU436" s="207" t="s">
        <v>106</v>
      </c>
      <c r="AV436" s="12" t="s">
        <v>77</v>
      </c>
      <c r="AW436" s="12" t="s">
        <v>31</v>
      </c>
      <c r="AX436" s="12" t="s">
        <v>69</v>
      </c>
      <c r="AY436" s="207" t="s">
        <v>310</v>
      </c>
    </row>
    <row r="437" spans="2:51" s="11" customFormat="1" ht="11.25">
      <c r="B437" s="186"/>
      <c r="C437" s="187"/>
      <c r="D437" s="188" t="s">
        <v>325</v>
      </c>
      <c r="E437" s="189" t="s">
        <v>803</v>
      </c>
      <c r="F437" s="190" t="s">
        <v>484</v>
      </c>
      <c r="G437" s="187"/>
      <c r="H437" s="191">
        <v>83.26</v>
      </c>
      <c r="I437" s="192"/>
      <c r="J437" s="187"/>
      <c r="K437" s="187"/>
      <c r="L437" s="193"/>
      <c r="M437" s="194"/>
      <c r="N437" s="195"/>
      <c r="O437" s="195"/>
      <c r="P437" s="195"/>
      <c r="Q437" s="195"/>
      <c r="R437" s="195"/>
      <c r="S437" s="195"/>
      <c r="T437" s="196"/>
      <c r="AT437" s="197" t="s">
        <v>325</v>
      </c>
      <c r="AU437" s="197" t="s">
        <v>106</v>
      </c>
      <c r="AV437" s="11" t="s">
        <v>106</v>
      </c>
      <c r="AW437" s="11" t="s">
        <v>31</v>
      </c>
      <c r="AX437" s="11" t="s">
        <v>69</v>
      </c>
      <c r="AY437" s="197" t="s">
        <v>310</v>
      </c>
    </row>
    <row r="438" spans="2:51" s="11" customFormat="1" ht="11.25">
      <c r="B438" s="186"/>
      <c r="C438" s="187"/>
      <c r="D438" s="188" t="s">
        <v>325</v>
      </c>
      <c r="E438" s="189" t="s">
        <v>269</v>
      </c>
      <c r="F438" s="190" t="s">
        <v>485</v>
      </c>
      <c r="G438" s="187"/>
      <c r="H438" s="191">
        <v>169.81</v>
      </c>
      <c r="I438" s="192"/>
      <c r="J438" s="187"/>
      <c r="K438" s="187"/>
      <c r="L438" s="193"/>
      <c r="M438" s="194"/>
      <c r="N438" s="195"/>
      <c r="O438" s="195"/>
      <c r="P438" s="195"/>
      <c r="Q438" s="195"/>
      <c r="R438" s="195"/>
      <c r="S438" s="195"/>
      <c r="T438" s="196"/>
      <c r="AT438" s="197" t="s">
        <v>325</v>
      </c>
      <c r="AU438" s="197" t="s">
        <v>106</v>
      </c>
      <c r="AV438" s="11" t="s">
        <v>106</v>
      </c>
      <c r="AW438" s="11" t="s">
        <v>31</v>
      </c>
      <c r="AX438" s="11" t="s">
        <v>69</v>
      </c>
      <c r="AY438" s="197" t="s">
        <v>310</v>
      </c>
    </row>
    <row r="439" spans="2:51" s="11" customFormat="1" ht="11.25">
      <c r="B439" s="186"/>
      <c r="C439" s="187"/>
      <c r="D439" s="188" t="s">
        <v>325</v>
      </c>
      <c r="E439" s="189" t="s">
        <v>271</v>
      </c>
      <c r="F439" s="190" t="s">
        <v>486</v>
      </c>
      <c r="G439" s="187"/>
      <c r="H439" s="191">
        <v>173.43</v>
      </c>
      <c r="I439" s="192"/>
      <c r="J439" s="187"/>
      <c r="K439" s="187"/>
      <c r="L439" s="193"/>
      <c r="M439" s="194"/>
      <c r="N439" s="195"/>
      <c r="O439" s="195"/>
      <c r="P439" s="195"/>
      <c r="Q439" s="195"/>
      <c r="R439" s="195"/>
      <c r="S439" s="195"/>
      <c r="T439" s="196"/>
      <c r="AT439" s="197" t="s">
        <v>325</v>
      </c>
      <c r="AU439" s="197" t="s">
        <v>106</v>
      </c>
      <c r="AV439" s="11" t="s">
        <v>106</v>
      </c>
      <c r="AW439" s="11" t="s">
        <v>31</v>
      </c>
      <c r="AX439" s="11" t="s">
        <v>69</v>
      </c>
      <c r="AY439" s="197" t="s">
        <v>310</v>
      </c>
    </row>
    <row r="440" spans="2:51" s="11" customFormat="1" ht="11.25">
      <c r="B440" s="186"/>
      <c r="C440" s="187"/>
      <c r="D440" s="188" t="s">
        <v>325</v>
      </c>
      <c r="E440" s="189" t="s">
        <v>273</v>
      </c>
      <c r="F440" s="190" t="s">
        <v>487</v>
      </c>
      <c r="G440" s="187"/>
      <c r="H440" s="191">
        <v>22.34</v>
      </c>
      <c r="I440" s="192"/>
      <c r="J440" s="187"/>
      <c r="K440" s="187"/>
      <c r="L440" s="193"/>
      <c r="M440" s="194"/>
      <c r="N440" s="195"/>
      <c r="O440" s="195"/>
      <c r="P440" s="195"/>
      <c r="Q440" s="195"/>
      <c r="R440" s="195"/>
      <c r="S440" s="195"/>
      <c r="T440" s="196"/>
      <c r="AT440" s="197" t="s">
        <v>325</v>
      </c>
      <c r="AU440" s="197" t="s">
        <v>106</v>
      </c>
      <c r="AV440" s="11" t="s">
        <v>106</v>
      </c>
      <c r="AW440" s="11" t="s">
        <v>31</v>
      </c>
      <c r="AX440" s="11" t="s">
        <v>69</v>
      </c>
      <c r="AY440" s="197" t="s">
        <v>310</v>
      </c>
    </row>
    <row r="441" spans="2:51" s="11" customFormat="1" ht="11.25">
      <c r="B441" s="186"/>
      <c r="C441" s="187"/>
      <c r="D441" s="188" t="s">
        <v>325</v>
      </c>
      <c r="E441" s="189" t="s">
        <v>274</v>
      </c>
      <c r="F441" s="190" t="s">
        <v>488</v>
      </c>
      <c r="G441" s="187"/>
      <c r="H441" s="191">
        <v>50.54</v>
      </c>
      <c r="I441" s="192"/>
      <c r="J441" s="187"/>
      <c r="K441" s="187"/>
      <c r="L441" s="193"/>
      <c r="M441" s="194"/>
      <c r="N441" s="195"/>
      <c r="O441" s="195"/>
      <c r="P441" s="195"/>
      <c r="Q441" s="195"/>
      <c r="R441" s="195"/>
      <c r="S441" s="195"/>
      <c r="T441" s="196"/>
      <c r="AT441" s="197" t="s">
        <v>325</v>
      </c>
      <c r="AU441" s="197" t="s">
        <v>106</v>
      </c>
      <c r="AV441" s="11" t="s">
        <v>106</v>
      </c>
      <c r="AW441" s="11" t="s">
        <v>31</v>
      </c>
      <c r="AX441" s="11" t="s">
        <v>69</v>
      </c>
      <c r="AY441" s="197" t="s">
        <v>310</v>
      </c>
    </row>
    <row r="442" spans="2:51" s="11" customFormat="1" ht="11.25">
      <c r="B442" s="186"/>
      <c r="C442" s="187"/>
      <c r="D442" s="188" t="s">
        <v>325</v>
      </c>
      <c r="E442" s="189" t="s">
        <v>275</v>
      </c>
      <c r="F442" s="190" t="s">
        <v>489</v>
      </c>
      <c r="G442" s="187"/>
      <c r="H442" s="191">
        <v>67.03</v>
      </c>
      <c r="I442" s="192"/>
      <c r="J442" s="187"/>
      <c r="K442" s="187"/>
      <c r="L442" s="193"/>
      <c r="M442" s="194"/>
      <c r="N442" s="195"/>
      <c r="O442" s="195"/>
      <c r="P442" s="195"/>
      <c r="Q442" s="195"/>
      <c r="R442" s="195"/>
      <c r="S442" s="195"/>
      <c r="T442" s="196"/>
      <c r="AT442" s="197" t="s">
        <v>325</v>
      </c>
      <c r="AU442" s="197" t="s">
        <v>106</v>
      </c>
      <c r="AV442" s="11" t="s">
        <v>106</v>
      </c>
      <c r="AW442" s="11" t="s">
        <v>31</v>
      </c>
      <c r="AX442" s="11" t="s">
        <v>69</v>
      </c>
      <c r="AY442" s="197" t="s">
        <v>310</v>
      </c>
    </row>
    <row r="443" spans="2:51" s="11" customFormat="1" ht="11.25">
      <c r="B443" s="186"/>
      <c r="C443" s="187"/>
      <c r="D443" s="188" t="s">
        <v>325</v>
      </c>
      <c r="E443" s="189" t="s">
        <v>276</v>
      </c>
      <c r="F443" s="190" t="s">
        <v>490</v>
      </c>
      <c r="G443" s="187"/>
      <c r="H443" s="191">
        <v>240.4</v>
      </c>
      <c r="I443" s="192"/>
      <c r="J443" s="187"/>
      <c r="K443" s="187"/>
      <c r="L443" s="193"/>
      <c r="M443" s="194"/>
      <c r="N443" s="195"/>
      <c r="O443" s="195"/>
      <c r="P443" s="195"/>
      <c r="Q443" s="195"/>
      <c r="R443" s="195"/>
      <c r="S443" s="195"/>
      <c r="T443" s="196"/>
      <c r="AT443" s="197" t="s">
        <v>325</v>
      </c>
      <c r="AU443" s="197" t="s">
        <v>106</v>
      </c>
      <c r="AV443" s="11" t="s">
        <v>106</v>
      </c>
      <c r="AW443" s="11" t="s">
        <v>31</v>
      </c>
      <c r="AX443" s="11" t="s">
        <v>69</v>
      </c>
      <c r="AY443" s="197" t="s">
        <v>310</v>
      </c>
    </row>
    <row r="444" spans="2:51" s="12" customFormat="1" ht="11.25">
      <c r="B444" s="198"/>
      <c r="C444" s="199"/>
      <c r="D444" s="188" t="s">
        <v>325</v>
      </c>
      <c r="E444" s="200" t="s">
        <v>1</v>
      </c>
      <c r="F444" s="201" t="s">
        <v>491</v>
      </c>
      <c r="G444" s="199"/>
      <c r="H444" s="200" t="s">
        <v>1</v>
      </c>
      <c r="I444" s="202"/>
      <c r="J444" s="199"/>
      <c r="K444" s="199"/>
      <c r="L444" s="203"/>
      <c r="M444" s="204"/>
      <c r="N444" s="205"/>
      <c r="O444" s="205"/>
      <c r="P444" s="205"/>
      <c r="Q444" s="205"/>
      <c r="R444" s="205"/>
      <c r="S444" s="205"/>
      <c r="T444" s="206"/>
      <c r="AT444" s="207" t="s">
        <v>325</v>
      </c>
      <c r="AU444" s="207" t="s">
        <v>106</v>
      </c>
      <c r="AV444" s="12" t="s">
        <v>77</v>
      </c>
      <c r="AW444" s="12" t="s">
        <v>31</v>
      </c>
      <c r="AX444" s="12" t="s">
        <v>69</v>
      </c>
      <c r="AY444" s="207" t="s">
        <v>310</v>
      </c>
    </row>
    <row r="445" spans="2:51" s="11" customFormat="1" ht="11.25">
      <c r="B445" s="186"/>
      <c r="C445" s="187"/>
      <c r="D445" s="188" t="s">
        <v>325</v>
      </c>
      <c r="E445" s="189" t="s">
        <v>277</v>
      </c>
      <c r="F445" s="190" t="s">
        <v>492</v>
      </c>
      <c r="G445" s="187"/>
      <c r="H445" s="191">
        <v>-29.99</v>
      </c>
      <c r="I445" s="192"/>
      <c r="J445" s="187"/>
      <c r="K445" s="187"/>
      <c r="L445" s="193"/>
      <c r="M445" s="194"/>
      <c r="N445" s="195"/>
      <c r="O445" s="195"/>
      <c r="P445" s="195"/>
      <c r="Q445" s="195"/>
      <c r="R445" s="195"/>
      <c r="S445" s="195"/>
      <c r="T445" s="196"/>
      <c r="AT445" s="197" t="s">
        <v>325</v>
      </c>
      <c r="AU445" s="197" t="s">
        <v>106</v>
      </c>
      <c r="AV445" s="11" t="s">
        <v>106</v>
      </c>
      <c r="AW445" s="11" t="s">
        <v>31</v>
      </c>
      <c r="AX445" s="11" t="s">
        <v>69</v>
      </c>
      <c r="AY445" s="197" t="s">
        <v>310</v>
      </c>
    </row>
    <row r="446" spans="2:51" s="12" customFormat="1" ht="11.25">
      <c r="B446" s="198"/>
      <c r="C446" s="199"/>
      <c r="D446" s="188" t="s">
        <v>325</v>
      </c>
      <c r="E446" s="200" t="s">
        <v>1</v>
      </c>
      <c r="F446" s="201" t="s">
        <v>473</v>
      </c>
      <c r="G446" s="199"/>
      <c r="H446" s="200" t="s">
        <v>1</v>
      </c>
      <c r="I446" s="202"/>
      <c r="J446" s="199"/>
      <c r="K446" s="199"/>
      <c r="L446" s="203"/>
      <c r="M446" s="204"/>
      <c r="N446" s="205"/>
      <c r="O446" s="205"/>
      <c r="P446" s="205"/>
      <c r="Q446" s="205"/>
      <c r="R446" s="205"/>
      <c r="S446" s="205"/>
      <c r="T446" s="206"/>
      <c r="AT446" s="207" t="s">
        <v>325</v>
      </c>
      <c r="AU446" s="207" t="s">
        <v>106</v>
      </c>
      <c r="AV446" s="12" t="s">
        <v>77</v>
      </c>
      <c r="AW446" s="12" t="s">
        <v>31</v>
      </c>
      <c r="AX446" s="12" t="s">
        <v>69</v>
      </c>
      <c r="AY446" s="207" t="s">
        <v>310</v>
      </c>
    </row>
    <row r="447" spans="2:51" s="11" customFormat="1" ht="11.25">
      <c r="B447" s="186"/>
      <c r="C447" s="187"/>
      <c r="D447" s="188" t="s">
        <v>325</v>
      </c>
      <c r="E447" s="189" t="s">
        <v>278</v>
      </c>
      <c r="F447" s="190" t="s">
        <v>493</v>
      </c>
      <c r="G447" s="187"/>
      <c r="H447" s="191">
        <v>27.8</v>
      </c>
      <c r="I447" s="192"/>
      <c r="J447" s="187"/>
      <c r="K447" s="187"/>
      <c r="L447" s="193"/>
      <c r="M447" s="194"/>
      <c r="N447" s="195"/>
      <c r="O447" s="195"/>
      <c r="P447" s="195"/>
      <c r="Q447" s="195"/>
      <c r="R447" s="195"/>
      <c r="S447" s="195"/>
      <c r="T447" s="196"/>
      <c r="AT447" s="197" t="s">
        <v>325</v>
      </c>
      <c r="AU447" s="197" t="s">
        <v>106</v>
      </c>
      <c r="AV447" s="11" t="s">
        <v>106</v>
      </c>
      <c r="AW447" s="11" t="s">
        <v>31</v>
      </c>
      <c r="AX447" s="11" t="s">
        <v>69</v>
      </c>
      <c r="AY447" s="197" t="s">
        <v>310</v>
      </c>
    </row>
    <row r="448" spans="2:51" s="11" customFormat="1" ht="11.25">
      <c r="B448" s="186"/>
      <c r="C448" s="187"/>
      <c r="D448" s="188" t="s">
        <v>325</v>
      </c>
      <c r="E448" s="189" t="s">
        <v>279</v>
      </c>
      <c r="F448" s="190" t="s">
        <v>494</v>
      </c>
      <c r="G448" s="187"/>
      <c r="H448" s="191">
        <v>12.65</v>
      </c>
      <c r="I448" s="192"/>
      <c r="J448" s="187"/>
      <c r="K448" s="187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325</v>
      </c>
      <c r="AU448" s="197" t="s">
        <v>106</v>
      </c>
      <c r="AV448" s="11" t="s">
        <v>106</v>
      </c>
      <c r="AW448" s="11" t="s">
        <v>31</v>
      </c>
      <c r="AX448" s="11" t="s">
        <v>69</v>
      </c>
      <c r="AY448" s="197" t="s">
        <v>310</v>
      </c>
    </row>
    <row r="449" spans="2:51" s="11" customFormat="1" ht="11.25">
      <c r="B449" s="186"/>
      <c r="C449" s="187"/>
      <c r="D449" s="188" t="s">
        <v>325</v>
      </c>
      <c r="E449" s="189" t="s">
        <v>281</v>
      </c>
      <c r="F449" s="190" t="s">
        <v>495</v>
      </c>
      <c r="G449" s="187"/>
      <c r="H449" s="191">
        <v>44.16</v>
      </c>
      <c r="I449" s="192"/>
      <c r="J449" s="187"/>
      <c r="K449" s="187"/>
      <c r="L449" s="193"/>
      <c r="M449" s="194"/>
      <c r="N449" s="195"/>
      <c r="O449" s="195"/>
      <c r="P449" s="195"/>
      <c r="Q449" s="195"/>
      <c r="R449" s="195"/>
      <c r="S449" s="195"/>
      <c r="T449" s="196"/>
      <c r="AT449" s="197" t="s">
        <v>325</v>
      </c>
      <c r="AU449" s="197" t="s">
        <v>106</v>
      </c>
      <c r="AV449" s="11" t="s">
        <v>106</v>
      </c>
      <c r="AW449" s="11" t="s">
        <v>31</v>
      </c>
      <c r="AX449" s="11" t="s">
        <v>69</v>
      </c>
      <c r="AY449" s="197" t="s">
        <v>310</v>
      </c>
    </row>
    <row r="450" spans="2:51" s="11" customFormat="1" ht="11.25">
      <c r="B450" s="186"/>
      <c r="C450" s="187"/>
      <c r="D450" s="188" t="s">
        <v>325</v>
      </c>
      <c r="E450" s="189" t="s">
        <v>282</v>
      </c>
      <c r="F450" s="190" t="s">
        <v>496</v>
      </c>
      <c r="G450" s="187"/>
      <c r="H450" s="191">
        <v>52.14</v>
      </c>
      <c r="I450" s="192"/>
      <c r="J450" s="187"/>
      <c r="K450" s="187"/>
      <c r="L450" s="193"/>
      <c r="M450" s="194"/>
      <c r="N450" s="195"/>
      <c r="O450" s="195"/>
      <c r="P450" s="195"/>
      <c r="Q450" s="195"/>
      <c r="R450" s="195"/>
      <c r="S450" s="195"/>
      <c r="T450" s="196"/>
      <c r="AT450" s="197" t="s">
        <v>325</v>
      </c>
      <c r="AU450" s="197" t="s">
        <v>106</v>
      </c>
      <c r="AV450" s="11" t="s">
        <v>106</v>
      </c>
      <c r="AW450" s="11" t="s">
        <v>31</v>
      </c>
      <c r="AX450" s="11" t="s">
        <v>69</v>
      </c>
      <c r="AY450" s="197" t="s">
        <v>310</v>
      </c>
    </row>
    <row r="451" spans="2:51" s="11" customFormat="1" ht="11.25">
      <c r="B451" s="186"/>
      <c r="C451" s="187"/>
      <c r="D451" s="188" t="s">
        <v>325</v>
      </c>
      <c r="E451" s="189" t="s">
        <v>804</v>
      </c>
      <c r="F451" s="190" t="s">
        <v>805</v>
      </c>
      <c r="G451" s="187"/>
      <c r="H451" s="191">
        <v>913.57</v>
      </c>
      <c r="I451" s="192"/>
      <c r="J451" s="187"/>
      <c r="K451" s="187"/>
      <c r="L451" s="193"/>
      <c r="M451" s="194"/>
      <c r="N451" s="195"/>
      <c r="O451" s="195"/>
      <c r="P451" s="195"/>
      <c r="Q451" s="195"/>
      <c r="R451" s="195"/>
      <c r="S451" s="195"/>
      <c r="T451" s="196"/>
      <c r="AT451" s="197" t="s">
        <v>325</v>
      </c>
      <c r="AU451" s="197" t="s">
        <v>106</v>
      </c>
      <c r="AV451" s="11" t="s">
        <v>106</v>
      </c>
      <c r="AW451" s="11" t="s">
        <v>31</v>
      </c>
      <c r="AX451" s="11" t="s">
        <v>77</v>
      </c>
      <c r="AY451" s="197" t="s">
        <v>310</v>
      </c>
    </row>
    <row r="452" spans="2:65" s="1" customFormat="1" ht="22.5" customHeight="1">
      <c r="B452" s="31"/>
      <c r="C452" s="175" t="s">
        <v>806</v>
      </c>
      <c r="D452" s="175" t="s">
        <v>317</v>
      </c>
      <c r="E452" s="176" t="s">
        <v>807</v>
      </c>
      <c r="F452" s="177" t="s">
        <v>808</v>
      </c>
      <c r="G452" s="178" t="s">
        <v>320</v>
      </c>
      <c r="H452" s="179">
        <v>1019.52</v>
      </c>
      <c r="I452" s="180"/>
      <c r="J452" s="179">
        <f>ROUND(I452*H452,2)</f>
        <v>0</v>
      </c>
      <c r="K452" s="177" t="s">
        <v>321</v>
      </c>
      <c r="L452" s="35"/>
      <c r="M452" s="181" t="s">
        <v>1</v>
      </c>
      <c r="N452" s="182" t="s">
        <v>41</v>
      </c>
      <c r="O452" s="57"/>
      <c r="P452" s="183">
        <f>O452*H452</f>
        <v>0</v>
      </c>
      <c r="Q452" s="183">
        <v>0</v>
      </c>
      <c r="R452" s="183">
        <f>Q452*H452</f>
        <v>0</v>
      </c>
      <c r="S452" s="183">
        <v>0.01</v>
      </c>
      <c r="T452" s="184">
        <f>S452*H452</f>
        <v>10.1952</v>
      </c>
      <c r="AR452" s="14" t="s">
        <v>314</v>
      </c>
      <c r="AT452" s="14" t="s">
        <v>317</v>
      </c>
      <c r="AU452" s="14" t="s">
        <v>106</v>
      </c>
      <c r="AY452" s="14" t="s">
        <v>310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4" t="s">
        <v>106</v>
      </c>
      <c r="BK452" s="185">
        <f>ROUND(I452*H452,2)</f>
        <v>0</v>
      </c>
      <c r="BL452" s="14" t="s">
        <v>314</v>
      </c>
      <c r="BM452" s="14" t="s">
        <v>809</v>
      </c>
    </row>
    <row r="453" spans="2:51" s="12" customFormat="1" ht="11.25">
      <c r="B453" s="198"/>
      <c r="C453" s="199"/>
      <c r="D453" s="188" t="s">
        <v>325</v>
      </c>
      <c r="E453" s="200" t="s">
        <v>1</v>
      </c>
      <c r="F453" s="201" t="s">
        <v>524</v>
      </c>
      <c r="G453" s="199"/>
      <c r="H453" s="200" t="s">
        <v>1</v>
      </c>
      <c r="I453" s="202"/>
      <c r="J453" s="199"/>
      <c r="K453" s="199"/>
      <c r="L453" s="203"/>
      <c r="M453" s="204"/>
      <c r="N453" s="205"/>
      <c r="O453" s="205"/>
      <c r="P453" s="205"/>
      <c r="Q453" s="205"/>
      <c r="R453" s="205"/>
      <c r="S453" s="205"/>
      <c r="T453" s="206"/>
      <c r="AT453" s="207" t="s">
        <v>325</v>
      </c>
      <c r="AU453" s="207" t="s">
        <v>106</v>
      </c>
      <c r="AV453" s="12" t="s">
        <v>77</v>
      </c>
      <c r="AW453" s="12" t="s">
        <v>31</v>
      </c>
      <c r="AX453" s="12" t="s">
        <v>69</v>
      </c>
      <c r="AY453" s="207" t="s">
        <v>310</v>
      </c>
    </row>
    <row r="454" spans="2:51" s="11" customFormat="1" ht="11.25">
      <c r="B454" s="186"/>
      <c r="C454" s="187"/>
      <c r="D454" s="188" t="s">
        <v>325</v>
      </c>
      <c r="E454" s="189" t="s">
        <v>810</v>
      </c>
      <c r="F454" s="190" t="s">
        <v>657</v>
      </c>
      <c r="G454" s="187"/>
      <c r="H454" s="191">
        <v>434.31</v>
      </c>
      <c r="I454" s="192"/>
      <c r="J454" s="187"/>
      <c r="K454" s="187"/>
      <c r="L454" s="193"/>
      <c r="M454" s="194"/>
      <c r="N454" s="195"/>
      <c r="O454" s="195"/>
      <c r="P454" s="195"/>
      <c r="Q454" s="195"/>
      <c r="R454" s="195"/>
      <c r="S454" s="195"/>
      <c r="T454" s="196"/>
      <c r="AT454" s="197" t="s">
        <v>325</v>
      </c>
      <c r="AU454" s="197" t="s">
        <v>106</v>
      </c>
      <c r="AV454" s="11" t="s">
        <v>106</v>
      </c>
      <c r="AW454" s="11" t="s">
        <v>31</v>
      </c>
      <c r="AX454" s="11" t="s">
        <v>69</v>
      </c>
      <c r="AY454" s="197" t="s">
        <v>310</v>
      </c>
    </row>
    <row r="455" spans="2:51" s="12" customFormat="1" ht="11.25">
      <c r="B455" s="198"/>
      <c r="C455" s="199"/>
      <c r="D455" s="188" t="s">
        <v>325</v>
      </c>
      <c r="E455" s="200" t="s">
        <v>1</v>
      </c>
      <c r="F455" s="201" t="s">
        <v>527</v>
      </c>
      <c r="G455" s="199"/>
      <c r="H455" s="200" t="s">
        <v>1</v>
      </c>
      <c r="I455" s="202"/>
      <c r="J455" s="199"/>
      <c r="K455" s="199"/>
      <c r="L455" s="203"/>
      <c r="M455" s="204"/>
      <c r="N455" s="205"/>
      <c r="O455" s="205"/>
      <c r="P455" s="205"/>
      <c r="Q455" s="205"/>
      <c r="R455" s="205"/>
      <c r="S455" s="205"/>
      <c r="T455" s="206"/>
      <c r="AT455" s="207" t="s">
        <v>325</v>
      </c>
      <c r="AU455" s="207" t="s">
        <v>106</v>
      </c>
      <c r="AV455" s="12" t="s">
        <v>77</v>
      </c>
      <c r="AW455" s="12" t="s">
        <v>31</v>
      </c>
      <c r="AX455" s="12" t="s">
        <v>69</v>
      </c>
      <c r="AY455" s="207" t="s">
        <v>310</v>
      </c>
    </row>
    <row r="456" spans="2:51" s="11" customFormat="1" ht="11.25">
      <c r="B456" s="186"/>
      <c r="C456" s="187"/>
      <c r="D456" s="188" t="s">
        <v>325</v>
      </c>
      <c r="E456" s="189" t="s">
        <v>283</v>
      </c>
      <c r="F456" s="190" t="s">
        <v>658</v>
      </c>
      <c r="G456" s="187"/>
      <c r="H456" s="191">
        <v>64.61</v>
      </c>
      <c r="I456" s="192"/>
      <c r="J456" s="187"/>
      <c r="K456" s="187"/>
      <c r="L456" s="193"/>
      <c r="M456" s="194"/>
      <c r="N456" s="195"/>
      <c r="O456" s="195"/>
      <c r="P456" s="195"/>
      <c r="Q456" s="195"/>
      <c r="R456" s="195"/>
      <c r="S456" s="195"/>
      <c r="T456" s="196"/>
      <c r="AT456" s="197" t="s">
        <v>325</v>
      </c>
      <c r="AU456" s="197" t="s">
        <v>106</v>
      </c>
      <c r="AV456" s="11" t="s">
        <v>106</v>
      </c>
      <c r="AW456" s="11" t="s">
        <v>31</v>
      </c>
      <c r="AX456" s="11" t="s">
        <v>69</v>
      </c>
      <c r="AY456" s="197" t="s">
        <v>310</v>
      </c>
    </row>
    <row r="457" spans="2:51" s="12" customFormat="1" ht="11.25">
      <c r="B457" s="198"/>
      <c r="C457" s="199"/>
      <c r="D457" s="188" t="s">
        <v>325</v>
      </c>
      <c r="E457" s="200" t="s">
        <v>1</v>
      </c>
      <c r="F457" s="201" t="s">
        <v>524</v>
      </c>
      <c r="G457" s="199"/>
      <c r="H457" s="200" t="s">
        <v>1</v>
      </c>
      <c r="I457" s="202"/>
      <c r="J457" s="199"/>
      <c r="K457" s="199"/>
      <c r="L457" s="203"/>
      <c r="M457" s="204"/>
      <c r="N457" s="205"/>
      <c r="O457" s="205"/>
      <c r="P457" s="205"/>
      <c r="Q457" s="205"/>
      <c r="R457" s="205"/>
      <c r="S457" s="205"/>
      <c r="T457" s="206"/>
      <c r="AT457" s="207" t="s">
        <v>325</v>
      </c>
      <c r="AU457" s="207" t="s">
        <v>106</v>
      </c>
      <c r="AV457" s="12" t="s">
        <v>77</v>
      </c>
      <c r="AW457" s="12" t="s">
        <v>31</v>
      </c>
      <c r="AX457" s="12" t="s">
        <v>69</v>
      </c>
      <c r="AY457" s="207" t="s">
        <v>310</v>
      </c>
    </row>
    <row r="458" spans="2:51" s="11" customFormat="1" ht="11.25">
      <c r="B458" s="186"/>
      <c r="C458" s="187"/>
      <c r="D458" s="188" t="s">
        <v>325</v>
      </c>
      <c r="E458" s="189" t="s">
        <v>284</v>
      </c>
      <c r="F458" s="190" t="s">
        <v>529</v>
      </c>
      <c r="G458" s="187"/>
      <c r="H458" s="191">
        <v>128.42</v>
      </c>
      <c r="I458" s="192"/>
      <c r="J458" s="187"/>
      <c r="K458" s="187"/>
      <c r="L458" s="193"/>
      <c r="M458" s="194"/>
      <c r="N458" s="195"/>
      <c r="O458" s="195"/>
      <c r="P458" s="195"/>
      <c r="Q458" s="195"/>
      <c r="R458" s="195"/>
      <c r="S458" s="195"/>
      <c r="T458" s="196"/>
      <c r="AT458" s="197" t="s">
        <v>325</v>
      </c>
      <c r="AU458" s="197" t="s">
        <v>106</v>
      </c>
      <c r="AV458" s="11" t="s">
        <v>106</v>
      </c>
      <c r="AW458" s="11" t="s">
        <v>31</v>
      </c>
      <c r="AX458" s="11" t="s">
        <v>69</v>
      </c>
      <c r="AY458" s="197" t="s">
        <v>310</v>
      </c>
    </row>
    <row r="459" spans="2:51" s="12" customFormat="1" ht="11.25">
      <c r="B459" s="198"/>
      <c r="C459" s="199"/>
      <c r="D459" s="188" t="s">
        <v>325</v>
      </c>
      <c r="E459" s="200" t="s">
        <v>1</v>
      </c>
      <c r="F459" s="201" t="s">
        <v>530</v>
      </c>
      <c r="G459" s="199"/>
      <c r="H459" s="200" t="s">
        <v>1</v>
      </c>
      <c r="I459" s="202"/>
      <c r="J459" s="199"/>
      <c r="K459" s="199"/>
      <c r="L459" s="203"/>
      <c r="M459" s="204"/>
      <c r="N459" s="205"/>
      <c r="O459" s="205"/>
      <c r="P459" s="205"/>
      <c r="Q459" s="205"/>
      <c r="R459" s="205"/>
      <c r="S459" s="205"/>
      <c r="T459" s="206"/>
      <c r="AT459" s="207" t="s">
        <v>325</v>
      </c>
      <c r="AU459" s="207" t="s">
        <v>106</v>
      </c>
      <c r="AV459" s="12" t="s">
        <v>77</v>
      </c>
      <c r="AW459" s="12" t="s">
        <v>31</v>
      </c>
      <c r="AX459" s="12" t="s">
        <v>69</v>
      </c>
      <c r="AY459" s="207" t="s">
        <v>310</v>
      </c>
    </row>
    <row r="460" spans="2:51" s="11" customFormat="1" ht="11.25">
      <c r="B460" s="186"/>
      <c r="C460" s="187"/>
      <c r="D460" s="188" t="s">
        <v>325</v>
      </c>
      <c r="E460" s="189" t="s">
        <v>285</v>
      </c>
      <c r="F460" s="190" t="s">
        <v>531</v>
      </c>
      <c r="G460" s="187"/>
      <c r="H460" s="191">
        <v>208.23</v>
      </c>
      <c r="I460" s="192"/>
      <c r="J460" s="187"/>
      <c r="K460" s="187"/>
      <c r="L460" s="193"/>
      <c r="M460" s="194"/>
      <c r="N460" s="195"/>
      <c r="O460" s="195"/>
      <c r="P460" s="195"/>
      <c r="Q460" s="195"/>
      <c r="R460" s="195"/>
      <c r="S460" s="195"/>
      <c r="T460" s="196"/>
      <c r="AT460" s="197" t="s">
        <v>325</v>
      </c>
      <c r="AU460" s="197" t="s">
        <v>106</v>
      </c>
      <c r="AV460" s="11" t="s">
        <v>106</v>
      </c>
      <c r="AW460" s="11" t="s">
        <v>31</v>
      </c>
      <c r="AX460" s="11" t="s">
        <v>69</v>
      </c>
      <c r="AY460" s="197" t="s">
        <v>310</v>
      </c>
    </row>
    <row r="461" spans="2:51" s="12" customFormat="1" ht="11.25">
      <c r="B461" s="198"/>
      <c r="C461" s="199"/>
      <c r="D461" s="188" t="s">
        <v>325</v>
      </c>
      <c r="E461" s="200" t="s">
        <v>1</v>
      </c>
      <c r="F461" s="201" t="s">
        <v>532</v>
      </c>
      <c r="G461" s="199"/>
      <c r="H461" s="200" t="s">
        <v>1</v>
      </c>
      <c r="I461" s="202"/>
      <c r="J461" s="199"/>
      <c r="K461" s="199"/>
      <c r="L461" s="203"/>
      <c r="M461" s="204"/>
      <c r="N461" s="205"/>
      <c r="O461" s="205"/>
      <c r="P461" s="205"/>
      <c r="Q461" s="205"/>
      <c r="R461" s="205"/>
      <c r="S461" s="205"/>
      <c r="T461" s="206"/>
      <c r="AT461" s="207" t="s">
        <v>325</v>
      </c>
      <c r="AU461" s="207" t="s">
        <v>106</v>
      </c>
      <c r="AV461" s="12" t="s">
        <v>77</v>
      </c>
      <c r="AW461" s="12" t="s">
        <v>31</v>
      </c>
      <c r="AX461" s="12" t="s">
        <v>69</v>
      </c>
      <c r="AY461" s="207" t="s">
        <v>310</v>
      </c>
    </row>
    <row r="462" spans="2:51" s="11" customFormat="1" ht="11.25">
      <c r="B462" s="186"/>
      <c r="C462" s="187"/>
      <c r="D462" s="188" t="s">
        <v>325</v>
      </c>
      <c r="E462" s="189" t="s">
        <v>286</v>
      </c>
      <c r="F462" s="190" t="s">
        <v>533</v>
      </c>
      <c r="G462" s="187"/>
      <c r="H462" s="191">
        <v>183.95</v>
      </c>
      <c r="I462" s="192"/>
      <c r="J462" s="187"/>
      <c r="K462" s="187"/>
      <c r="L462" s="193"/>
      <c r="M462" s="194"/>
      <c r="N462" s="195"/>
      <c r="O462" s="195"/>
      <c r="P462" s="195"/>
      <c r="Q462" s="195"/>
      <c r="R462" s="195"/>
      <c r="S462" s="195"/>
      <c r="T462" s="196"/>
      <c r="AT462" s="197" t="s">
        <v>325</v>
      </c>
      <c r="AU462" s="197" t="s">
        <v>106</v>
      </c>
      <c r="AV462" s="11" t="s">
        <v>106</v>
      </c>
      <c r="AW462" s="11" t="s">
        <v>31</v>
      </c>
      <c r="AX462" s="11" t="s">
        <v>69</v>
      </c>
      <c r="AY462" s="197" t="s">
        <v>310</v>
      </c>
    </row>
    <row r="463" spans="2:51" s="11" customFormat="1" ht="11.25">
      <c r="B463" s="186"/>
      <c r="C463" s="187"/>
      <c r="D463" s="188" t="s">
        <v>325</v>
      </c>
      <c r="E463" s="189" t="s">
        <v>811</v>
      </c>
      <c r="F463" s="190" t="s">
        <v>812</v>
      </c>
      <c r="G463" s="187"/>
      <c r="H463" s="191">
        <v>1019.52</v>
      </c>
      <c r="I463" s="192"/>
      <c r="J463" s="187"/>
      <c r="K463" s="187"/>
      <c r="L463" s="193"/>
      <c r="M463" s="194"/>
      <c r="N463" s="195"/>
      <c r="O463" s="195"/>
      <c r="P463" s="195"/>
      <c r="Q463" s="195"/>
      <c r="R463" s="195"/>
      <c r="S463" s="195"/>
      <c r="T463" s="196"/>
      <c r="AT463" s="197" t="s">
        <v>325</v>
      </c>
      <c r="AU463" s="197" t="s">
        <v>106</v>
      </c>
      <c r="AV463" s="11" t="s">
        <v>106</v>
      </c>
      <c r="AW463" s="11" t="s">
        <v>31</v>
      </c>
      <c r="AX463" s="11" t="s">
        <v>77</v>
      </c>
      <c r="AY463" s="197" t="s">
        <v>310</v>
      </c>
    </row>
    <row r="464" spans="2:65" s="1" customFormat="1" ht="22.5" customHeight="1">
      <c r="B464" s="31"/>
      <c r="C464" s="175" t="s">
        <v>813</v>
      </c>
      <c r="D464" s="175" t="s">
        <v>317</v>
      </c>
      <c r="E464" s="176" t="s">
        <v>814</v>
      </c>
      <c r="F464" s="177" t="s">
        <v>815</v>
      </c>
      <c r="G464" s="178" t="s">
        <v>320</v>
      </c>
      <c r="H464" s="179">
        <v>87.8</v>
      </c>
      <c r="I464" s="180"/>
      <c r="J464" s="179">
        <f>ROUND(I464*H464,2)</f>
        <v>0</v>
      </c>
      <c r="K464" s="177" t="s">
        <v>321</v>
      </c>
      <c r="L464" s="35"/>
      <c r="M464" s="181" t="s">
        <v>1</v>
      </c>
      <c r="N464" s="182" t="s">
        <v>41</v>
      </c>
      <c r="O464" s="57"/>
      <c r="P464" s="183">
        <f>O464*H464</f>
        <v>0</v>
      </c>
      <c r="Q464" s="183">
        <v>0</v>
      </c>
      <c r="R464" s="183">
        <f>Q464*H464</f>
        <v>0</v>
      </c>
      <c r="S464" s="183">
        <v>0.016</v>
      </c>
      <c r="T464" s="184">
        <f>S464*H464</f>
        <v>1.4048</v>
      </c>
      <c r="AR464" s="14" t="s">
        <v>314</v>
      </c>
      <c r="AT464" s="14" t="s">
        <v>317</v>
      </c>
      <c r="AU464" s="14" t="s">
        <v>106</v>
      </c>
      <c r="AY464" s="14" t="s">
        <v>310</v>
      </c>
      <c r="BE464" s="185">
        <f>IF(N464="základní",J464,0)</f>
        <v>0</v>
      </c>
      <c r="BF464" s="185">
        <f>IF(N464="snížená",J464,0)</f>
        <v>0</v>
      </c>
      <c r="BG464" s="185">
        <f>IF(N464="zákl. přenesená",J464,0)</f>
        <v>0</v>
      </c>
      <c r="BH464" s="185">
        <f>IF(N464="sníž. přenesená",J464,0)</f>
        <v>0</v>
      </c>
      <c r="BI464" s="185">
        <f>IF(N464="nulová",J464,0)</f>
        <v>0</v>
      </c>
      <c r="BJ464" s="14" t="s">
        <v>106</v>
      </c>
      <c r="BK464" s="185">
        <f>ROUND(I464*H464,2)</f>
        <v>0</v>
      </c>
      <c r="BL464" s="14" t="s">
        <v>314</v>
      </c>
      <c r="BM464" s="14" t="s">
        <v>816</v>
      </c>
    </row>
    <row r="465" spans="2:51" s="11" customFormat="1" ht="11.25">
      <c r="B465" s="186"/>
      <c r="C465" s="187"/>
      <c r="D465" s="188" t="s">
        <v>325</v>
      </c>
      <c r="E465" s="189" t="s">
        <v>817</v>
      </c>
      <c r="F465" s="190" t="s">
        <v>818</v>
      </c>
      <c r="G465" s="187"/>
      <c r="H465" s="191">
        <v>87.8</v>
      </c>
      <c r="I465" s="192"/>
      <c r="J465" s="187"/>
      <c r="K465" s="187"/>
      <c r="L465" s="193"/>
      <c r="M465" s="194"/>
      <c r="N465" s="195"/>
      <c r="O465" s="195"/>
      <c r="P465" s="195"/>
      <c r="Q465" s="195"/>
      <c r="R465" s="195"/>
      <c r="S465" s="195"/>
      <c r="T465" s="196"/>
      <c r="AT465" s="197" t="s">
        <v>325</v>
      </c>
      <c r="AU465" s="197" t="s">
        <v>106</v>
      </c>
      <c r="AV465" s="11" t="s">
        <v>106</v>
      </c>
      <c r="AW465" s="11" t="s">
        <v>31</v>
      </c>
      <c r="AX465" s="11" t="s">
        <v>77</v>
      </c>
      <c r="AY465" s="197" t="s">
        <v>310</v>
      </c>
    </row>
    <row r="466" spans="2:65" s="1" customFormat="1" ht="22.5" customHeight="1">
      <c r="B466" s="31"/>
      <c r="C466" s="175" t="s">
        <v>819</v>
      </c>
      <c r="D466" s="175" t="s">
        <v>317</v>
      </c>
      <c r="E466" s="176" t="s">
        <v>820</v>
      </c>
      <c r="F466" s="177" t="s">
        <v>821</v>
      </c>
      <c r="G466" s="178" t="s">
        <v>320</v>
      </c>
      <c r="H466" s="179">
        <v>205.04</v>
      </c>
      <c r="I466" s="180"/>
      <c r="J466" s="179">
        <f>ROUND(I466*H466,2)</f>
        <v>0</v>
      </c>
      <c r="K466" s="177" t="s">
        <v>321</v>
      </c>
      <c r="L466" s="35"/>
      <c r="M466" s="181" t="s">
        <v>1</v>
      </c>
      <c r="N466" s="182" t="s">
        <v>41</v>
      </c>
      <c r="O466" s="57"/>
      <c r="P466" s="183">
        <f>O466*H466</f>
        <v>0</v>
      </c>
      <c r="Q466" s="183">
        <v>0</v>
      </c>
      <c r="R466" s="183">
        <f>Q466*H466</f>
        <v>0</v>
      </c>
      <c r="S466" s="183">
        <v>0.059</v>
      </c>
      <c r="T466" s="184">
        <f>S466*H466</f>
        <v>12.097359999999998</v>
      </c>
      <c r="AR466" s="14" t="s">
        <v>314</v>
      </c>
      <c r="AT466" s="14" t="s">
        <v>317</v>
      </c>
      <c r="AU466" s="14" t="s">
        <v>106</v>
      </c>
      <c r="AY466" s="14" t="s">
        <v>310</v>
      </c>
      <c r="BE466" s="185">
        <f>IF(N466="základní",J466,0)</f>
        <v>0</v>
      </c>
      <c r="BF466" s="185">
        <f>IF(N466="snížená",J466,0)</f>
        <v>0</v>
      </c>
      <c r="BG466" s="185">
        <f>IF(N466="zákl. přenesená",J466,0)</f>
        <v>0</v>
      </c>
      <c r="BH466" s="185">
        <f>IF(N466="sníž. přenesená",J466,0)</f>
        <v>0</v>
      </c>
      <c r="BI466" s="185">
        <f>IF(N466="nulová",J466,0)</f>
        <v>0</v>
      </c>
      <c r="BJ466" s="14" t="s">
        <v>106</v>
      </c>
      <c r="BK466" s="185">
        <f>ROUND(I466*H466,2)</f>
        <v>0</v>
      </c>
      <c r="BL466" s="14" t="s">
        <v>314</v>
      </c>
      <c r="BM466" s="14" t="s">
        <v>822</v>
      </c>
    </row>
    <row r="467" spans="2:51" s="12" customFormat="1" ht="11.25">
      <c r="B467" s="198"/>
      <c r="C467" s="199"/>
      <c r="D467" s="188" t="s">
        <v>325</v>
      </c>
      <c r="E467" s="200" t="s">
        <v>1</v>
      </c>
      <c r="F467" s="201" t="s">
        <v>441</v>
      </c>
      <c r="G467" s="199"/>
      <c r="H467" s="200" t="s">
        <v>1</v>
      </c>
      <c r="I467" s="202"/>
      <c r="J467" s="199"/>
      <c r="K467" s="199"/>
      <c r="L467" s="203"/>
      <c r="M467" s="204"/>
      <c r="N467" s="205"/>
      <c r="O467" s="205"/>
      <c r="P467" s="205"/>
      <c r="Q467" s="205"/>
      <c r="R467" s="205"/>
      <c r="S467" s="205"/>
      <c r="T467" s="206"/>
      <c r="AT467" s="207" t="s">
        <v>325</v>
      </c>
      <c r="AU467" s="207" t="s">
        <v>106</v>
      </c>
      <c r="AV467" s="12" t="s">
        <v>77</v>
      </c>
      <c r="AW467" s="12" t="s">
        <v>31</v>
      </c>
      <c r="AX467" s="12" t="s">
        <v>69</v>
      </c>
      <c r="AY467" s="207" t="s">
        <v>310</v>
      </c>
    </row>
    <row r="468" spans="2:51" s="11" customFormat="1" ht="11.25">
      <c r="B468" s="186"/>
      <c r="C468" s="187"/>
      <c r="D468" s="188" t="s">
        <v>325</v>
      </c>
      <c r="E468" s="189" t="s">
        <v>823</v>
      </c>
      <c r="F468" s="190" t="s">
        <v>484</v>
      </c>
      <c r="G468" s="187"/>
      <c r="H468" s="191">
        <v>83.26</v>
      </c>
      <c r="I468" s="192"/>
      <c r="J468" s="187"/>
      <c r="K468" s="187"/>
      <c r="L468" s="193"/>
      <c r="M468" s="194"/>
      <c r="N468" s="195"/>
      <c r="O468" s="195"/>
      <c r="P468" s="195"/>
      <c r="Q468" s="195"/>
      <c r="R468" s="195"/>
      <c r="S468" s="195"/>
      <c r="T468" s="196"/>
      <c r="AT468" s="197" t="s">
        <v>325</v>
      </c>
      <c r="AU468" s="197" t="s">
        <v>106</v>
      </c>
      <c r="AV468" s="11" t="s">
        <v>106</v>
      </c>
      <c r="AW468" s="11" t="s">
        <v>31</v>
      </c>
      <c r="AX468" s="11" t="s">
        <v>69</v>
      </c>
      <c r="AY468" s="197" t="s">
        <v>310</v>
      </c>
    </row>
    <row r="469" spans="2:51" s="11" customFormat="1" ht="11.25">
      <c r="B469" s="186"/>
      <c r="C469" s="187"/>
      <c r="D469" s="188" t="s">
        <v>325</v>
      </c>
      <c r="E469" s="189" t="s">
        <v>287</v>
      </c>
      <c r="F469" s="190" t="s">
        <v>824</v>
      </c>
      <c r="G469" s="187"/>
      <c r="H469" s="191">
        <v>121.78</v>
      </c>
      <c r="I469" s="192"/>
      <c r="J469" s="187"/>
      <c r="K469" s="187"/>
      <c r="L469" s="193"/>
      <c r="M469" s="194"/>
      <c r="N469" s="195"/>
      <c r="O469" s="195"/>
      <c r="P469" s="195"/>
      <c r="Q469" s="195"/>
      <c r="R469" s="195"/>
      <c r="S469" s="195"/>
      <c r="T469" s="196"/>
      <c r="AT469" s="197" t="s">
        <v>325</v>
      </c>
      <c r="AU469" s="197" t="s">
        <v>106</v>
      </c>
      <c r="AV469" s="11" t="s">
        <v>106</v>
      </c>
      <c r="AW469" s="11" t="s">
        <v>31</v>
      </c>
      <c r="AX469" s="11" t="s">
        <v>69</v>
      </c>
      <c r="AY469" s="197" t="s">
        <v>310</v>
      </c>
    </row>
    <row r="470" spans="2:51" s="11" customFormat="1" ht="11.25">
      <c r="B470" s="186"/>
      <c r="C470" s="187"/>
      <c r="D470" s="188" t="s">
        <v>325</v>
      </c>
      <c r="E470" s="189" t="s">
        <v>825</v>
      </c>
      <c r="F470" s="190" t="s">
        <v>826</v>
      </c>
      <c r="G470" s="187"/>
      <c r="H470" s="191">
        <v>205.04</v>
      </c>
      <c r="I470" s="192"/>
      <c r="J470" s="187"/>
      <c r="K470" s="187"/>
      <c r="L470" s="193"/>
      <c r="M470" s="194"/>
      <c r="N470" s="195"/>
      <c r="O470" s="195"/>
      <c r="P470" s="195"/>
      <c r="Q470" s="195"/>
      <c r="R470" s="195"/>
      <c r="S470" s="195"/>
      <c r="T470" s="196"/>
      <c r="AT470" s="197" t="s">
        <v>325</v>
      </c>
      <c r="AU470" s="197" t="s">
        <v>106</v>
      </c>
      <c r="AV470" s="11" t="s">
        <v>106</v>
      </c>
      <c r="AW470" s="11" t="s">
        <v>31</v>
      </c>
      <c r="AX470" s="11" t="s">
        <v>77</v>
      </c>
      <c r="AY470" s="197" t="s">
        <v>310</v>
      </c>
    </row>
    <row r="471" spans="2:63" s="10" customFormat="1" ht="22.9" customHeight="1">
      <c r="B471" s="159"/>
      <c r="C471" s="160"/>
      <c r="D471" s="161" t="s">
        <v>68</v>
      </c>
      <c r="E471" s="173" t="s">
        <v>827</v>
      </c>
      <c r="F471" s="173" t="s">
        <v>828</v>
      </c>
      <c r="G471" s="160"/>
      <c r="H471" s="160"/>
      <c r="I471" s="163"/>
      <c r="J471" s="174">
        <f>BK471</f>
        <v>0</v>
      </c>
      <c r="K471" s="160"/>
      <c r="L471" s="165"/>
      <c r="M471" s="166"/>
      <c r="N471" s="167"/>
      <c r="O471" s="167"/>
      <c r="P471" s="168">
        <f>SUM(P472:P479)</f>
        <v>0</v>
      </c>
      <c r="Q471" s="167"/>
      <c r="R471" s="168">
        <f>SUM(R472:R479)</f>
        <v>0</v>
      </c>
      <c r="S471" s="167"/>
      <c r="T471" s="169">
        <f>SUM(T472:T479)</f>
        <v>0</v>
      </c>
      <c r="AR471" s="170" t="s">
        <v>314</v>
      </c>
      <c r="AT471" s="171" t="s">
        <v>68</v>
      </c>
      <c r="AU471" s="171" t="s">
        <v>77</v>
      </c>
      <c r="AY471" s="170" t="s">
        <v>310</v>
      </c>
      <c r="BK471" s="172">
        <f>SUM(BK472:BK479)</f>
        <v>0</v>
      </c>
    </row>
    <row r="472" spans="2:65" s="1" customFormat="1" ht="22.5" customHeight="1">
      <c r="B472" s="31"/>
      <c r="C472" s="175" t="s">
        <v>829</v>
      </c>
      <c r="D472" s="175" t="s">
        <v>317</v>
      </c>
      <c r="E472" s="176" t="s">
        <v>830</v>
      </c>
      <c r="F472" s="177" t="s">
        <v>831</v>
      </c>
      <c r="G472" s="178" t="s">
        <v>832</v>
      </c>
      <c r="H472" s="179">
        <v>95.37</v>
      </c>
      <c r="I472" s="180"/>
      <c r="J472" s="179">
        <f>ROUND(I472*H472,2)</f>
        <v>0</v>
      </c>
      <c r="K472" s="177" t="s">
        <v>321</v>
      </c>
      <c r="L472" s="35"/>
      <c r="M472" s="181" t="s">
        <v>1</v>
      </c>
      <c r="N472" s="182" t="s">
        <v>41</v>
      </c>
      <c r="O472" s="57"/>
      <c r="P472" s="183">
        <f>O472*H472</f>
        <v>0</v>
      </c>
      <c r="Q472" s="183">
        <v>0</v>
      </c>
      <c r="R472" s="183">
        <f>Q472*H472</f>
        <v>0</v>
      </c>
      <c r="S472" s="183">
        <v>0</v>
      </c>
      <c r="T472" s="184">
        <f>S472*H472</f>
        <v>0</v>
      </c>
      <c r="AR472" s="14" t="s">
        <v>314</v>
      </c>
      <c r="AT472" s="14" t="s">
        <v>317</v>
      </c>
      <c r="AU472" s="14" t="s">
        <v>106</v>
      </c>
      <c r="AY472" s="14" t="s">
        <v>310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14" t="s">
        <v>106</v>
      </c>
      <c r="BK472" s="185">
        <f>ROUND(I472*H472,2)</f>
        <v>0</v>
      </c>
      <c r="BL472" s="14" t="s">
        <v>314</v>
      </c>
      <c r="BM472" s="14" t="s">
        <v>833</v>
      </c>
    </row>
    <row r="473" spans="2:51" s="11" customFormat="1" ht="11.25">
      <c r="B473" s="186"/>
      <c r="C473" s="187"/>
      <c r="D473" s="188" t="s">
        <v>325</v>
      </c>
      <c r="E473" s="189" t="s">
        <v>834</v>
      </c>
      <c r="F473" s="190" t="s">
        <v>835</v>
      </c>
      <c r="G473" s="187"/>
      <c r="H473" s="191">
        <v>95.37</v>
      </c>
      <c r="I473" s="192"/>
      <c r="J473" s="187"/>
      <c r="K473" s="187"/>
      <c r="L473" s="193"/>
      <c r="M473" s="194"/>
      <c r="N473" s="195"/>
      <c r="O473" s="195"/>
      <c r="P473" s="195"/>
      <c r="Q473" s="195"/>
      <c r="R473" s="195"/>
      <c r="S473" s="195"/>
      <c r="T473" s="196"/>
      <c r="AT473" s="197" t="s">
        <v>325</v>
      </c>
      <c r="AU473" s="197" t="s">
        <v>106</v>
      </c>
      <c r="AV473" s="11" t="s">
        <v>106</v>
      </c>
      <c r="AW473" s="11" t="s">
        <v>31</v>
      </c>
      <c r="AX473" s="11" t="s">
        <v>77</v>
      </c>
      <c r="AY473" s="197" t="s">
        <v>310</v>
      </c>
    </row>
    <row r="474" spans="2:65" s="1" customFormat="1" ht="16.5" customHeight="1">
      <c r="B474" s="31"/>
      <c r="C474" s="175" t="s">
        <v>836</v>
      </c>
      <c r="D474" s="175" t="s">
        <v>317</v>
      </c>
      <c r="E474" s="176" t="s">
        <v>837</v>
      </c>
      <c r="F474" s="177" t="s">
        <v>838</v>
      </c>
      <c r="G474" s="178" t="s">
        <v>832</v>
      </c>
      <c r="H474" s="179">
        <v>95.37</v>
      </c>
      <c r="I474" s="180"/>
      <c r="J474" s="179">
        <f>ROUND(I474*H474,2)</f>
        <v>0</v>
      </c>
      <c r="K474" s="177" t="s">
        <v>321</v>
      </c>
      <c r="L474" s="35"/>
      <c r="M474" s="181" t="s">
        <v>1</v>
      </c>
      <c r="N474" s="182" t="s">
        <v>41</v>
      </c>
      <c r="O474" s="57"/>
      <c r="P474" s="183">
        <f>O474*H474</f>
        <v>0</v>
      </c>
      <c r="Q474" s="183">
        <v>0</v>
      </c>
      <c r="R474" s="183">
        <f>Q474*H474</f>
        <v>0</v>
      </c>
      <c r="S474" s="183">
        <v>0</v>
      </c>
      <c r="T474" s="184">
        <f>S474*H474</f>
        <v>0</v>
      </c>
      <c r="AR474" s="14" t="s">
        <v>314</v>
      </c>
      <c r="AT474" s="14" t="s">
        <v>317</v>
      </c>
      <c r="AU474" s="14" t="s">
        <v>106</v>
      </c>
      <c r="AY474" s="14" t="s">
        <v>310</v>
      </c>
      <c r="BE474" s="185">
        <f>IF(N474="základní",J474,0)</f>
        <v>0</v>
      </c>
      <c r="BF474" s="185">
        <f>IF(N474="snížená",J474,0)</f>
        <v>0</v>
      </c>
      <c r="BG474" s="185">
        <f>IF(N474="zákl. přenesená",J474,0)</f>
        <v>0</v>
      </c>
      <c r="BH474" s="185">
        <f>IF(N474="sníž. přenesená",J474,0)</f>
        <v>0</v>
      </c>
      <c r="BI474" s="185">
        <f>IF(N474="nulová",J474,0)</f>
        <v>0</v>
      </c>
      <c r="BJ474" s="14" t="s">
        <v>106</v>
      </c>
      <c r="BK474" s="185">
        <f>ROUND(I474*H474,2)</f>
        <v>0</v>
      </c>
      <c r="BL474" s="14" t="s">
        <v>314</v>
      </c>
      <c r="BM474" s="14" t="s">
        <v>839</v>
      </c>
    </row>
    <row r="475" spans="2:51" s="11" customFormat="1" ht="11.25">
      <c r="B475" s="186"/>
      <c r="C475" s="187"/>
      <c r="D475" s="188" t="s">
        <v>325</v>
      </c>
      <c r="E475" s="189" t="s">
        <v>840</v>
      </c>
      <c r="F475" s="190" t="s">
        <v>835</v>
      </c>
      <c r="G475" s="187"/>
      <c r="H475" s="191">
        <v>95.37</v>
      </c>
      <c r="I475" s="192"/>
      <c r="J475" s="187"/>
      <c r="K475" s="187"/>
      <c r="L475" s="193"/>
      <c r="M475" s="194"/>
      <c r="N475" s="195"/>
      <c r="O475" s="195"/>
      <c r="P475" s="195"/>
      <c r="Q475" s="195"/>
      <c r="R475" s="195"/>
      <c r="S475" s="195"/>
      <c r="T475" s="196"/>
      <c r="AT475" s="197" t="s">
        <v>325</v>
      </c>
      <c r="AU475" s="197" t="s">
        <v>106</v>
      </c>
      <c r="AV475" s="11" t="s">
        <v>106</v>
      </c>
      <c r="AW475" s="11" t="s">
        <v>31</v>
      </c>
      <c r="AX475" s="11" t="s">
        <v>77</v>
      </c>
      <c r="AY475" s="197" t="s">
        <v>310</v>
      </c>
    </row>
    <row r="476" spans="2:65" s="1" customFormat="1" ht="22.5" customHeight="1">
      <c r="B476" s="31"/>
      <c r="C476" s="175" t="s">
        <v>841</v>
      </c>
      <c r="D476" s="175" t="s">
        <v>317</v>
      </c>
      <c r="E476" s="176" t="s">
        <v>842</v>
      </c>
      <c r="F476" s="177" t="s">
        <v>843</v>
      </c>
      <c r="G476" s="178" t="s">
        <v>832</v>
      </c>
      <c r="H476" s="179">
        <v>468.6</v>
      </c>
      <c r="I476" s="180"/>
      <c r="J476" s="179">
        <f>ROUND(I476*H476,2)</f>
        <v>0</v>
      </c>
      <c r="K476" s="177" t="s">
        <v>321</v>
      </c>
      <c r="L476" s="35"/>
      <c r="M476" s="181" t="s">
        <v>1</v>
      </c>
      <c r="N476" s="182" t="s">
        <v>41</v>
      </c>
      <c r="O476" s="57"/>
      <c r="P476" s="183">
        <f>O476*H476</f>
        <v>0</v>
      </c>
      <c r="Q476" s="183">
        <v>0</v>
      </c>
      <c r="R476" s="183">
        <f>Q476*H476</f>
        <v>0</v>
      </c>
      <c r="S476" s="183">
        <v>0</v>
      </c>
      <c r="T476" s="184">
        <f>S476*H476</f>
        <v>0</v>
      </c>
      <c r="AR476" s="14" t="s">
        <v>314</v>
      </c>
      <c r="AT476" s="14" t="s">
        <v>317</v>
      </c>
      <c r="AU476" s="14" t="s">
        <v>106</v>
      </c>
      <c r="AY476" s="14" t="s">
        <v>310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14" t="s">
        <v>106</v>
      </c>
      <c r="BK476" s="185">
        <f>ROUND(I476*H476,2)</f>
        <v>0</v>
      </c>
      <c r="BL476" s="14" t="s">
        <v>314</v>
      </c>
      <c r="BM476" s="14" t="s">
        <v>844</v>
      </c>
    </row>
    <row r="477" spans="2:51" s="11" customFormat="1" ht="11.25">
      <c r="B477" s="186"/>
      <c r="C477" s="187"/>
      <c r="D477" s="188" t="s">
        <v>325</v>
      </c>
      <c r="E477" s="189" t="s">
        <v>845</v>
      </c>
      <c r="F477" s="190" t="s">
        <v>846</v>
      </c>
      <c r="G477" s="187"/>
      <c r="H477" s="191">
        <v>468.6</v>
      </c>
      <c r="I477" s="192"/>
      <c r="J477" s="187"/>
      <c r="K477" s="187"/>
      <c r="L477" s="193"/>
      <c r="M477" s="194"/>
      <c r="N477" s="195"/>
      <c r="O477" s="195"/>
      <c r="P477" s="195"/>
      <c r="Q477" s="195"/>
      <c r="R477" s="195"/>
      <c r="S477" s="195"/>
      <c r="T477" s="196"/>
      <c r="AT477" s="197" t="s">
        <v>325</v>
      </c>
      <c r="AU477" s="197" t="s">
        <v>106</v>
      </c>
      <c r="AV477" s="11" t="s">
        <v>106</v>
      </c>
      <c r="AW477" s="11" t="s">
        <v>31</v>
      </c>
      <c r="AX477" s="11" t="s">
        <v>77</v>
      </c>
      <c r="AY477" s="197" t="s">
        <v>310</v>
      </c>
    </row>
    <row r="478" spans="2:65" s="1" customFormat="1" ht="16.5" customHeight="1">
      <c r="B478" s="31"/>
      <c r="C478" s="175" t="s">
        <v>847</v>
      </c>
      <c r="D478" s="175" t="s">
        <v>317</v>
      </c>
      <c r="E478" s="176" t="s">
        <v>848</v>
      </c>
      <c r="F478" s="177" t="s">
        <v>849</v>
      </c>
      <c r="G478" s="178" t="s">
        <v>832</v>
      </c>
      <c r="H478" s="179">
        <v>95.37</v>
      </c>
      <c r="I478" s="180"/>
      <c r="J478" s="179">
        <f>ROUND(I478*H478,2)</f>
        <v>0</v>
      </c>
      <c r="K478" s="177" t="s">
        <v>321</v>
      </c>
      <c r="L478" s="35"/>
      <c r="M478" s="181" t="s">
        <v>1</v>
      </c>
      <c r="N478" s="182" t="s">
        <v>41</v>
      </c>
      <c r="O478" s="57"/>
      <c r="P478" s="183">
        <f>O478*H478</f>
        <v>0</v>
      </c>
      <c r="Q478" s="183">
        <v>0</v>
      </c>
      <c r="R478" s="183">
        <f>Q478*H478</f>
        <v>0</v>
      </c>
      <c r="S478" s="183">
        <v>0</v>
      </c>
      <c r="T478" s="184">
        <f>S478*H478</f>
        <v>0</v>
      </c>
      <c r="AR478" s="14" t="s">
        <v>314</v>
      </c>
      <c r="AT478" s="14" t="s">
        <v>317</v>
      </c>
      <c r="AU478" s="14" t="s">
        <v>106</v>
      </c>
      <c r="AY478" s="14" t="s">
        <v>310</v>
      </c>
      <c r="BE478" s="185">
        <f>IF(N478="základní",J478,0)</f>
        <v>0</v>
      </c>
      <c r="BF478" s="185">
        <f>IF(N478="snížená",J478,0)</f>
        <v>0</v>
      </c>
      <c r="BG478" s="185">
        <f>IF(N478="zákl. přenesená",J478,0)</f>
        <v>0</v>
      </c>
      <c r="BH478" s="185">
        <f>IF(N478="sníž. přenesená",J478,0)</f>
        <v>0</v>
      </c>
      <c r="BI478" s="185">
        <f>IF(N478="nulová",J478,0)</f>
        <v>0</v>
      </c>
      <c r="BJ478" s="14" t="s">
        <v>106</v>
      </c>
      <c r="BK478" s="185">
        <f>ROUND(I478*H478,2)</f>
        <v>0</v>
      </c>
      <c r="BL478" s="14" t="s">
        <v>314</v>
      </c>
      <c r="BM478" s="14" t="s">
        <v>850</v>
      </c>
    </row>
    <row r="479" spans="2:51" s="11" customFormat="1" ht="11.25">
      <c r="B479" s="186"/>
      <c r="C479" s="187"/>
      <c r="D479" s="188" t="s">
        <v>325</v>
      </c>
      <c r="E479" s="189" t="s">
        <v>851</v>
      </c>
      <c r="F479" s="190" t="s">
        <v>835</v>
      </c>
      <c r="G479" s="187"/>
      <c r="H479" s="191">
        <v>95.37</v>
      </c>
      <c r="I479" s="192"/>
      <c r="J479" s="187"/>
      <c r="K479" s="187"/>
      <c r="L479" s="193"/>
      <c r="M479" s="194"/>
      <c r="N479" s="195"/>
      <c r="O479" s="195"/>
      <c r="P479" s="195"/>
      <c r="Q479" s="195"/>
      <c r="R479" s="195"/>
      <c r="S479" s="195"/>
      <c r="T479" s="196"/>
      <c r="AT479" s="197" t="s">
        <v>325</v>
      </c>
      <c r="AU479" s="197" t="s">
        <v>106</v>
      </c>
      <c r="AV479" s="11" t="s">
        <v>106</v>
      </c>
      <c r="AW479" s="11" t="s">
        <v>31</v>
      </c>
      <c r="AX479" s="11" t="s">
        <v>77</v>
      </c>
      <c r="AY479" s="197" t="s">
        <v>310</v>
      </c>
    </row>
    <row r="480" spans="2:63" s="10" customFormat="1" ht="22.9" customHeight="1">
      <c r="B480" s="159"/>
      <c r="C480" s="160"/>
      <c r="D480" s="161" t="s">
        <v>68</v>
      </c>
      <c r="E480" s="173" t="s">
        <v>852</v>
      </c>
      <c r="F480" s="173" t="s">
        <v>853</v>
      </c>
      <c r="G480" s="160"/>
      <c r="H480" s="160"/>
      <c r="I480" s="163"/>
      <c r="J480" s="174">
        <f>BK480</f>
        <v>0</v>
      </c>
      <c r="K480" s="160"/>
      <c r="L480" s="165"/>
      <c r="M480" s="166"/>
      <c r="N480" s="167"/>
      <c r="O480" s="167"/>
      <c r="P480" s="168">
        <f>P481</f>
        <v>0</v>
      </c>
      <c r="Q480" s="167"/>
      <c r="R480" s="168">
        <f>R481</f>
        <v>0</v>
      </c>
      <c r="S480" s="167"/>
      <c r="T480" s="169">
        <f>T481</f>
        <v>0</v>
      </c>
      <c r="AR480" s="170" t="s">
        <v>314</v>
      </c>
      <c r="AT480" s="171" t="s">
        <v>68</v>
      </c>
      <c r="AU480" s="171" t="s">
        <v>77</v>
      </c>
      <c r="AY480" s="170" t="s">
        <v>310</v>
      </c>
      <c r="BK480" s="172">
        <f>BK481</f>
        <v>0</v>
      </c>
    </row>
    <row r="481" spans="2:65" s="1" customFormat="1" ht="22.5" customHeight="1">
      <c r="B481" s="31"/>
      <c r="C481" s="175" t="s">
        <v>854</v>
      </c>
      <c r="D481" s="175" t="s">
        <v>317</v>
      </c>
      <c r="E481" s="176" t="s">
        <v>855</v>
      </c>
      <c r="F481" s="177" t="s">
        <v>856</v>
      </c>
      <c r="G481" s="178" t="s">
        <v>832</v>
      </c>
      <c r="H481" s="179">
        <v>133.69</v>
      </c>
      <c r="I481" s="180"/>
      <c r="J481" s="179">
        <f>ROUND(I481*H481,2)</f>
        <v>0</v>
      </c>
      <c r="K481" s="177" t="s">
        <v>321</v>
      </c>
      <c r="L481" s="35"/>
      <c r="M481" s="181" t="s">
        <v>1</v>
      </c>
      <c r="N481" s="182" t="s">
        <v>41</v>
      </c>
      <c r="O481" s="57"/>
      <c r="P481" s="183">
        <f>O481*H481</f>
        <v>0</v>
      </c>
      <c r="Q481" s="183">
        <v>0</v>
      </c>
      <c r="R481" s="183">
        <f>Q481*H481</f>
        <v>0</v>
      </c>
      <c r="S481" s="183">
        <v>0</v>
      </c>
      <c r="T481" s="184">
        <f>S481*H481</f>
        <v>0</v>
      </c>
      <c r="AR481" s="14" t="s">
        <v>314</v>
      </c>
      <c r="AT481" s="14" t="s">
        <v>317</v>
      </c>
      <c r="AU481" s="14" t="s">
        <v>106</v>
      </c>
      <c r="AY481" s="14" t="s">
        <v>310</v>
      </c>
      <c r="BE481" s="185">
        <f>IF(N481="základní",J481,0)</f>
        <v>0</v>
      </c>
      <c r="BF481" s="185">
        <f>IF(N481="snížená",J481,0)</f>
        <v>0</v>
      </c>
      <c r="BG481" s="185">
        <f>IF(N481="zákl. přenesená",J481,0)</f>
        <v>0</v>
      </c>
      <c r="BH481" s="185">
        <f>IF(N481="sníž. přenesená",J481,0)</f>
        <v>0</v>
      </c>
      <c r="BI481" s="185">
        <f>IF(N481="nulová",J481,0)</f>
        <v>0</v>
      </c>
      <c r="BJ481" s="14" t="s">
        <v>106</v>
      </c>
      <c r="BK481" s="185">
        <f>ROUND(I481*H481,2)</f>
        <v>0</v>
      </c>
      <c r="BL481" s="14" t="s">
        <v>314</v>
      </c>
      <c r="BM481" s="14" t="s">
        <v>857</v>
      </c>
    </row>
    <row r="482" spans="2:63" s="10" customFormat="1" ht="22.9" customHeight="1">
      <c r="B482" s="159"/>
      <c r="C482" s="160"/>
      <c r="D482" s="161" t="s">
        <v>68</v>
      </c>
      <c r="E482" s="173" t="s">
        <v>858</v>
      </c>
      <c r="F482" s="173" t="s">
        <v>859</v>
      </c>
      <c r="G482" s="160"/>
      <c r="H482" s="160"/>
      <c r="I482" s="163"/>
      <c r="J482" s="174">
        <f>BK482</f>
        <v>0</v>
      </c>
      <c r="K482" s="160"/>
      <c r="L482" s="165"/>
      <c r="M482" s="166"/>
      <c r="N482" s="167"/>
      <c r="O482" s="167"/>
      <c r="P482" s="168">
        <f>SUM(P483:P488)</f>
        <v>0</v>
      </c>
      <c r="Q482" s="167"/>
      <c r="R482" s="168">
        <f>SUM(R483:R488)</f>
        <v>0</v>
      </c>
      <c r="S482" s="167"/>
      <c r="T482" s="169">
        <f>SUM(T483:T488)</f>
        <v>0</v>
      </c>
      <c r="AR482" s="170" t="s">
        <v>314</v>
      </c>
      <c r="AT482" s="171" t="s">
        <v>68</v>
      </c>
      <c r="AU482" s="171" t="s">
        <v>77</v>
      </c>
      <c r="AY482" s="170" t="s">
        <v>310</v>
      </c>
      <c r="BK482" s="172">
        <f>SUM(BK483:BK488)</f>
        <v>0</v>
      </c>
    </row>
    <row r="483" spans="2:65" s="1" customFormat="1" ht="16.5" customHeight="1">
      <c r="B483" s="31"/>
      <c r="C483" s="175" t="s">
        <v>860</v>
      </c>
      <c r="D483" s="175" t="s">
        <v>317</v>
      </c>
      <c r="E483" s="176" t="s">
        <v>861</v>
      </c>
      <c r="F483" s="177" t="s">
        <v>862</v>
      </c>
      <c r="G483" s="178" t="s">
        <v>863</v>
      </c>
      <c r="H483" s="179">
        <v>20</v>
      </c>
      <c r="I483" s="180"/>
      <c r="J483" s="179">
        <f>ROUND(I483*H483,2)</f>
        <v>0</v>
      </c>
      <c r="K483" s="177" t="s">
        <v>402</v>
      </c>
      <c r="L483" s="35"/>
      <c r="M483" s="181" t="s">
        <v>1</v>
      </c>
      <c r="N483" s="182" t="s">
        <v>41</v>
      </c>
      <c r="O483" s="57"/>
      <c r="P483" s="183">
        <f>O483*H483</f>
        <v>0</v>
      </c>
      <c r="Q483" s="183">
        <v>0</v>
      </c>
      <c r="R483" s="183">
        <f>Q483*H483</f>
        <v>0</v>
      </c>
      <c r="S483" s="183">
        <v>0</v>
      </c>
      <c r="T483" s="184">
        <f>S483*H483</f>
        <v>0</v>
      </c>
      <c r="AR483" s="14" t="s">
        <v>314</v>
      </c>
      <c r="AT483" s="14" t="s">
        <v>317</v>
      </c>
      <c r="AU483" s="14" t="s">
        <v>106</v>
      </c>
      <c r="AY483" s="14" t="s">
        <v>310</v>
      </c>
      <c r="BE483" s="185">
        <f>IF(N483="základní",J483,0)</f>
        <v>0</v>
      </c>
      <c r="BF483" s="185">
        <f>IF(N483="snížená",J483,0)</f>
        <v>0</v>
      </c>
      <c r="BG483" s="185">
        <f>IF(N483="zákl. přenesená",J483,0)</f>
        <v>0</v>
      </c>
      <c r="BH483" s="185">
        <f>IF(N483="sníž. přenesená",J483,0)</f>
        <v>0</v>
      </c>
      <c r="BI483" s="185">
        <f>IF(N483="nulová",J483,0)</f>
        <v>0</v>
      </c>
      <c r="BJ483" s="14" t="s">
        <v>106</v>
      </c>
      <c r="BK483" s="185">
        <f>ROUND(I483*H483,2)</f>
        <v>0</v>
      </c>
      <c r="BL483" s="14" t="s">
        <v>314</v>
      </c>
      <c r="BM483" s="14" t="s">
        <v>864</v>
      </c>
    </row>
    <row r="484" spans="2:51" s="11" customFormat="1" ht="11.25">
      <c r="B484" s="186"/>
      <c r="C484" s="187"/>
      <c r="D484" s="188" t="s">
        <v>325</v>
      </c>
      <c r="E484" s="189" t="s">
        <v>865</v>
      </c>
      <c r="F484" s="190" t="s">
        <v>866</v>
      </c>
      <c r="G484" s="187"/>
      <c r="H484" s="191">
        <v>20</v>
      </c>
      <c r="I484" s="192"/>
      <c r="J484" s="187"/>
      <c r="K484" s="187"/>
      <c r="L484" s="193"/>
      <c r="M484" s="194"/>
      <c r="N484" s="195"/>
      <c r="O484" s="195"/>
      <c r="P484" s="195"/>
      <c r="Q484" s="195"/>
      <c r="R484" s="195"/>
      <c r="S484" s="195"/>
      <c r="T484" s="196"/>
      <c r="AT484" s="197" t="s">
        <v>325</v>
      </c>
      <c r="AU484" s="197" t="s">
        <v>106</v>
      </c>
      <c r="AV484" s="11" t="s">
        <v>106</v>
      </c>
      <c r="AW484" s="11" t="s">
        <v>31</v>
      </c>
      <c r="AX484" s="11" t="s">
        <v>77</v>
      </c>
      <c r="AY484" s="197" t="s">
        <v>310</v>
      </c>
    </row>
    <row r="485" spans="2:65" s="1" customFormat="1" ht="16.5" customHeight="1">
      <c r="B485" s="31"/>
      <c r="C485" s="208" t="s">
        <v>867</v>
      </c>
      <c r="D485" s="208" t="s">
        <v>422</v>
      </c>
      <c r="E485" s="209" t="s">
        <v>868</v>
      </c>
      <c r="F485" s="210" t="s">
        <v>869</v>
      </c>
      <c r="G485" s="211" t="s">
        <v>320</v>
      </c>
      <c r="H485" s="212">
        <v>5</v>
      </c>
      <c r="I485" s="213"/>
      <c r="J485" s="212">
        <f>ROUND(I485*H485,2)</f>
        <v>0</v>
      </c>
      <c r="K485" s="210" t="s">
        <v>402</v>
      </c>
      <c r="L485" s="214"/>
      <c r="M485" s="215" t="s">
        <v>1</v>
      </c>
      <c r="N485" s="216" t="s">
        <v>41</v>
      </c>
      <c r="O485" s="57"/>
      <c r="P485" s="183">
        <f>O485*H485</f>
        <v>0</v>
      </c>
      <c r="Q485" s="183">
        <v>0</v>
      </c>
      <c r="R485" s="183">
        <f>Q485*H485</f>
        <v>0</v>
      </c>
      <c r="S485" s="183">
        <v>0</v>
      </c>
      <c r="T485" s="184">
        <f>S485*H485</f>
        <v>0</v>
      </c>
      <c r="AR485" s="14" t="s">
        <v>391</v>
      </c>
      <c r="AT485" s="14" t="s">
        <v>422</v>
      </c>
      <c r="AU485" s="14" t="s">
        <v>106</v>
      </c>
      <c r="AY485" s="14" t="s">
        <v>310</v>
      </c>
      <c r="BE485" s="185">
        <f>IF(N485="základní",J485,0)</f>
        <v>0</v>
      </c>
      <c r="BF485" s="185">
        <f>IF(N485="snížená",J485,0)</f>
        <v>0</v>
      </c>
      <c r="BG485" s="185">
        <f>IF(N485="zákl. přenesená",J485,0)</f>
        <v>0</v>
      </c>
      <c r="BH485" s="185">
        <f>IF(N485="sníž. přenesená",J485,0)</f>
        <v>0</v>
      </c>
      <c r="BI485" s="185">
        <f>IF(N485="nulová",J485,0)</f>
        <v>0</v>
      </c>
      <c r="BJ485" s="14" t="s">
        <v>106</v>
      </c>
      <c r="BK485" s="185">
        <f>ROUND(I485*H485,2)</f>
        <v>0</v>
      </c>
      <c r="BL485" s="14" t="s">
        <v>314</v>
      </c>
      <c r="BM485" s="14" t="s">
        <v>870</v>
      </c>
    </row>
    <row r="486" spans="2:51" s="11" customFormat="1" ht="11.25">
      <c r="B486" s="186"/>
      <c r="C486" s="187"/>
      <c r="D486" s="188" t="s">
        <v>325</v>
      </c>
      <c r="E486" s="189" t="s">
        <v>871</v>
      </c>
      <c r="F486" s="190" t="s">
        <v>872</v>
      </c>
      <c r="G486" s="187"/>
      <c r="H486" s="191">
        <v>5</v>
      </c>
      <c r="I486" s="192"/>
      <c r="J486" s="187"/>
      <c r="K486" s="187"/>
      <c r="L486" s="193"/>
      <c r="M486" s="194"/>
      <c r="N486" s="195"/>
      <c r="O486" s="195"/>
      <c r="P486" s="195"/>
      <c r="Q486" s="195"/>
      <c r="R486" s="195"/>
      <c r="S486" s="195"/>
      <c r="T486" s="196"/>
      <c r="AT486" s="197" t="s">
        <v>325</v>
      </c>
      <c r="AU486" s="197" t="s">
        <v>106</v>
      </c>
      <c r="AV486" s="11" t="s">
        <v>106</v>
      </c>
      <c r="AW486" s="11" t="s">
        <v>31</v>
      </c>
      <c r="AX486" s="11" t="s">
        <v>77</v>
      </c>
      <c r="AY486" s="197" t="s">
        <v>310</v>
      </c>
    </row>
    <row r="487" spans="2:65" s="1" customFormat="1" ht="16.5" customHeight="1">
      <c r="B487" s="31"/>
      <c r="C487" s="208" t="s">
        <v>873</v>
      </c>
      <c r="D487" s="208" t="s">
        <v>422</v>
      </c>
      <c r="E487" s="209" t="s">
        <v>874</v>
      </c>
      <c r="F487" s="210" t="s">
        <v>875</v>
      </c>
      <c r="G487" s="211" t="s">
        <v>863</v>
      </c>
      <c r="H487" s="212">
        <v>100</v>
      </c>
      <c r="I487" s="213"/>
      <c r="J487" s="212">
        <f>ROUND(I487*H487,2)</f>
        <v>0</v>
      </c>
      <c r="K487" s="210" t="s">
        <v>402</v>
      </c>
      <c r="L487" s="214"/>
      <c r="M487" s="215" t="s">
        <v>1</v>
      </c>
      <c r="N487" s="216" t="s">
        <v>41</v>
      </c>
      <c r="O487" s="57"/>
      <c r="P487" s="183">
        <f>O487*H487</f>
        <v>0</v>
      </c>
      <c r="Q487" s="183">
        <v>0</v>
      </c>
      <c r="R487" s="183">
        <f>Q487*H487</f>
        <v>0</v>
      </c>
      <c r="S487" s="183">
        <v>0</v>
      </c>
      <c r="T487" s="184">
        <f>S487*H487</f>
        <v>0</v>
      </c>
      <c r="AR487" s="14" t="s">
        <v>391</v>
      </c>
      <c r="AT487" s="14" t="s">
        <v>422</v>
      </c>
      <c r="AU487" s="14" t="s">
        <v>106</v>
      </c>
      <c r="AY487" s="14" t="s">
        <v>310</v>
      </c>
      <c r="BE487" s="185">
        <f>IF(N487="základní",J487,0)</f>
        <v>0</v>
      </c>
      <c r="BF487" s="185">
        <f>IF(N487="snížená",J487,0)</f>
        <v>0</v>
      </c>
      <c r="BG487" s="185">
        <f>IF(N487="zákl. přenesená",J487,0)</f>
        <v>0</v>
      </c>
      <c r="BH487" s="185">
        <f>IF(N487="sníž. přenesená",J487,0)</f>
        <v>0</v>
      </c>
      <c r="BI487" s="185">
        <f>IF(N487="nulová",J487,0)</f>
        <v>0</v>
      </c>
      <c r="BJ487" s="14" t="s">
        <v>106</v>
      </c>
      <c r="BK487" s="185">
        <f>ROUND(I487*H487,2)</f>
        <v>0</v>
      </c>
      <c r="BL487" s="14" t="s">
        <v>314</v>
      </c>
      <c r="BM487" s="14" t="s">
        <v>876</v>
      </c>
    </row>
    <row r="488" spans="2:51" s="11" customFormat="1" ht="11.25">
      <c r="B488" s="186"/>
      <c r="C488" s="187"/>
      <c r="D488" s="188" t="s">
        <v>325</v>
      </c>
      <c r="E488" s="189" t="s">
        <v>877</v>
      </c>
      <c r="F488" s="190" t="s">
        <v>878</v>
      </c>
      <c r="G488" s="187"/>
      <c r="H488" s="191">
        <v>100</v>
      </c>
      <c r="I488" s="192"/>
      <c r="J488" s="187"/>
      <c r="K488" s="187"/>
      <c r="L488" s="193"/>
      <c r="M488" s="194"/>
      <c r="N488" s="195"/>
      <c r="O488" s="195"/>
      <c r="P488" s="195"/>
      <c r="Q488" s="195"/>
      <c r="R488" s="195"/>
      <c r="S488" s="195"/>
      <c r="T488" s="196"/>
      <c r="AT488" s="197" t="s">
        <v>325</v>
      </c>
      <c r="AU488" s="197" t="s">
        <v>106</v>
      </c>
      <c r="AV488" s="11" t="s">
        <v>106</v>
      </c>
      <c r="AW488" s="11" t="s">
        <v>31</v>
      </c>
      <c r="AX488" s="11" t="s">
        <v>77</v>
      </c>
      <c r="AY488" s="197" t="s">
        <v>310</v>
      </c>
    </row>
    <row r="489" spans="2:63" s="10" customFormat="1" ht="25.9" customHeight="1">
      <c r="B489" s="159"/>
      <c r="C489" s="160"/>
      <c r="D489" s="161" t="s">
        <v>68</v>
      </c>
      <c r="E489" s="162" t="s">
        <v>879</v>
      </c>
      <c r="F489" s="162" t="s">
        <v>880</v>
      </c>
      <c r="G489" s="160"/>
      <c r="H489" s="160"/>
      <c r="I489" s="163"/>
      <c r="J489" s="164">
        <f>BK489</f>
        <v>0</v>
      </c>
      <c r="K489" s="160"/>
      <c r="L489" s="165"/>
      <c r="M489" s="166"/>
      <c r="N489" s="167"/>
      <c r="O489" s="167"/>
      <c r="P489" s="168">
        <f>P490+P531+P539+P577+P583+P622+P638+P658+P672+P700+P732+P745+P791+P848+P860</f>
        <v>0</v>
      </c>
      <c r="Q489" s="167"/>
      <c r="R489" s="168">
        <f>R490+R531+R539+R577+R583+R622+R638+R658+R672+R700+R732+R745+R791+R848+R860</f>
        <v>33.2925111</v>
      </c>
      <c r="S489" s="167"/>
      <c r="T489" s="169">
        <f>T490+T531+T539+T577+T583+T622+T638+T658+T672+T700+T732+T745+T791+T848+T860</f>
        <v>14.235462499999997</v>
      </c>
      <c r="AR489" s="170" t="s">
        <v>106</v>
      </c>
      <c r="AT489" s="171" t="s">
        <v>68</v>
      </c>
      <c r="AU489" s="171" t="s">
        <v>69</v>
      </c>
      <c r="AY489" s="170" t="s">
        <v>310</v>
      </c>
      <c r="BK489" s="172">
        <f>BK490+BK531+BK539+BK577+BK583+BK622+BK638+BK658+BK672+BK700+BK732+BK745+BK791+BK848+BK860</f>
        <v>0</v>
      </c>
    </row>
    <row r="490" spans="2:63" s="10" customFormat="1" ht="22.9" customHeight="1">
      <c r="B490" s="159"/>
      <c r="C490" s="160"/>
      <c r="D490" s="161" t="s">
        <v>68</v>
      </c>
      <c r="E490" s="173" t="s">
        <v>881</v>
      </c>
      <c r="F490" s="173" t="s">
        <v>882</v>
      </c>
      <c r="G490" s="160"/>
      <c r="H490" s="160"/>
      <c r="I490" s="163"/>
      <c r="J490" s="174">
        <f>BK490</f>
        <v>0</v>
      </c>
      <c r="K490" s="160"/>
      <c r="L490" s="165"/>
      <c r="M490" s="166"/>
      <c r="N490" s="167"/>
      <c r="O490" s="167"/>
      <c r="P490" s="168">
        <f>SUM(P491:P530)</f>
        <v>0</v>
      </c>
      <c r="Q490" s="167"/>
      <c r="R490" s="168">
        <f>SUM(R491:R530)</f>
        <v>2.1767901999999997</v>
      </c>
      <c r="S490" s="167"/>
      <c r="T490" s="169">
        <f>SUM(T491:T530)</f>
        <v>0.9181799999999999</v>
      </c>
      <c r="AR490" s="170" t="s">
        <v>314</v>
      </c>
      <c r="AT490" s="171" t="s">
        <v>68</v>
      </c>
      <c r="AU490" s="171" t="s">
        <v>77</v>
      </c>
      <c r="AY490" s="170" t="s">
        <v>310</v>
      </c>
      <c r="BK490" s="172">
        <f>SUM(BK491:BK530)</f>
        <v>0</v>
      </c>
    </row>
    <row r="491" spans="2:65" s="1" customFormat="1" ht="16.5" customHeight="1">
      <c r="B491" s="31"/>
      <c r="C491" s="175" t="s">
        <v>883</v>
      </c>
      <c r="D491" s="175" t="s">
        <v>317</v>
      </c>
      <c r="E491" s="176" t="s">
        <v>884</v>
      </c>
      <c r="F491" s="177" t="s">
        <v>885</v>
      </c>
      <c r="G491" s="178" t="s">
        <v>320</v>
      </c>
      <c r="H491" s="179">
        <v>205.04</v>
      </c>
      <c r="I491" s="180"/>
      <c r="J491" s="179">
        <f>ROUND(I491*H491,2)</f>
        <v>0</v>
      </c>
      <c r="K491" s="177" t="s">
        <v>321</v>
      </c>
      <c r="L491" s="35"/>
      <c r="M491" s="181" t="s">
        <v>1</v>
      </c>
      <c r="N491" s="182" t="s">
        <v>41</v>
      </c>
      <c r="O491" s="57"/>
      <c r="P491" s="183">
        <f>O491*H491</f>
        <v>0</v>
      </c>
      <c r="Q491" s="183">
        <v>0</v>
      </c>
      <c r="R491" s="183">
        <f>Q491*H491</f>
        <v>0</v>
      </c>
      <c r="S491" s="183">
        <v>0</v>
      </c>
      <c r="T491" s="184">
        <f>S491*H491</f>
        <v>0</v>
      </c>
      <c r="AR491" s="14" t="s">
        <v>314</v>
      </c>
      <c r="AT491" s="14" t="s">
        <v>317</v>
      </c>
      <c r="AU491" s="14" t="s">
        <v>106</v>
      </c>
      <c r="AY491" s="14" t="s">
        <v>310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4" t="s">
        <v>106</v>
      </c>
      <c r="BK491" s="185">
        <f>ROUND(I491*H491,2)</f>
        <v>0</v>
      </c>
      <c r="BL491" s="14" t="s">
        <v>314</v>
      </c>
      <c r="BM491" s="14" t="s">
        <v>886</v>
      </c>
    </row>
    <row r="492" spans="2:51" s="12" customFormat="1" ht="11.25">
      <c r="B492" s="198"/>
      <c r="C492" s="199"/>
      <c r="D492" s="188" t="s">
        <v>325</v>
      </c>
      <c r="E492" s="200" t="s">
        <v>1</v>
      </c>
      <c r="F492" s="201" t="s">
        <v>441</v>
      </c>
      <c r="G492" s="199"/>
      <c r="H492" s="200" t="s">
        <v>1</v>
      </c>
      <c r="I492" s="202"/>
      <c r="J492" s="199"/>
      <c r="K492" s="199"/>
      <c r="L492" s="203"/>
      <c r="M492" s="204"/>
      <c r="N492" s="205"/>
      <c r="O492" s="205"/>
      <c r="P492" s="205"/>
      <c r="Q492" s="205"/>
      <c r="R492" s="205"/>
      <c r="S492" s="205"/>
      <c r="T492" s="206"/>
      <c r="AT492" s="207" t="s">
        <v>325</v>
      </c>
      <c r="AU492" s="207" t="s">
        <v>106</v>
      </c>
      <c r="AV492" s="12" t="s">
        <v>77</v>
      </c>
      <c r="AW492" s="12" t="s">
        <v>31</v>
      </c>
      <c r="AX492" s="12" t="s">
        <v>69</v>
      </c>
      <c r="AY492" s="207" t="s">
        <v>310</v>
      </c>
    </row>
    <row r="493" spans="2:51" s="11" customFormat="1" ht="11.25">
      <c r="B493" s="186"/>
      <c r="C493" s="187"/>
      <c r="D493" s="188" t="s">
        <v>325</v>
      </c>
      <c r="E493" s="189" t="s">
        <v>887</v>
      </c>
      <c r="F493" s="190" t="s">
        <v>888</v>
      </c>
      <c r="G493" s="187"/>
      <c r="H493" s="191">
        <v>229.23</v>
      </c>
      <c r="I493" s="192"/>
      <c r="J493" s="187"/>
      <c r="K493" s="187"/>
      <c r="L493" s="193"/>
      <c r="M493" s="194"/>
      <c r="N493" s="195"/>
      <c r="O493" s="195"/>
      <c r="P493" s="195"/>
      <c r="Q493" s="195"/>
      <c r="R493" s="195"/>
      <c r="S493" s="195"/>
      <c r="T493" s="196"/>
      <c r="AT493" s="197" t="s">
        <v>325</v>
      </c>
      <c r="AU493" s="197" t="s">
        <v>106</v>
      </c>
      <c r="AV493" s="11" t="s">
        <v>106</v>
      </c>
      <c r="AW493" s="11" t="s">
        <v>31</v>
      </c>
      <c r="AX493" s="11" t="s">
        <v>69</v>
      </c>
      <c r="AY493" s="197" t="s">
        <v>310</v>
      </c>
    </row>
    <row r="494" spans="2:51" s="12" customFormat="1" ht="11.25">
      <c r="B494" s="198"/>
      <c r="C494" s="199"/>
      <c r="D494" s="188" t="s">
        <v>325</v>
      </c>
      <c r="E494" s="200" t="s">
        <v>1</v>
      </c>
      <c r="F494" s="201" t="s">
        <v>534</v>
      </c>
      <c r="G494" s="199"/>
      <c r="H494" s="200" t="s">
        <v>1</v>
      </c>
      <c r="I494" s="202"/>
      <c r="J494" s="199"/>
      <c r="K494" s="199"/>
      <c r="L494" s="203"/>
      <c r="M494" s="204"/>
      <c r="N494" s="205"/>
      <c r="O494" s="205"/>
      <c r="P494" s="205"/>
      <c r="Q494" s="205"/>
      <c r="R494" s="205"/>
      <c r="S494" s="205"/>
      <c r="T494" s="206"/>
      <c r="AT494" s="207" t="s">
        <v>325</v>
      </c>
      <c r="AU494" s="207" t="s">
        <v>106</v>
      </c>
      <c r="AV494" s="12" t="s">
        <v>77</v>
      </c>
      <c r="AW494" s="12" t="s">
        <v>31</v>
      </c>
      <c r="AX494" s="12" t="s">
        <v>69</v>
      </c>
      <c r="AY494" s="207" t="s">
        <v>310</v>
      </c>
    </row>
    <row r="495" spans="2:51" s="11" customFormat="1" ht="11.25">
      <c r="B495" s="186"/>
      <c r="C495" s="187"/>
      <c r="D495" s="188" t="s">
        <v>325</v>
      </c>
      <c r="E495" s="189" t="s">
        <v>288</v>
      </c>
      <c r="F495" s="190" t="s">
        <v>552</v>
      </c>
      <c r="G495" s="187"/>
      <c r="H495" s="191">
        <v>-24.19</v>
      </c>
      <c r="I495" s="192"/>
      <c r="J495" s="187"/>
      <c r="K495" s="187"/>
      <c r="L495" s="193"/>
      <c r="M495" s="194"/>
      <c r="N495" s="195"/>
      <c r="O495" s="195"/>
      <c r="P495" s="195"/>
      <c r="Q495" s="195"/>
      <c r="R495" s="195"/>
      <c r="S495" s="195"/>
      <c r="T495" s="196"/>
      <c r="AT495" s="197" t="s">
        <v>325</v>
      </c>
      <c r="AU495" s="197" t="s">
        <v>106</v>
      </c>
      <c r="AV495" s="11" t="s">
        <v>106</v>
      </c>
      <c r="AW495" s="11" t="s">
        <v>31</v>
      </c>
      <c r="AX495" s="11" t="s">
        <v>69</v>
      </c>
      <c r="AY495" s="197" t="s">
        <v>310</v>
      </c>
    </row>
    <row r="496" spans="2:51" s="11" customFormat="1" ht="11.25">
      <c r="B496" s="186"/>
      <c r="C496" s="187"/>
      <c r="D496" s="188" t="s">
        <v>325</v>
      </c>
      <c r="E496" s="189" t="s">
        <v>889</v>
      </c>
      <c r="F496" s="190" t="s">
        <v>890</v>
      </c>
      <c r="G496" s="187"/>
      <c r="H496" s="191">
        <v>205.04</v>
      </c>
      <c r="I496" s="192"/>
      <c r="J496" s="187"/>
      <c r="K496" s="187"/>
      <c r="L496" s="193"/>
      <c r="M496" s="194"/>
      <c r="N496" s="195"/>
      <c r="O496" s="195"/>
      <c r="P496" s="195"/>
      <c r="Q496" s="195"/>
      <c r="R496" s="195"/>
      <c r="S496" s="195"/>
      <c r="T496" s="196"/>
      <c r="AT496" s="197" t="s">
        <v>325</v>
      </c>
      <c r="AU496" s="197" t="s">
        <v>106</v>
      </c>
      <c r="AV496" s="11" t="s">
        <v>106</v>
      </c>
      <c r="AW496" s="11" t="s">
        <v>31</v>
      </c>
      <c r="AX496" s="11" t="s">
        <v>77</v>
      </c>
      <c r="AY496" s="197" t="s">
        <v>310</v>
      </c>
    </row>
    <row r="497" spans="2:65" s="1" customFormat="1" ht="16.5" customHeight="1">
      <c r="B497" s="31"/>
      <c r="C497" s="208" t="s">
        <v>891</v>
      </c>
      <c r="D497" s="208" t="s">
        <v>422</v>
      </c>
      <c r="E497" s="209" t="s">
        <v>892</v>
      </c>
      <c r="F497" s="210" t="s">
        <v>893</v>
      </c>
      <c r="G497" s="211" t="s">
        <v>832</v>
      </c>
      <c r="H497" s="212">
        <v>0.72</v>
      </c>
      <c r="I497" s="213"/>
      <c r="J497" s="212">
        <f>ROUND(I497*H497,2)</f>
        <v>0</v>
      </c>
      <c r="K497" s="210" t="s">
        <v>321</v>
      </c>
      <c r="L497" s="214"/>
      <c r="M497" s="215" t="s">
        <v>1</v>
      </c>
      <c r="N497" s="216" t="s">
        <v>41</v>
      </c>
      <c r="O497" s="57"/>
      <c r="P497" s="183">
        <f>O497*H497</f>
        <v>0</v>
      </c>
      <c r="Q497" s="183">
        <v>1</v>
      </c>
      <c r="R497" s="183">
        <f>Q497*H497</f>
        <v>0.72</v>
      </c>
      <c r="S497" s="183">
        <v>0</v>
      </c>
      <c r="T497" s="184">
        <f>S497*H497</f>
        <v>0</v>
      </c>
      <c r="AR497" s="14" t="s">
        <v>391</v>
      </c>
      <c r="AT497" s="14" t="s">
        <v>422</v>
      </c>
      <c r="AU497" s="14" t="s">
        <v>106</v>
      </c>
      <c r="AY497" s="14" t="s">
        <v>310</v>
      </c>
      <c r="BE497" s="185">
        <f>IF(N497="základní",J497,0)</f>
        <v>0</v>
      </c>
      <c r="BF497" s="185">
        <f>IF(N497="snížená",J497,0)</f>
        <v>0</v>
      </c>
      <c r="BG497" s="185">
        <f>IF(N497="zákl. přenesená",J497,0)</f>
        <v>0</v>
      </c>
      <c r="BH497" s="185">
        <f>IF(N497="sníž. přenesená",J497,0)</f>
        <v>0</v>
      </c>
      <c r="BI497" s="185">
        <f>IF(N497="nulová",J497,0)</f>
        <v>0</v>
      </c>
      <c r="BJ497" s="14" t="s">
        <v>106</v>
      </c>
      <c r="BK497" s="185">
        <f>ROUND(I497*H497,2)</f>
        <v>0</v>
      </c>
      <c r="BL497" s="14" t="s">
        <v>314</v>
      </c>
      <c r="BM497" s="14" t="s">
        <v>894</v>
      </c>
    </row>
    <row r="498" spans="2:51" s="11" customFormat="1" ht="11.25">
      <c r="B498" s="186"/>
      <c r="C498" s="187"/>
      <c r="D498" s="188" t="s">
        <v>325</v>
      </c>
      <c r="E498" s="189" t="s">
        <v>895</v>
      </c>
      <c r="F498" s="190" t="s">
        <v>896</v>
      </c>
      <c r="G498" s="187"/>
      <c r="H498" s="191">
        <v>0.72</v>
      </c>
      <c r="I498" s="192"/>
      <c r="J498" s="187"/>
      <c r="K498" s="187"/>
      <c r="L498" s="193"/>
      <c r="M498" s="194"/>
      <c r="N498" s="195"/>
      <c r="O498" s="195"/>
      <c r="P498" s="195"/>
      <c r="Q498" s="195"/>
      <c r="R498" s="195"/>
      <c r="S498" s="195"/>
      <c r="T498" s="196"/>
      <c r="AT498" s="197" t="s">
        <v>325</v>
      </c>
      <c r="AU498" s="197" t="s">
        <v>106</v>
      </c>
      <c r="AV498" s="11" t="s">
        <v>106</v>
      </c>
      <c r="AW498" s="11" t="s">
        <v>31</v>
      </c>
      <c r="AX498" s="11" t="s">
        <v>69</v>
      </c>
      <c r="AY498" s="197" t="s">
        <v>310</v>
      </c>
    </row>
    <row r="499" spans="2:51" s="11" customFormat="1" ht="11.25">
      <c r="B499" s="186"/>
      <c r="C499" s="187"/>
      <c r="D499" s="188" t="s">
        <v>325</v>
      </c>
      <c r="E499" s="189" t="s">
        <v>897</v>
      </c>
      <c r="F499" s="190" t="s">
        <v>898</v>
      </c>
      <c r="G499" s="187"/>
      <c r="H499" s="191">
        <v>0.72</v>
      </c>
      <c r="I499" s="192"/>
      <c r="J499" s="187"/>
      <c r="K499" s="187"/>
      <c r="L499" s="193"/>
      <c r="M499" s="194"/>
      <c r="N499" s="195"/>
      <c r="O499" s="195"/>
      <c r="P499" s="195"/>
      <c r="Q499" s="195"/>
      <c r="R499" s="195"/>
      <c r="S499" s="195"/>
      <c r="T499" s="196"/>
      <c r="AT499" s="197" t="s">
        <v>325</v>
      </c>
      <c r="AU499" s="197" t="s">
        <v>106</v>
      </c>
      <c r="AV499" s="11" t="s">
        <v>106</v>
      </c>
      <c r="AW499" s="11" t="s">
        <v>31</v>
      </c>
      <c r="AX499" s="11" t="s">
        <v>77</v>
      </c>
      <c r="AY499" s="197" t="s">
        <v>310</v>
      </c>
    </row>
    <row r="500" spans="2:65" s="1" customFormat="1" ht="16.5" customHeight="1">
      <c r="B500" s="31"/>
      <c r="C500" s="175" t="s">
        <v>899</v>
      </c>
      <c r="D500" s="175" t="s">
        <v>317</v>
      </c>
      <c r="E500" s="176" t="s">
        <v>900</v>
      </c>
      <c r="F500" s="177" t="s">
        <v>901</v>
      </c>
      <c r="G500" s="178" t="s">
        <v>320</v>
      </c>
      <c r="H500" s="179">
        <v>204.04</v>
      </c>
      <c r="I500" s="180"/>
      <c r="J500" s="179">
        <f>ROUND(I500*H500,2)</f>
        <v>0</v>
      </c>
      <c r="K500" s="177" t="s">
        <v>321</v>
      </c>
      <c r="L500" s="35"/>
      <c r="M500" s="181" t="s">
        <v>1</v>
      </c>
      <c r="N500" s="182" t="s">
        <v>41</v>
      </c>
      <c r="O500" s="57"/>
      <c r="P500" s="183">
        <f>O500*H500</f>
        <v>0</v>
      </c>
      <c r="Q500" s="183">
        <v>0</v>
      </c>
      <c r="R500" s="183">
        <f>Q500*H500</f>
        <v>0</v>
      </c>
      <c r="S500" s="183">
        <v>0.0045</v>
      </c>
      <c r="T500" s="184">
        <f>S500*H500</f>
        <v>0.9181799999999999</v>
      </c>
      <c r="AR500" s="14" t="s">
        <v>314</v>
      </c>
      <c r="AT500" s="14" t="s">
        <v>317</v>
      </c>
      <c r="AU500" s="14" t="s">
        <v>106</v>
      </c>
      <c r="AY500" s="14" t="s">
        <v>310</v>
      </c>
      <c r="BE500" s="185">
        <f>IF(N500="základní",J500,0)</f>
        <v>0</v>
      </c>
      <c r="BF500" s="185">
        <f>IF(N500="snížená",J500,0)</f>
        <v>0</v>
      </c>
      <c r="BG500" s="185">
        <f>IF(N500="zákl. přenesená",J500,0)</f>
        <v>0</v>
      </c>
      <c r="BH500" s="185">
        <f>IF(N500="sníž. přenesená",J500,0)</f>
        <v>0</v>
      </c>
      <c r="BI500" s="185">
        <f>IF(N500="nulová",J500,0)</f>
        <v>0</v>
      </c>
      <c r="BJ500" s="14" t="s">
        <v>106</v>
      </c>
      <c r="BK500" s="185">
        <f>ROUND(I500*H500,2)</f>
        <v>0</v>
      </c>
      <c r="BL500" s="14" t="s">
        <v>314</v>
      </c>
      <c r="BM500" s="14" t="s">
        <v>902</v>
      </c>
    </row>
    <row r="501" spans="2:51" s="12" customFormat="1" ht="11.25">
      <c r="B501" s="198"/>
      <c r="C501" s="199"/>
      <c r="D501" s="188" t="s">
        <v>325</v>
      </c>
      <c r="E501" s="200" t="s">
        <v>1</v>
      </c>
      <c r="F501" s="201" t="s">
        <v>441</v>
      </c>
      <c r="G501" s="199"/>
      <c r="H501" s="200" t="s">
        <v>1</v>
      </c>
      <c r="I501" s="202"/>
      <c r="J501" s="199"/>
      <c r="K501" s="199"/>
      <c r="L501" s="203"/>
      <c r="M501" s="204"/>
      <c r="N501" s="205"/>
      <c r="O501" s="205"/>
      <c r="P501" s="205"/>
      <c r="Q501" s="205"/>
      <c r="R501" s="205"/>
      <c r="S501" s="205"/>
      <c r="T501" s="206"/>
      <c r="AT501" s="207" t="s">
        <v>325</v>
      </c>
      <c r="AU501" s="207" t="s">
        <v>106</v>
      </c>
      <c r="AV501" s="12" t="s">
        <v>77</v>
      </c>
      <c r="AW501" s="12" t="s">
        <v>31</v>
      </c>
      <c r="AX501" s="12" t="s">
        <v>69</v>
      </c>
      <c r="AY501" s="207" t="s">
        <v>310</v>
      </c>
    </row>
    <row r="502" spans="2:51" s="11" customFormat="1" ht="11.25">
      <c r="B502" s="186"/>
      <c r="C502" s="187"/>
      <c r="D502" s="188" t="s">
        <v>325</v>
      </c>
      <c r="E502" s="189" t="s">
        <v>903</v>
      </c>
      <c r="F502" s="190" t="s">
        <v>888</v>
      </c>
      <c r="G502" s="187"/>
      <c r="H502" s="191">
        <v>229.23</v>
      </c>
      <c r="I502" s="192"/>
      <c r="J502" s="187"/>
      <c r="K502" s="187"/>
      <c r="L502" s="193"/>
      <c r="M502" s="194"/>
      <c r="N502" s="195"/>
      <c r="O502" s="195"/>
      <c r="P502" s="195"/>
      <c r="Q502" s="195"/>
      <c r="R502" s="195"/>
      <c r="S502" s="195"/>
      <c r="T502" s="196"/>
      <c r="AT502" s="197" t="s">
        <v>325</v>
      </c>
      <c r="AU502" s="197" t="s">
        <v>106</v>
      </c>
      <c r="AV502" s="11" t="s">
        <v>106</v>
      </c>
      <c r="AW502" s="11" t="s">
        <v>31</v>
      </c>
      <c r="AX502" s="11" t="s">
        <v>69</v>
      </c>
      <c r="AY502" s="197" t="s">
        <v>310</v>
      </c>
    </row>
    <row r="503" spans="2:51" s="12" customFormat="1" ht="11.25">
      <c r="B503" s="198"/>
      <c r="C503" s="199"/>
      <c r="D503" s="188" t="s">
        <v>325</v>
      </c>
      <c r="E503" s="200" t="s">
        <v>1</v>
      </c>
      <c r="F503" s="201" t="s">
        <v>534</v>
      </c>
      <c r="G503" s="199"/>
      <c r="H503" s="200" t="s">
        <v>1</v>
      </c>
      <c r="I503" s="202"/>
      <c r="J503" s="199"/>
      <c r="K503" s="199"/>
      <c r="L503" s="203"/>
      <c r="M503" s="204"/>
      <c r="N503" s="205"/>
      <c r="O503" s="205"/>
      <c r="P503" s="205"/>
      <c r="Q503" s="205"/>
      <c r="R503" s="205"/>
      <c r="S503" s="205"/>
      <c r="T503" s="206"/>
      <c r="AT503" s="207" t="s">
        <v>325</v>
      </c>
      <c r="AU503" s="207" t="s">
        <v>106</v>
      </c>
      <c r="AV503" s="12" t="s">
        <v>77</v>
      </c>
      <c r="AW503" s="12" t="s">
        <v>31</v>
      </c>
      <c r="AX503" s="12" t="s">
        <v>69</v>
      </c>
      <c r="AY503" s="207" t="s">
        <v>310</v>
      </c>
    </row>
    <row r="504" spans="2:51" s="11" customFormat="1" ht="11.25">
      <c r="B504" s="186"/>
      <c r="C504" s="187"/>
      <c r="D504" s="188" t="s">
        <v>325</v>
      </c>
      <c r="E504" s="189" t="s">
        <v>289</v>
      </c>
      <c r="F504" s="190" t="s">
        <v>904</v>
      </c>
      <c r="G504" s="187"/>
      <c r="H504" s="191">
        <v>-25.19</v>
      </c>
      <c r="I504" s="192"/>
      <c r="J504" s="187"/>
      <c r="K504" s="187"/>
      <c r="L504" s="193"/>
      <c r="M504" s="194"/>
      <c r="N504" s="195"/>
      <c r="O504" s="195"/>
      <c r="P504" s="195"/>
      <c r="Q504" s="195"/>
      <c r="R504" s="195"/>
      <c r="S504" s="195"/>
      <c r="T504" s="196"/>
      <c r="AT504" s="197" t="s">
        <v>325</v>
      </c>
      <c r="AU504" s="197" t="s">
        <v>106</v>
      </c>
      <c r="AV504" s="11" t="s">
        <v>106</v>
      </c>
      <c r="AW504" s="11" t="s">
        <v>31</v>
      </c>
      <c r="AX504" s="11" t="s">
        <v>69</v>
      </c>
      <c r="AY504" s="197" t="s">
        <v>310</v>
      </c>
    </row>
    <row r="505" spans="2:51" s="11" customFormat="1" ht="11.25">
      <c r="B505" s="186"/>
      <c r="C505" s="187"/>
      <c r="D505" s="188" t="s">
        <v>325</v>
      </c>
      <c r="E505" s="189" t="s">
        <v>905</v>
      </c>
      <c r="F505" s="190" t="s">
        <v>906</v>
      </c>
      <c r="G505" s="187"/>
      <c r="H505" s="191">
        <v>204.04</v>
      </c>
      <c r="I505" s="192"/>
      <c r="J505" s="187"/>
      <c r="K505" s="187"/>
      <c r="L505" s="193"/>
      <c r="M505" s="194"/>
      <c r="N505" s="195"/>
      <c r="O505" s="195"/>
      <c r="P505" s="195"/>
      <c r="Q505" s="195"/>
      <c r="R505" s="195"/>
      <c r="S505" s="195"/>
      <c r="T505" s="196"/>
      <c r="AT505" s="197" t="s">
        <v>325</v>
      </c>
      <c r="AU505" s="197" t="s">
        <v>106</v>
      </c>
      <c r="AV505" s="11" t="s">
        <v>106</v>
      </c>
      <c r="AW505" s="11" t="s">
        <v>31</v>
      </c>
      <c r="AX505" s="11" t="s">
        <v>77</v>
      </c>
      <c r="AY505" s="197" t="s">
        <v>310</v>
      </c>
    </row>
    <row r="506" spans="2:65" s="1" customFormat="1" ht="22.5" customHeight="1">
      <c r="B506" s="31"/>
      <c r="C506" s="175" t="s">
        <v>907</v>
      </c>
      <c r="D506" s="175" t="s">
        <v>317</v>
      </c>
      <c r="E506" s="176" t="s">
        <v>908</v>
      </c>
      <c r="F506" s="177" t="s">
        <v>909</v>
      </c>
      <c r="G506" s="178" t="s">
        <v>320</v>
      </c>
      <c r="H506" s="179">
        <v>205.04</v>
      </c>
      <c r="I506" s="180"/>
      <c r="J506" s="179">
        <f>ROUND(I506*H506,2)</f>
        <v>0</v>
      </c>
      <c r="K506" s="177" t="s">
        <v>321</v>
      </c>
      <c r="L506" s="35"/>
      <c r="M506" s="181" t="s">
        <v>1</v>
      </c>
      <c r="N506" s="182" t="s">
        <v>41</v>
      </c>
      <c r="O506" s="57"/>
      <c r="P506" s="183">
        <f>O506*H506</f>
        <v>0</v>
      </c>
      <c r="Q506" s="183">
        <v>0.00078</v>
      </c>
      <c r="R506" s="183">
        <f>Q506*H506</f>
        <v>0.1599312</v>
      </c>
      <c r="S506" s="183">
        <v>0</v>
      </c>
      <c r="T506" s="184">
        <f>S506*H506</f>
        <v>0</v>
      </c>
      <c r="AR506" s="14" t="s">
        <v>314</v>
      </c>
      <c r="AT506" s="14" t="s">
        <v>317</v>
      </c>
      <c r="AU506" s="14" t="s">
        <v>106</v>
      </c>
      <c r="AY506" s="14" t="s">
        <v>310</v>
      </c>
      <c r="BE506" s="185">
        <f>IF(N506="základní",J506,0)</f>
        <v>0</v>
      </c>
      <c r="BF506" s="185">
        <f>IF(N506="snížená",J506,0)</f>
        <v>0</v>
      </c>
      <c r="BG506" s="185">
        <f>IF(N506="zákl. přenesená",J506,0)</f>
        <v>0</v>
      </c>
      <c r="BH506" s="185">
        <f>IF(N506="sníž. přenesená",J506,0)</f>
        <v>0</v>
      </c>
      <c r="BI506" s="185">
        <f>IF(N506="nulová",J506,0)</f>
        <v>0</v>
      </c>
      <c r="BJ506" s="14" t="s">
        <v>106</v>
      </c>
      <c r="BK506" s="185">
        <f>ROUND(I506*H506,2)</f>
        <v>0</v>
      </c>
      <c r="BL506" s="14" t="s">
        <v>314</v>
      </c>
      <c r="BM506" s="14" t="s">
        <v>910</v>
      </c>
    </row>
    <row r="507" spans="2:51" s="12" customFormat="1" ht="11.25">
      <c r="B507" s="198"/>
      <c r="C507" s="199"/>
      <c r="D507" s="188" t="s">
        <v>325</v>
      </c>
      <c r="E507" s="200" t="s">
        <v>1</v>
      </c>
      <c r="F507" s="201" t="s">
        <v>441</v>
      </c>
      <c r="G507" s="199"/>
      <c r="H507" s="200" t="s">
        <v>1</v>
      </c>
      <c r="I507" s="202"/>
      <c r="J507" s="199"/>
      <c r="K507" s="199"/>
      <c r="L507" s="203"/>
      <c r="M507" s="204"/>
      <c r="N507" s="205"/>
      <c r="O507" s="205"/>
      <c r="P507" s="205"/>
      <c r="Q507" s="205"/>
      <c r="R507" s="205"/>
      <c r="S507" s="205"/>
      <c r="T507" s="206"/>
      <c r="AT507" s="207" t="s">
        <v>325</v>
      </c>
      <c r="AU507" s="207" t="s">
        <v>106</v>
      </c>
      <c r="AV507" s="12" t="s">
        <v>77</v>
      </c>
      <c r="AW507" s="12" t="s">
        <v>31</v>
      </c>
      <c r="AX507" s="12" t="s">
        <v>69</v>
      </c>
      <c r="AY507" s="207" t="s">
        <v>310</v>
      </c>
    </row>
    <row r="508" spans="2:51" s="11" customFormat="1" ht="11.25">
      <c r="B508" s="186"/>
      <c r="C508" s="187"/>
      <c r="D508" s="188" t="s">
        <v>325</v>
      </c>
      <c r="E508" s="189" t="s">
        <v>911</v>
      </c>
      <c r="F508" s="190" t="s">
        <v>888</v>
      </c>
      <c r="G508" s="187"/>
      <c r="H508" s="191">
        <v>229.23</v>
      </c>
      <c r="I508" s="192"/>
      <c r="J508" s="187"/>
      <c r="K508" s="187"/>
      <c r="L508" s="193"/>
      <c r="M508" s="194"/>
      <c r="N508" s="195"/>
      <c r="O508" s="195"/>
      <c r="P508" s="195"/>
      <c r="Q508" s="195"/>
      <c r="R508" s="195"/>
      <c r="S508" s="195"/>
      <c r="T508" s="196"/>
      <c r="AT508" s="197" t="s">
        <v>325</v>
      </c>
      <c r="AU508" s="197" t="s">
        <v>106</v>
      </c>
      <c r="AV508" s="11" t="s">
        <v>106</v>
      </c>
      <c r="AW508" s="11" t="s">
        <v>31</v>
      </c>
      <c r="AX508" s="11" t="s">
        <v>69</v>
      </c>
      <c r="AY508" s="197" t="s">
        <v>310</v>
      </c>
    </row>
    <row r="509" spans="2:51" s="12" customFormat="1" ht="11.25">
      <c r="B509" s="198"/>
      <c r="C509" s="199"/>
      <c r="D509" s="188" t="s">
        <v>325</v>
      </c>
      <c r="E509" s="200" t="s">
        <v>1</v>
      </c>
      <c r="F509" s="201" t="s">
        <v>534</v>
      </c>
      <c r="G509" s="199"/>
      <c r="H509" s="200" t="s">
        <v>1</v>
      </c>
      <c r="I509" s="202"/>
      <c r="J509" s="199"/>
      <c r="K509" s="199"/>
      <c r="L509" s="203"/>
      <c r="M509" s="204"/>
      <c r="N509" s="205"/>
      <c r="O509" s="205"/>
      <c r="P509" s="205"/>
      <c r="Q509" s="205"/>
      <c r="R509" s="205"/>
      <c r="S509" s="205"/>
      <c r="T509" s="206"/>
      <c r="AT509" s="207" t="s">
        <v>325</v>
      </c>
      <c r="AU509" s="207" t="s">
        <v>106</v>
      </c>
      <c r="AV509" s="12" t="s">
        <v>77</v>
      </c>
      <c r="AW509" s="12" t="s">
        <v>31</v>
      </c>
      <c r="AX509" s="12" t="s">
        <v>69</v>
      </c>
      <c r="AY509" s="207" t="s">
        <v>310</v>
      </c>
    </row>
    <row r="510" spans="2:51" s="11" customFormat="1" ht="11.25">
      <c r="B510" s="186"/>
      <c r="C510" s="187"/>
      <c r="D510" s="188" t="s">
        <v>325</v>
      </c>
      <c r="E510" s="189" t="s">
        <v>291</v>
      </c>
      <c r="F510" s="190" t="s">
        <v>552</v>
      </c>
      <c r="G510" s="187"/>
      <c r="H510" s="191">
        <v>-24.19</v>
      </c>
      <c r="I510" s="192"/>
      <c r="J510" s="187"/>
      <c r="K510" s="187"/>
      <c r="L510" s="193"/>
      <c r="M510" s="194"/>
      <c r="N510" s="195"/>
      <c r="O510" s="195"/>
      <c r="P510" s="195"/>
      <c r="Q510" s="195"/>
      <c r="R510" s="195"/>
      <c r="S510" s="195"/>
      <c r="T510" s="196"/>
      <c r="AT510" s="197" t="s">
        <v>325</v>
      </c>
      <c r="AU510" s="197" t="s">
        <v>106</v>
      </c>
      <c r="AV510" s="11" t="s">
        <v>106</v>
      </c>
      <c r="AW510" s="11" t="s">
        <v>31</v>
      </c>
      <c r="AX510" s="11" t="s">
        <v>69</v>
      </c>
      <c r="AY510" s="197" t="s">
        <v>310</v>
      </c>
    </row>
    <row r="511" spans="2:51" s="11" customFormat="1" ht="11.25">
      <c r="B511" s="186"/>
      <c r="C511" s="187"/>
      <c r="D511" s="188" t="s">
        <v>325</v>
      </c>
      <c r="E511" s="189" t="s">
        <v>912</v>
      </c>
      <c r="F511" s="190" t="s">
        <v>913</v>
      </c>
      <c r="G511" s="187"/>
      <c r="H511" s="191">
        <v>205.04</v>
      </c>
      <c r="I511" s="192"/>
      <c r="J511" s="187"/>
      <c r="K511" s="187"/>
      <c r="L511" s="193"/>
      <c r="M511" s="194"/>
      <c r="N511" s="195"/>
      <c r="O511" s="195"/>
      <c r="P511" s="195"/>
      <c r="Q511" s="195"/>
      <c r="R511" s="195"/>
      <c r="S511" s="195"/>
      <c r="T511" s="196"/>
      <c r="AT511" s="197" t="s">
        <v>325</v>
      </c>
      <c r="AU511" s="197" t="s">
        <v>106</v>
      </c>
      <c r="AV511" s="11" t="s">
        <v>106</v>
      </c>
      <c r="AW511" s="11" t="s">
        <v>31</v>
      </c>
      <c r="AX511" s="11" t="s">
        <v>77</v>
      </c>
      <c r="AY511" s="197" t="s">
        <v>310</v>
      </c>
    </row>
    <row r="512" spans="2:65" s="1" customFormat="1" ht="16.5" customHeight="1">
      <c r="B512" s="31"/>
      <c r="C512" s="175" t="s">
        <v>914</v>
      </c>
      <c r="D512" s="175" t="s">
        <v>317</v>
      </c>
      <c r="E512" s="176" t="s">
        <v>915</v>
      </c>
      <c r="F512" s="177" t="s">
        <v>916</v>
      </c>
      <c r="G512" s="178" t="s">
        <v>320</v>
      </c>
      <c r="H512" s="179">
        <v>205.04</v>
      </c>
      <c r="I512" s="180"/>
      <c r="J512" s="179">
        <f>ROUND(I512*H512,2)</f>
        <v>0</v>
      </c>
      <c r="K512" s="177" t="s">
        <v>321</v>
      </c>
      <c r="L512" s="35"/>
      <c r="M512" s="181" t="s">
        <v>1</v>
      </c>
      <c r="N512" s="182" t="s">
        <v>41</v>
      </c>
      <c r="O512" s="57"/>
      <c r="P512" s="183">
        <f>O512*H512</f>
        <v>0</v>
      </c>
      <c r="Q512" s="183">
        <v>0.0004</v>
      </c>
      <c r="R512" s="183">
        <f>Q512*H512</f>
        <v>0.082016</v>
      </c>
      <c r="S512" s="183">
        <v>0</v>
      </c>
      <c r="T512" s="184">
        <f>S512*H512</f>
        <v>0</v>
      </c>
      <c r="AR512" s="14" t="s">
        <v>314</v>
      </c>
      <c r="AT512" s="14" t="s">
        <v>317</v>
      </c>
      <c r="AU512" s="14" t="s">
        <v>106</v>
      </c>
      <c r="AY512" s="14" t="s">
        <v>310</v>
      </c>
      <c r="BE512" s="185">
        <f>IF(N512="základní",J512,0)</f>
        <v>0</v>
      </c>
      <c r="BF512" s="185">
        <f>IF(N512="snížená",J512,0)</f>
        <v>0</v>
      </c>
      <c r="BG512" s="185">
        <f>IF(N512="zákl. přenesená",J512,0)</f>
        <v>0</v>
      </c>
      <c r="BH512" s="185">
        <f>IF(N512="sníž. přenesená",J512,0)</f>
        <v>0</v>
      </c>
      <c r="BI512" s="185">
        <f>IF(N512="nulová",J512,0)</f>
        <v>0</v>
      </c>
      <c r="BJ512" s="14" t="s">
        <v>106</v>
      </c>
      <c r="BK512" s="185">
        <f>ROUND(I512*H512,2)</f>
        <v>0</v>
      </c>
      <c r="BL512" s="14" t="s">
        <v>314</v>
      </c>
      <c r="BM512" s="14" t="s">
        <v>917</v>
      </c>
    </row>
    <row r="513" spans="2:51" s="12" customFormat="1" ht="11.25">
      <c r="B513" s="198"/>
      <c r="C513" s="199"/>
      <c r="D513" s="188" t="s">
        <v>325</v>
      </c>
      <c r="E513" s="200" t="s">
        <v>1</v>
      </c>
      <c r="F513" s="201" t="s">
        <v>441</v>
      </c>
      <c r="G513" s="199"/>
      <c r="H513" s="200" t="s">
        <v>1</v>
      </c>
      <c r="I513" s="202"/>
      <c r="J513" s="199"/>
      <c r="K513" s="199"/>
      <c r="L513" s="203"/>
      <c r="M513" s="204"/>
      <c r="N513" s="205"/>
      <c r="O513" s="205"/>
      <c r="P513" s="205"/>
      <c r="Q513" s="205"/>
      <c r="R513" s="205"/>
      <c r="S513" s="205"/>
      <c r="T513" s="206"/>
      <c r="AT513" s="207" t="s">
        <v>325</v>
      </c>
      <c r="AU513" s="207" t="s">
        <v>106</v>
      </c>
      <c r="AV513" s="12" t="s">
        <v>77</v>
      </c>
      <c r="AW513" s="12" t="s">
        <v>31</v>
      </c>
      <c r="AX513" s="12" t="s">
        <v>69</v>
      </c>
      <c r="AY513" s="207" t="s">
        <v>310</v>
      </c>
    </row>
    <row r="514" spans="2:51" s="11" customFormat="1" ht="11.25">
      <c r="B514" s="186"/>
      <c r="C514" s="187"/>
      <c r="D514" s="188" t="s">
        <v>325</v>
      </c>
      <c r="E514" s="189" t="s">
        <v>918</v>
      </c>
      <c r="F514" s="190" t="s">
        <v>888</v>
      </c>
      <c r="G514" s="187"/>
      <c r="H514" s="191">
        <v>229.23</v>
      </c>
      <c r="I514" s="192"/>
      <c r="J514" s="187"/>
      <c r="K514" s="187"/>
      <c r="L514" s="193"/>
      <c r="M514" s="194"/>
      <c r="N514" s="195"/>
      <c r="O514" s="195"/>
      <c r="P514" s="195"/>
      <c r="Q514" s="195"/>
      <c r="R514" s="195"/>
      <c r="S514" s="195"/>
      <c r="T514" s="196"/>
      <c r="AT514" s="197" t="s">
        <v>325</v>
      </c>
      <c r="AU514" s="197" t="s">
        <v>106</v>
      </c>
      <c r="AV514" s="11" t="s">
        <v>106</v>
      </c>
      <c r="AW514" s="11" t="s">
        <v>31</v>
      </c>
      <c r="AX514" s="11" t="s">
        <v>69</v>
      </c>
      <c r="AY514" s="197" t="s">
        <v>310</v>
      </c>
    </row>
    <row r="515" spans="2:51" s="12" customFormat="1" ht="11.25">
      <c r="B515" s="198"/>
      <c r="C515" s="199"/>
      <c r="D515" s="188" t="s">
        <v>325</v>
      </c>
      <c r="E515" s="200" t="s">
        <v>1</v>
      </c>
      <c r="F515" s="201" t="s">
        <v>534</v>
      </c>
      <c r="G515" s="199"/>
      <c r="H515" s="200" t="s">
        <v>1</v>
      </c>
      <c r="I515" s="202"/>
      <c r="J515" s="199"/>
      <c r="K515" s="199"/>
      <c r="L515" s="203"/>
      <c r="M515" s="204"/>
      <c r="N515" s="205"/>
      <c r="O515" s="205"/>
      <c r="P515" s="205"/>
      <c r="Q515" s="205"/>
      <c r="R515" s="205"/>
      <c r="S515" s="205"/>
      <c r="T515" s="206"/>
      <c r="AT515" s="207" t="s">
        <v>325</v>
      </c>
      <c r="AU515" s="207" t="s">
        <v>106</v>
      </c>
      <c r="AV515" s="12" t="s">
        <v>77</v>
      </c>
      <c r="AW515" s="12" t="s">
        <v>31</v>
      </c>
      <c r="AX515" s="12" t="s">
        <v>69</v>
      </c>
      <c r="AY515" s="207" t="s">
        <v>310</v>
      </c>
    </row>
    <row r="516" spans="2:51" s="11" customFormat="1" ht="11.25">
      <c r="B516" s="186"/>
      <c r="C516" s="187"/>
      <c r="D516" s="188" t="s">
        <v>325</v>
      </c>
      <c r="E516" s="189" t="s">
        <v>292</v>
      </c>
      <c r="F516" s="190" t="s">
        <v>552</v>
      </c>
      <c r="G516" s="187"/>
      <c r="H516" s="191">
        <v>-24.19</v>
      </c>
      <c r="I516" s="192"/>
      <c r="J516" s="187"/>
      <c r="K516" s="187"/>
      <c r="L516" s="193"/>
      <c r="M516" s="194"/>
      <c r="N516" s="195"/>
      <c r="O516" s="195"/>
      <c r="P516" s="195"/>
      <c r="Q516" s="195"/>
      <c r="R516" s="195"/>
      <c r="S516" s="195"/>
      <c r="T516" s="196"/>
      <c r="AT516" s="197" t="s">
        <v>325</v>
      </c>
      <c r="AU516" s="197" t="s">
        <v>106</v>
      </c>
      <c r="AV516" s="11" t="s">
        <v>106</v>
      </c>
      <c r="AW516" s="11" t="s">
        <v>31</v>
      </c>
      <c r="AX516" s="11" t="s">
        <v>69</v>
      </c>
      <c r="AY516" s="197" t="s">
        <v>310</v>
      </c>
    </row>
    <row r="517" spans="2:51" s="11" customFormat="1" ht="11.25">
      <c r="B517" s="186"/>
      <c r="C517" s="187"/>
      <c r="D517" s="188" t="s">
        <v>325</v>
      </c>
      <c r="E517" s="189" t="s">
        <v>919</v>
      </c>
      <c r="F517" s="190" t="s">
        <v>920</v>
      </c>
      <c r="G517" s="187"/>
      <c r="H517" s="191">
        <v>205.04</v>
      </c>
      <c r="I517" s="192"/>
      <c r="J517" s="187"/>
      <c r="K517" s="187"/>
      <c r="L517" s="193"/>
      <c r="M517" s="194"/>
      <c r="N517" s="195"/>
      <c r="O517" s="195"/>
      <c r="P517" s="195"/>
      <c r="Q517" s="195"/>
      <c r="R517" s="195"/>
      <c r="S517" s="195"/>
      <c r="T517" s="196"/>
      <c r="AT517" s="197" t="s">
        <v>325</v>
      </c>
      <c r="AU517" s="197" t="s">
        <v>106</v>
      </c>
      <c r="AV517" s="11" t="s">
        <v>106</v>
      </c>
      <c r="AW517" s="11" t="s">
        <v>31</v>
      </c>
      <c r="AX517" s="11" t="s">
        <v>77</v>
      </c>
      <c r="AY517" s="197" t="s">
        <v>310</v>
      </c>
    </row>
    <row r="518" spans="2:65" s="1" customFormat="1" ht="16.5" customHeight="1">
      <c r="B518" s="31"/>
      <c r="C518" s="208" t="s">
        <v>921</v>
      </c>
      <c r="D518" s="208" t="s">
        <v>422</v>
      </c>
      <c r="E518" s="209" t="s">
        <v>922</v>
      </c>
      <c r="F518" s="210" t="s">
        <v>923</v>
      </c>
      <c r="G518" s="211" t="s">
        <v>320</v>
      </c>
      <c r="H518" s="212">
        <v>246.05</v>
      </c>
      <c r="I518" s="213"/>
      <c r="J518" s="212">
        <f>ROUND(I518*H518,2)</f>
        <v>0</v>
      </c>
      <c r="K518" s="210" t="s">
        <v>321</v>
      </c>
      <c r="L518" s="214"/>
      <c r="M518" s="215" t="s">
        <v>1</v>
      </c>
      <c r="N518" s="216" t="s">
        <v>41</v>
      </c>
      <c r="O518" s="57"/>
      <c r="P518" s="183">
        <f>O518*H518</f>
        <v>0</v>
      </c>
      <c r="Q518" s="183">
        <v>0.0039</v>
      </c>
      <c r="R518" s="183">
        <f>Q518*H518</f>
        <v>0.959595</v>
      </c>
      <c r="S518" s="183">
        <v>0</v>
      </c>
      <c r="T518" s="184">
        <f>S518*H518</f>
        <v>0</v>
      </c>
      <c r="AR518" s="14" t="s">
        <v>391</v>
      </c>
      <c r="AT518" s="14" t="s">
        <v>422</v>
      </c>
      <c r="AU518" s="14" t="s">
        <v>106</v>
      </c>
      <c r="AY518" s="14" t="s">
        <v>310</v>
      </c>
      <c r="BE518" s="185">
        <f>IF(N518="základní",J518,0)</f>
        <v>0</v>
      </c>
      <c r="BF518" s="185">
        <f>IF(N518="snížená",J518,0)</f>
        <v>0</v>
      </c>
      <c r="BG518" s="185">
        <f>IF(N518="zákl. přenesená",J518,0)</f>
        <v>0</v>
      </c>
      <c r="BH518" s="185">
        <f>IF(N518="sníž. přenesená",J518,0)</f>
        <v>0</v>
      </c>
      <c r="BI518" s="185">
        <f>IF(N518="nulová",J518,0)</f>
        <v>0</v>
      </c>
      <c r="BJ518" s="14" t="s">
        <v>106</v>
      </c>
      <c r="BK518" s="185">
        <f>ROUND(I518*H518,2)</f>
        <v>0</v>
      </c>
      <c r="BL518" s="14" t="s">
        <v>314</v>
      </c>
      <c r="BM518" s="14" t="s">
        <v>924</v>
      </c>
    </row>
    <row r="519" spans="2:51" s="11" customFormat="1" ht="11.25">
      <c r="B519" s="186"/>
      <c r="C519" s="187"/>
      <c r="D519" s="188" t="s">
        <v>325</v>
      </c>
      <c r="E519" s="189" t="s">
        <v>925</v>
      </c>
      <c r="F519" s="190" t="s">
        <v>926</v>
      </c>
      <c r="G519" s="187"/>
      <c r="H519" s="191">
        <v>246.05</v>
      </c>
      <c r="I519" s="192"/>
      <c r="J519" s="187"/>
      <c r="K519" s="187"/>
      <c r="L519" s="193"/>
      <c r="M519" s="194"/>
      <c r="N519" s="195"/>
      <c r="O519" s="195"/>
      <c r="P519" s="195"/>
      <c r="Q519" s="195"/>
      <c r="R519" s="195"/>
      <c r="S519" s="195"/>
      <c r="T519" s="196"/>
      <c r="AT519" s="197" t="s">
        <v>325</v>
      </c>
      <c r="AU519" s="197" t="s">
        <v>106</v>
      </c>
      <c r="AV519" s="11" t="s">
        <v>106</v>
      </c>
      <c r="AW519" s="11" t="s">
        <v>31</v>
      </c>
      <c r="AX519" s="11" t="s">
        <v>69</v>
      </c>
      <c r="AY519" s="197" t="s">
        <v>310</v>
      </c>
    </row>
    <row r="520" spans="2:51" s="11" customFormat="1" ht="11.25">
      <c r="B520" s="186"/>
      <c r="C520" s="187"/>
      <c r="D520" s="188" t="s">
        <v>325</v>
      </c>
      <c r="E520" s="189" t="s">
        <v>927</v>
      </c>
      <c r="F520" s="190" t="s">
        <v>928</v>
      </c>
      <c r="G520" s="187"/>
      <c r="H520" s="191">
        <v>246.05</v>
      </c>
      <c r="I520" s="192"/>
      <c r="J520" s="187"/>
      <c r="K520" s="187"/>
      <c r="L520" s="193"/>
      <c r="M520" s="194"/>
      <c r="N520" s="195"/>
      <c r="O520" s="195"/>
      <c r="P520" s="195"/>
      <c r="Q520" s="195"/>
      <c r="R520" s="195"/>
      <c r="S520" s="195"/>
      <c r="T520" s="196"/>
      <c r="AT520" s="197" t="s">
        <v>325</v>
      </c>
      <c r="AU520" s="197" t="s">
        <v>106</v>
      </c>
      <c r="AV520" s="11" t="s">
        <v>106</v>
      </c>
      <c r="AW520" s="11" t="s">
        <v>31</v>
      </c>
      <c r="AX520" s="11" t="s">
        <v>77</v>
      </c>
      <c r="AY520" s="197" t="s">
        <v>310</v>
      </c>
    </row>
    <row r="521" spans="2:65" s="1" customFormat="1" ht="16.5" customHeight="1">
      <c r="B521" s="31"/>
      <c r="C521" s="175" t="s">
        <v>929</v>
      </c>
      <c r="D521" s="175" t="s">
        <v>317</v>
      </c>
      <c r="E521" s="176" t="s">
        <v>930</v>
      </c>
      <c r="F521" s="177" t="s">
        <v>931</v>
      </c>
      <c r="G521" s="178" t="s">
        <v>422</v>
      </c>
      <c r="H521" s="179">
        <v>232.83</v>
      </c>
      <c r="I521" s="180"/>
      <c r="J521" s="179">
        <f>ROUND(I521*H521,2)</f>
        <v>0</v>
      </c>
      <c r="K521" s="177" t="s">
        <v>321</v>
      </c>
      <c r="L521" s="35"/>
      <c r="M521" s="181" t="s">
        <v>1</v>
      </c>
      <c r="N521" s="182" t="s">
        <v>41</v>
      </c>
      <c r="O521" s="57"/>
      <c r="P521" s="183">
        <f>O521*H521</f>
        <v>0</v>
      </c>
      <c r="Q521" s="183">
        <v>0.00028</v>
      </c>
      <c r="R521" s="183">
        <f>Q521*H521</f>
        <v>0.0651924</v>
      </c>
      <c r="S521" s="183">
        <v>0</v>
      </c>
      <c r="T521" s="184">
        <f>S521*H521</f>
        <v>0</v>
      </c>
      <c r="AR521" s="14" t="s">
        <v>314</v>
      </c>
      <c r="AT521" s="14" t="s">
        <v>317</v>
      </c>
      <c r="AU521" s="14" t="s">
        <v>106</v>
      </c>
      <c r="AY521" s="14" t="s">
        <v>310</v>
      </c>
      <c r="BE521" s="185">
        <f>IF(N521="základní",J521,0)</f>
        <v>0</v>
      </c>
      <c r="BF521" s="185">
        <f>IF(N521="snížená",J521,0)</f>
        <v>0</v>
      </c>
      <c r="BG521" s="185">
        <f>IF(N521="zákl. přenesená",J521,0)</f>
        <v>0</v>
      </c>
      <c r="BH521" s="185">
        <f>IF(N521="sníž. přenesená",J521,0)</f>
        <v>0</v>
      </c>
      <c r="BI521" s="185">
        <f>IF(N521="nulová",J521,0)</f>
        <v>0</v>
      </c>
      <c r="BJ521" s="14" t="s">
        <v>106</v>
      </c>
      <c r="BK521" s="185">
        <f>ROUND(I521*H521,2)</f>
        <v>0</v>
      </c>
      <c r="BL521" s="14" t="s">
        <v>314</v>
      </c>
      <c r="BM521" s="14" t="s">
        <v>932</v>
      </c>
    </row>
    <row r="522" spans="2:51" s="11" customFormat="1" ht="11.25">
      <c r="B522" s="186"/>
      <c r="C522" s="187"/>
      <c r="D522" s="188" t="s">
        <v>325</v>
      </c>
      <c r="E522" s="189" t="s">
        <v>933</v>
      </c>
      <c r="F522" s="190" t="s">
        <v>934</v>
      </c>
      <c r="G522" s="187"/>
      <c r="H522" s="191">
        <v>232.83</v>
      </c>
      <c r="I522" s="192"/>
      <c r="J522" s="187"/>
      <c r="K522" s="187"/>
      <c r="L522" s="193"/>
      <c r="M522" s="194"/>
      <c r="N522" s="195"/>
      <c r="O522" s="195"/>
      <c r="P522" s="195"/>
      <c r="Q522" s="195"/>
      <c r="R522" s="195"/>
      <c r="S522" s="195"/>
      <c r="T522" s="196"/>
      <c r="AT522" s="197" t="s">
        <v>325</v>
      </c>
      <c r="AU522" s="197" t="s">
        <v>106</v>
      </c>
      <c r="AV522" s="11" t="s">
        <v>106</v>
      </c>
      <c r="AW522" s="11" t="s">
        <v>31</v>
      </c>
      <c r="AX522" s="11" t="s">
        <v>77</v>
      </c>
      <c r="AY522" s="197" t="s">
        <v>310</v>
      </c>
    </row>
    <row r="523" spans="2:65" s="1" customFormat="1" ht="16.5" customHeight="1">
      <c r="B523" s="31"/>
      <c r="C523" s="175" t="s">
        <v>935</v>
      </c>
      <c r="D523" s="175" t="s">
        <v>317</v>
      </c>
      <c r="E523" s="176" t="s">
        <v>936</v>
      </c>
      <c r="F523" s="177" t="s">
        <v>937</v>
      </c>
      <c r="G523" s="178" t="s">
        <v>320</v>
      </c>
      <c r="H523" s="179">
        <v>646.45</v>
      </c>
      <c r="I523" s="180"/>
      <c r="J523" s="179">
        <f>ROUND(I523*H523,2)</f>
        <v>0</v>
      </c>
      <c r="K523" s="177" t="s">
        <v>321</v>
      </c>
      <c r="L523" s="35"/>
      <c r="M523" s="181" t="s">
        <v>1</v>
      </c>
      <c r="N523" s="182" t="s">
        <v>41</v>
      </c>
      <c r="O523" s="57"/>
      <c r="P523" s="183">
        <f>O523*H523</f>
        <v>0</v>
      </c>
      <c r="Q523" s="183">
        <v>0</v>
      </c>
      <c r="R523" s="183">
        <f>Q523*H523</f>
        <v>0</v>
      </c>
      <c r="S523" s="183">
        <v>0</v>
      </c>
      <c r="T523" s="184">
        <f>S523*H523</f>
        <v>0</v>
      </c>
      <c r="AR523" s="14" t="s">
        <v>314</v>
      </c>
      <c r="AT523" s="14" t="s">
        <v>317</v>
      </c>
      <c r="AU523" s="14" t="s">
        <v>106</v>
      </c>
      <c r="AY523" s="14" t="s">
        <v>310</v>
      </c>
      <c r="BE523" s="185">
        <f>IF(N523="základní",J523,0)</f>
        <v>0</v>
      </c>
      <c r="BF523" s="185">
        <f>IF(N523="snížená",J523,0)</f>
        <v>0</v>
      </c>
      <c r="BG523" s="185">
        <f>IF(N523="zákl. přenesená",J523,0)</f>
        <v>0</v>
      </c>
      <c r="BH523" s="185">
        <f>IF(N523="sníž. přenesená",J523,0)</f>
        <v>0</v>
      </c>
      <c r="BI523" s="185">
        <f>IF(N523="nulová",J523,0)</f>
        <v>0</v>
      </c>
      <c r="BJ523" s="14" t="s">
        <v>106</v>
      </c>
      <c r="BK523" s="185">
        <f>ROUND(I523*H523,2)</f>
        <v>0</v>
      </c>
      <c r="BL523" s="14" t="s">
        <v>314</v>
      </c>
      <c r="BM523" s="14" t="s">
        <v>938</v>
      </c>
    </row>
    <row r="524" spans="2:51" s="12" customFormat="1" ht="11.25">
      <c r="B524" s="198"/>
      <c r="C524" s="199"/>
      <c r="D524" s="188" t="s">
        <v>325</v>
      </c>
      <c r="E524" s="200" t="s">
        <v>1</v>
      </c>
      <c r="F524" s="201" t="s">
        <v>939</v>
      </c>
      <c r="G524" s="199"/>
      <c r="H524" s="200" t="s">
        <v>1</v>
      </c>
      <c r="I524" s="202"/>
      <c r="J524" s="199"/>
      <c r="K524" s="199"/>
      <c r="L524" s="203"/>
      <c r="M524" s="204"/>
      <c r="N524" s="205"/>
      <c r="O524" s="205"/>
      <c r="P524" s="205"/>
      <c r="Q524" s="205"/>
      <c r="R524" s="205"/>
      <c r="S524" s="205"/>
      <c r="T524" s="206"/>
      <c r="AT524" s="207" t="s">
        <v>325</v>
      </c>
      <c r="AU524" s="207" t="s">
        <v>106</v>
      </c>
      <c r="AV524" s="12" t="s">
        <v>77</v>
      </c>
      <c r="AW524" s="12" t="s">
        <v>31</v>
      </c>
      <c r="AX524" s="12" t="s">
        <v>69</v>
      </c>
      <c r="AY524" s="207" t="s">
        <v>310</v>
      </c>
    </row>
    <row r="525" spans="2:51" s="11" customFormat="1" ht="11.25">
      <c r="B525" s="186"/>
      <c r="C525" s="187"/>
      <c r="D525" s="188" t="s">
        <v>325</v>
      </c>
      <c r="E525" s="189" t="s">
        <v>940</v>
      </c>
      <c r="F525" s="190" t="s">
        <v>941</v>
      </c>
      <c r="G525" s="187"/>
      <c r="H525" s="191">
        <v>646.45</v>
      </c>
      <c r="I525" s="192"/>
      <c r="J525" s="187"/>
      <c r="K525" s="187"/>
      <c r="L525" s="193"/>
      <c r="M525" s="194"/>
      <c r="N525" s="195"/>
      <c r="O525" s="195"/>
      <c r="P525" s="195"/>
      <c r="Q525" s="195"/>
      <c r="R525" s="195"/>
      <c r="S525" s="195"/>
      <c r="T525" s="196"/>
      <c r="AT525" s="197" t="s">
        <v>325</v>
      </c>
      <c r="AU525" s="197" t="s">
        <v>106</v>
      </c>
      <c r="AV525" s="11" t="s">
        <v>106</v>
      </c>
      <c r="AW525" s="11" t="s">
        <v>31</v>
      </c>
      <c r="AX525" s="11" t="s">
        <v>69</v>
      </c>
      <c r="AY525" s="197" t="s">
        <v>310</v>
      </c>
    </row>
    <row r="526" spans="2:51" s="11" customFormat="1" ht="11.25">
      <c r="B526" s="186"/>
      <c r="C526" s="187"/>
      <c r="D526" s="188" t="s">
        <v>325</v>
      </c>
      <c r="E526" s="189" t="s">
        <v>942</v>
      </c>
      <c r="F526" s="190" t="s">
        <v>943</v>
      </c>
      <c r="G526" s="187"/>
      <c r="H526" s="191">
        <v>646.45</v>
      </c>
      <c r="I526" s="192"/>
      <c r="J526" s="187"/>
      <c r="K526" s="187"/>
      <c r="L526" s="193"/>
      <c r="M526" s="194"/>
      <c r="N526" s="195"/>
      <c r="O526" s="195"/>
      <c r="P526" s="195"/>
      <c r="Q526" s="195"/>
      <c r="R526" s="195"/>
      <c r="S526" s="195"/>
      <c r="T526" s="196"/>
      <c r="AT526" s="197" t="s">
        <v>325</v>
      </c>
      <c r="AU526" s="197" t="s">
        <v>106</v>
      </c>
      <c r="AV526" s="11" t="s">
        <v>106</v>
      </c>
      <c r="AW526" s="11" t="s">
        <v>31</v>
      </c>
      <c r="AX526" s="11" t="s">
        <v>77</v>
      </c>
      <c r="AY526" s="197" t="s">
        <v>310</v>
      </c>
    </row>
    <row r="527" spans="2:65" s="1" customFormat="1" ht="16.5" customHeight="1">
      <c r="B527" s="31"/>
      <c r="C527" s="208" t="s">
        <v>944</v>
      </c>
      <c r="D527" s="208" t="s">
        <v>422</v>
      </c>
      <c r="E527" s="209" t="s">
        <v>945</v>
      </c>
      <c r="F527" s="210" t="s">
        <v>946</v>
      </c>
      <c r="G527" s="211" t="s">
        <v>320</v>
      </c>
      <c r="H527" s="212">
        <v>678.77</v>
      </c>
      <c r="I527" s="213"/>
      <c r="J527" s="212">
        <f>ROUND(I527*H527,2)</f>
        <v>0</v>
      </c>
      <c r="K527" s="210" t="s">
        <v>321</v>
      </c>
      <c r="L527" s="214"/>
      <c r="M527" s="215" t="s">
        <v>1</v>
      </c>
      <c r="N527" s="216" t="s">
        <v>41</v>
      </c>
      <c r="O527" s="57"/>
      <c r="P527" s="183">
        <f>O527*H527</f>
        <v>0</v>
      </c>
      <c r="Q527" s="183">
        <v>0.00028</v>
      </c>
      <c r="R527" s="183">
        <f>Q527*H527</f>
        <v>0.1900556</v>
      </c>
      <c r="S527" s="183">
        <v>0</v>
      </c>
      <c r="T527" s="184">
        <f>S527*H527</f>
        <v>0</v>
      </c>
      <c r="AR527" s="14" t="s">
        <v>391</v>
      </c>
      <c r="AT527" s="14" t="s">
        <v>422</v>
      </c>
      <c r="AU527" s="14" t="s">
        <v>106</v>
      </c>
      <c r="AY527" s="14" t="s">
        <v>310</v>
      </c>
      <c r="BE527" s="185">
        <f>IF(N527="základní",J527,0)</f>
        <v>0</v>
      </c>
      <c r="BF527" s="185">
        <f>IF(N527="snížená",J527,0)</f>
        <v>0</v>
      </c>
      <c r="BG527" s="185">
        <f>IF(N527="zákl. přenesená",J527,0)</f>
        <v>0</v>
      </c>
      <c r="BH527" s="185">
        <f>IF(N527="sníž. přenesená",J527,0)</f>
        <v>0</v>
      </c>
      <c r="BI527" s="185">
        <f>IF(N527="nulová",J527,0)</f>
        <v>0</v>
      </c>
      <c r="BJ527" s="14" t="s">
        <v>106</v>
      </c>
      <c r="BK527" s="185">
        <f>ROUND(I527*H527,2)</f>
        <v>0</v>
      </c>
      <c r="BL527" s="14" t="s">
        <v>314</v>
      </c>
      <c r="BM527" s="14" t="s">
        <v>947</v>
      </c>
    </row>
    <row r="528" spans="2:51" s="11" customFormat="1" ht="11.25">
      <c r="B528" s="186"/>
      <c r="C528" s="187"/>
      <c r="D528" s="188" t="s">
        <v>325</v>
      </c>
      <c r="E528" s="189" t="s">
        <v>948</v>
      </c>
      <c r="F528" s="190" t="s">
        <v>949</v>
      </c>
      <c r="G528" s="187"/>
      <c r="H528" s="191">
        <v>678.77</v>
      </c>
      <c r="I528" s="192"/>
      <c r="J528" s="187"/>
      <c r="K528" s="187"/>
      <c r="L528" s="193"/>
      <c r="M528" s="194"/>
      <c r="N528" s="195"/>
      <c r="O528" s="195"/>
      <c r="P528" s="195"/>
      <c r="Q528" s="195"/>
      <c r="R528" s="195"/>
      <c r="S528" s="195"/>
      <c r="T528" s="196"/>
      <c r="AT528" s="197" t="s">
        <v>325</v>
      </c>
      <c r="AU528" s="197" t="s">
        <v>106</v>
      </c>
      <c r="AV528" s="11" t="s">
        <v>106</v>
      </c>
      <c r="AW528" s="11" t="s">
        <v>31</v>
      </c>
      <c r="AX528" s="11" t="s">
        <v>69</v>
      </c>
      <c r="AY528" s="197" t="s">
        <v>310</v>
      </c>
    </row>
    <row r="529" spans="2:51" s="11" customFormat="1" ht="11.25">
      <c r="B529" s="186"/>
      <c r="C529" s="187"/>
      <c r="D529" s="188" t="s">
        <v>325</v>
      </c>
      <c r="E529" s="189" t="s">
        <v>950</v>
      </c>
      <c r="F529" s="190" t="s">
        <v>951</v>
      </c>
      <c r="G529" s="187"/>
      <c r="H529" s="191">
        <v>678.77</v>
      </c>
      <c r="I529" s="192"/>
      <c r="J529" s="187"/>
      <c r="K529" s="187"/>
      <c r="L529" s="193"/>
      <c r="M529" s="194"/>
      <c r="N529" s="195"/>
      <c r="O529" s="195"/>
      <c r="P529" s="195"/>
      <c r="Q529" s="195"/>
      <c r="R529" s="195"/>
      <c r="S529" s="195"/>
      <c r="T529" s="196"/>
      <c r="AT529" s="197" t="s">
        <v>325</v>
      </c>
      <c r="AU529" s="197" t="s">
        <v>106</v>
      </c>
      <c r="AV529" s="11" t="s">
        <v>106</v>
      </c>
      <c r="AW529" s="11" t="s">
        <v>31</v>
      </c>
      <c r="AX529" s="11" t="s">
        <v>77</v>
      </c>
      <c r="AY529" s="197" t="s">
        <v>310</v>
      </c>
    </row>
    <row r="530" spans="2:65" s="1" customFormat="1" ht="22.5" customHeight="1">
      <c r="B530" s="31"/>
      <c r="C530" s="175" t="s">
        <v>952</v>
      </c>
      <c r="D530" s="175" t="s">
        <v>317</v>
      </c>
      <c r="E530" s="176" t="s">
        <v>953</v>
      </c>
      <c r="F530" s="177" t="s">
        <v>954</v>
      </c>
      <c r="G530" s="178" t="s">
        <v>832</v>
      </c>
      <c r="H530" s="179">
        <v>2.14</v>
      </c>
      <c r="I530" s="180"/>
      <c r="J530" s="179">
        <f>ROUND(I530*H530,2)</f>
        <v>0</v>
      </c>
      <c r="K530" s="177" t="s">
        <v>321</v>
      </c>
      <c r="L530" s="35"/>
      <c r="M530" s="181" t="s">
        <v>1</v>
      </c>
      <c r="N530" s="182" t="s">
        <v>41</v>
      </c>
      <c r="O530" s="57"/>
      <c r="P530" s="183">
        <f>O530*H530</f>
        <v>0</v>
      </c>
      <c r="Q530" s="183">
        <v>0</v>
      </c>
      <c r="R530" s="183">
        <f>Q530*H530</f>
        <v>0</v>
      </c>
      <c r="S530" s="183">
        <v>0</v>
      </c>
      <c r="T530" s="184">
        <f>S530*H530</f>
        <v>0</v>
      </c>
      <c r="AR530" s="14" t="s">
        <v>314</v>
      </c>
      <c r="AT530" s="14" t="s">
        <v>317</v>
      </c>
      <c r="AU530" s="14" t="s">
        <v>106</v>
      </c>
      <c r="AY530" s="14" t="s">
        <v>310</v>
      </c>
      <c r="BE530" s="185">
        <f>IF(N530="základní",J530,0)</f>
        <v>0</v>
      </c>
      <c r="BF530" s="185">
        <f>IF(N530="snížená",J530,0)</f>
        <v>0</v>
      </c>
      <c r="BG530" s="185">
        <f>IF(N530="zákl. přenesená",J530,0)</f>
        <v>0</v>
      </c>
      <c r="BH530" s="185">
        <f>IF(N530="sníž. přenesená",J530,0)</f>
        <v>0</v>
      </c>
      <c r="BI530" s="185">
        <f>IF(N530="nulová",J530,0)</f>
        <v>0</v>
      </c>
      <c r="BJ530" s="14" t="s">
        <v>106</v>
      </c>
      <c r="BK530" s="185">
        <f>ROUND(I530*H530,2)</f>
        <v>0</v>
      </c>
      <c r="BL530" s="14" t="s">
        <v>314</v>
      </c>
      <c r="BM530" s="14" t="s">
        <v>955</v>
      </c>
    </row>
    <row r="531" spans="2:63" s="10" customFormat="1" ht="22.9" customHeight="1">
      <c r="B531" s="159"/>
      <c r="C531" s="160"/>
      <c r="D531" s="161" t="s">
        <v>68</v>
      </c>
      <c r="E531" s="173" t="s">
        <v>956</v>
      </c>
      <c r="F531" s="173" t="s">
        <v>957</v>
      </c>
      <c r="G531" s="160"/>
      <c r="H531" s="160"/>
      <c r="I531" s="163"/>
      <c r="J531" s="174">
        <f>BK531</f>
        <v>0</v>
      </c>
      <c r="K531" s="160"/>
      <c r="L531" s="165"/>
      <c r="M531" s="166"/>
      <c r="N531" s="167"/>
      <c r="O531" s="167"/>
      <c r="P531" s="168">
        <f>SUM(P532:P538)</f>
        <v>0</v>
      </c>
      <c r="Q531" s="167"/>
      <c r="R531" s="168">
        <f>SUM(R532:R538)</f>
        <v>2.57788</v>
      </c>
      <c r="S531" s="167"/>
      <c r="T531" s="169">
        <f>SUM(T532:T538)</f>
        <v>0</v>
      </c>
      <c r="AR531" s="170" t="s">
        <v>314</v>
      </c>
      <c r="AT531" s="171" t="s">
        <v>68</v>
      </c>
      <c r="AU531" s="171" t="s">
        <v>77</v>
      </c>
      <c r="AY531" s="170" t="s">
        <v>310</v>
      </c>
      <c r="BK531" s="172">
        <f>SUM(BK532:BK538)</f>
        <v>0</v>
      </c>
    </row>
    <row r="532" spans="2:65" s="1" customFormat="1" ht="16.5" customHeight="1">
      <c r="B532" s="31"/>
      <c r="C532" s="175" t="s">
        <v>958</v>
      </c>
      <c r="D532" s="175" t="s">
        <v>317</v>
      </c>
      <c r="E532" s="176" t="s">
        <v>959</v>
      </c>
      <c r="F532" s="177" t="s">
        <v>960</v>
      </c>
      <c r="G532" s="178" t="s">
        <v>320</v>
      </c>
      <c r="H532" s="179">
        <v>560.41</v>
      </c>
      <c r="I532" s="180"/>
      <c r="J532" s="179">
        <f>ROUND(I532*H532,2)</f>
        <v>0</v>
      </c>
      <c r="K532" s="177" t="s">
        <v>321</v>
      </c>
      <c r="L532" s="35"/>
      <c r="M532" s="181" t="s">
        <v>1</v>
      </c>
      <c r="N532" s="182" t="s">
        <v>41</v>
      </c>
      <c r="O532" s="57"/>
      <c r="P532" s="183">
        <f>O532*H532</f>
        <v>0</v>
      </c>
      <c r="Q532" s="183">
        <v>0</v>
      </c>
      <c r="R532" s="183">
        <f>Q532*H532</f>
        <v>0</v>
      </c>
      <c r="S532" s="183">
        <v>0</v>
      </c>
      <c r="T532" s="184">
        <f>S532*H532</f>
        <v>0</v>
      </c>
      <c r="AR532" s="14" t="s">
        <v>314</v>
      </c>
      <c r="AT532" s="14" t="s">
        <v>317</v>
      </c>
      <c r="AU532" s="14" t="s">
        <v>106</v>
      </c>
      <c r="AY532" s="14" t="s">
        <v>310</v>
      </c>
      <c r="BE532" s="185">
        <f>IF(N532="základní",J532,0)</f>
        <v>0</v>
      </c>
      <c r="BF532" s="185">
        <f>IF(N532="snížená",J532,0)</f>
        <v>0</v>
      </c>
      <c r="BG532" s="185">
        <f>IF(N532="zákl. přenesená",J532,0)</f>
        <v>0</v>
      </c>
      <c r="BH532" s="185">
        <f>IF(N532="sníž. přenesená",J532,0)</f>
        <v>0</v>
      </c>
      <c r="BI532" s="185">
        <f>IF(N532="nulová",J532,0)</f>
        <v>0</v>
      </c>
      <c r="BJ532" s="14" t="s">
        <v>106</v>
      </c>
      <c r="BK532" s="185">
        <f>ROUND(I532*H532,2)</f>
        <v>0</v>
      </c>
      <c r="BL532" s="14" t="s">
        <v>314</v>
      </c>
      <c r="BM532" s="14" t="s">
        <v>961</v>
      </c>
    </row>
    <row r="533" spans="2:51" s="11" customFormat="1" ht="11.25">
      <c r="B533" s="186"/>
      <c r="C533" s="187"/>
      <c r="D533" s="188" t="s">
        <v>325</v>
      </c>
      <c r="E533" s="189" t="s">
        <v>962</v>
      </c>
      <c r="F533" s="190" t="s">
        <v>963</v>
      </c>
      <c r="G533" s="187"/>
      <c r="H533" s="191">
        <v>560.41</v>
      </c>
      <c r="I533" s="192"/>
      <c r="J533" s="187"/>
      <c r="K533" s="187"/>
      <c r="L533" s="193"/>
      <c r="M533" s="194"/>
      <c r="N533" s="195"/>
      <c r="O533" s="195"/>
      <c r="P533" s="195"/>
      <c r="Q533" s="195"/>
      <c r="R533" s="195"/>
      <c r="S533" s="195"/>
      <c r="T533" s="196"/>
      <c r="AT533" s="197" t="s">
        <v>325</v>
      </c>
      <c r="AU533" s="197" t="s">
        <v>106</v>
      </c>
      <c r="AV533" s="11" t="s">
        <v>106</v>
      </c>
      <c r="AW533" s="11" t="s">
        <v>31</v>
      </c>
      <c r="AX533" s="11" t="s">
        <v>69</v>
      </c>
      <c r="AY533" s="197" t="s">
        <v>310</v>
      </c>
    </row>
    <row r="534" spans="2:51" s="11" customFormat="1" ht="11.25">
      <c r="B534" s="186"/>
      <c r="C534" s="187"/>
      <c r="D534" s="188" t="s">
        <v>325</v>
      </c>
      <c r="E534" s="189" t="s">
        <v>964</v>
      </c>
      <c r="F534" s="190" t="s">
        <v>965</v>
      </c>
      <c r="G534" s="187"/>
      <c r="H534" s="191">
        <v>560.41</v>
      </c>
      <c r="I534" s="192"/>
      <c r="J534" s="187"/>
      <c r="K534" s="187"/>
      <c r="L534" s="193"/>
      <c r="M534" s="194"/>
      <c r="N534" s="195"/>
      <c r="O534" s="195"/>
      <c r="P534" s="195"/>
      <c r="Q534" s="195"/>
      <c r="R534" s="195"/>
      <c r="S534" s="195"/>
      <c r="T534" s="196"/>
      <c r="AT534" s="197" t="s">
        <v>325</v>
      </c>
      <c r="AU534" s="197" t="s">
        <v>106</v>
      </c>
      <c r="AV534" s="11" t="s">
        <v>106</v>
      </c>
      <c r="AW534" s="11" t="s">
        <v>31</v>
      </c>
      <c r="AX534" s="11" t="s">
        <v>77</v>
      </c>
      <c r="AY534" s="197" t="s">
        <v>310</v>
      </c>
    </row>
    <row r="535" spans="2:65" s="1" customFormat="1" ht="16.5" customHeight="1">
      <c r="B535" s="31"/>
      <c r="C535" s="208" t="s">
        <v>966</v>
      </c>
      <c r="D535" s="208" t="s">
        <v>422</v>
      </c>
      <c r="E535" s="209" t="s">
        <v>967</v>
      </c>
      <c r="F535" s="210" t="s">
        <v>968</v>
      </c>
      <c r="G535" s="211" t="s">
        <v>320</v>
      </c>
      <c r="H535" s="212">
        <v>644.47</v>
      </c>
      <c r="I535" s="213"/>
      <c r="J535" s="212">
        <f>ROUND(I535*H535,2)</f>
        <v>0</v>
      </c>
      <c r="K535" s="210" t="s">
        <v>321</v>
      </c>
      <c r="L535" s="214"/>
      <c r="M535" s="215" t="s">
        <v>1</v>
      </c>
      <c r="N535" s="216" t="s">
        <v>41</v>
      </c>
      <c r="O535" s="57"/>
      <c r="P535" s="183">
        <f>O535*H535</f>
        <v>0</v>
      </c>
      <c r="Q535" s="183">
        <v>0.004</v>
      </c>
      <c r="R535" s="183">
        <f>Q535*H535</f>
        <v>2.57788</v>
      </c>
      <c r="S535" s="183">
        <v>0</v>
      </c>
      <c r="T535" s="184">
        <f>S535*H535</f>
        <v>0</v>
      </c>
      <c r="AR535" s="14" t="s">
        <v>391</v>
      </c>
      <c r="AT535" s="14" t="s">
        <v>422</v>
      </c>
      <c r="AU535" s="14" t="s">
        <v>106</v>
      </c>
      <c r="AY535" s="14" t="s">
        <v>310</v>
      </c>
      <c r="BE535" s="185">
        <f>IF(N535="základní",J535,0)</f>
        <v>0</v>
      </c>
      <c r="BF535" s="185">
        <f>IF(N535="snížená",J535,0)</f>
        <v>0</v>
      </c>
      <c r="BG535" s="185">
        <f>IF(N535="zákl. přenesená",J535,0)</f>
        <v>0</v>
      </c>
      <c r="BH535" s="185">
        <f>IF(N535="sníž. přenesená",J535,0)</f>
        <v>0</v>
      </c>
      <c r="BI535" s="185">
        <f>IF(N535="nulová",J535,0)</f>
        <v>0</v>
      </c>
      <c r="BJ535" s="14" t="s">
        <v>106</v>
      </c>
      <c r="BK535" s="185">
        <f>ROUND(I535*H535,2)</f>
        <v>0</v>
      </c>
      <c r="BL535" s="14" t="s">
        <v>314</v>
      </c>
      <c r="BM535" s="14" t="s">
        <v>969</v>
      </c>
    </row>
    <row r="536" spans="2:51" s="11" customFormat="1" ht="11.25">
      <c r="B536" s="186"/>
      <c r="C536" s="187"/>
      <c r="D536" s="188" t="s">
        <v>325</v>
      </c>
      <c r="E536" s="189" t="s">
        <v>970</v>
      </c>
      <c r="F536" s="190" t="s">
        <v>971</v>
      </c>
      <c r="G536" s="187"/>
      <c r="H536" s="191">
        <v>644.47</v>
      </c>
      <c r="I536" s="192"/>
      <c r="J536" s="187"/>
      <c r="K536" s="187"/>
      <c r="L536" s="193"/>
      <c r="M536" s="194"/>
      <c r="N536" s="195"/>
      <c r="O536" s="195"/>
      <c r="P536" s="195"/>
      <c r="Q536" s="195"/>
      <c r="R536" s="195"/>
      <c r="S536" s="195"/>
      <c r="T536" s="196"/>
      <c r="AT536" s="197" t="s">
        <v>325</v>
      </c>
      <c r="AU536" s="197" t="s">
        <v>106</v>
      </c>
      <c r="AV536" s="11" t="s">
        <v>106</v>
      </c>
      <c r="AW536" s="11" t="s">
        <v>31</v>
      </c>
      <c r="AX536" s="11" t="s">
        <v>69</v>
      </c>
      <c r="AY536" s="197" t="s">
        <v>310</v>
      </c>
    </row>
    <row r="537" spans="2:51" s="11" customFormat="1" ht="11.25">
      <c r="B537" s="186"/>
      <c r="C537" s="187"/>
      <c r="D537" s="188" t="s">
        <v>325</v>
      </c>
      <c r="E537" s="189" t="s">
        <v>972</v>
      </c>
      <c r="F537" s="190" t="s">
        <v>973</v>
      </c>
      <c r="G537" s="187"/>
      <c r="H537" s="191">
        <v>644.47</v>
      </c>
      <c r="I537" s="192"/>
      <c r="J537" s="187"/>
      <c r="K537" s="187"/>
      <c r="L537" s="193"/>
      <c r="M537" s="194"/>
      <c r="N537" s="195"/>
      <c r="O537" s="195"/>
      <c r="P537" s="195"/>
      <c r="Q537" s="195"/>
      <c r="R537" s="195"/>
      <c r="S537" s="195"/>
      <c r="T537" s="196"/>
      <c r="AT537" s="197" t="s">
        <v>325</v>
      </c>
      <c r="AU537" s="197" t="s">
        <v>106</v>
      </c>
      <c r="AV537" s="11" t="s">
        <v>106</v>
      </c>
      <c r="AW537" s="11" t="s">
        <v>31</v>
      </c>
      <c r="AX537" s="11" t="s">
        <v>77</v>
      </c>
      <c r="AY537" s="197" t="s">
        <v>310</v>
      </c>
    </row>
    <row r="538" spans="2:65" s="1" customFormat="1" ht="22.5" customHeight="1">
      <c r="B538" s="31"/>
      <c r="C538" s="175" t="s">
        <v>974</v>
      </c>
      <c r="D538" s="175" t="s">
        <v>317</v>
      </c>
      <c r="E538" s="176" t="s">
        <v>975</v>
      </c>
      <c r="F538" s="177" t="s">
        <v>976</v>
      </c>
      <c r="G538" s="178" t="s">
        <v>832</v>
      </c>
      <c r="H538" s="179">
        <v>2.58</v>
      </c>
      <c r="I538" s="180"/>
      <c r="J538" s="179">
        <f>ROUND(I538*H538,2)</f>
        <v>0</v>
      </c>
      <c r="K538" s="177" t="s">
        <v>321</v>
      </c>
      <c r="L538" s="35"/>
      <c r="M538" s="181" t="s">
        <v>1</v>
      </c>
      <c r="N538" s="182" t="s">
        <v>41</v>
      </c>
      <c r="O538" s="57"/>
      <c r="P538" s="183">
        <f>O538*H538</f>
        <v>0</v>
      </c>
      <c r="Q538" s="183">
        <v>0</v>
      </c>
      <c r="R538" s="183">
        <f>Q538*H538</f>
        <v>0</v>
      </c>
      <c r="S538" s="183">
        <v>0</v>
      </c>
      <c r="T538" s="184">
        <f>S538*H538</f>
        <v>0</v>
      </c>
      <c r="AR538" s="14" t="s">
        <v>314</v>
      </c>
      <c r="AT538" s="14" t="s">
        <v>317</v>
      </c>
      <c r="AU538" s="14" t="s">
        <v>106</v>
      </c>
      <c r="AY538" s="14" t="s">
        <v>310</v>
      </c>
      <c r="BE538" s="185">
        <f>IF(N538="základní",J538,0)</f>
        <v>0</v>
      </c>
      <c r="BF538" s="185">
        <f>IF(N538="snížená",J538,0)</f>
        <v>0</v>
      </c>
      <c r="BG538" s="185">
        <f>IF(N538="zákl. přenesená",J538,0)</f>
        <v>0</v>
      </c>
      <c r="BH538" s="185">
        <f>IF(N538="sníž. přenesená",J538,0)</f>
        <v>0</v>
      </c>
      <c r="BI538" s="185">
        <f>IF(N538="nulová",J538,0)</f>
        <v>0</v>
      </c>
      <c r="BJ538" s="14" t="s">
        <v>106</v>
      </c>
      <c r="BK538" s="185">
        <f>ROUND(I538*H538,2)</f>
        <v>0</v>
      </c>
      <c r="BL538" s="14" t="s">
        <v>314</v>
      </c>
      <c r="BM538" s="14" t="s">
        <v>977</v>
      </c>
    </row>
    <row r="539" spans="2:63" s="10" customFormat="1" ht="22.9" customHeight="1">
      <c r="B539" s="159"/>
      <c r="C539" s="160"/>
      <c r="D539" s="161" t="s">
        <v>68</v>
      </c>
      <c r="E539" s="173" t="s">
        <v>978</v>
      </c>
      <c r="F539" s="173" t="s">
        <v>979</v>
      </c>
      <c r="G539" s="160"/>
      <c r="H539" s="160"/>
      <c r="I539" s="163"/>
      <c r="J539" s="174">
        <f>BK539</f>
        <v>0</v>
      </c>
      <c r="K539" s="160"/>
      <c r="L539" s="165"/>
      <c r="M539" s="166"/>
      <c r="N539" s="167"/>
      <c r="O539" s="167"/>
      <c r="P539" s="168">
        <f>SUM(P540:P576)</f>
        <v>0</v>
      </c>
      <c r="Q539" s="167"/>
      <c r="R539" s="168">
        <f>SUM(R540:R576)</f>
        <v>14.20169</v>
      </c>
      <c r="S539" s="167"/>
      <c r="T539" s="169">
        <f>SUM(T540:T576)</f>
        <v>0</v>
      </c>
      <c r="AR539" s="170" t="s">
        <v>314</v>
      </c>
      <c r="AT539" s="171" t="s">
        <v>68</v>
      </c>
      <c r="AU539" s="171" t="s">
        <v>77</v>
      </c>
      <c r="AY539" s="170" t="s">
        <v>310</v>
      </c>
      <c r="BK539" s="172">
        <f>SUM(BK540:BK576)</f>
        <v>0</v>
      </c>
    </row>
    <row r="540" spans="2:65" s="1" customFormat="1" ht="16.5" customHeight="1">
      <c r="B540" s="31"/>
      <c r="C540" s="175" t="s">
        <v>980</v>
      </c>
      <c r="D540" s="175" t="s">
        <v>317</v>
      </c>
      <c r="E540" s="176" t="s">
        <v>981</v>
      </c>
      <c r="F540" s="177" t="s">
        <v>982</v>
      </c>
      <c r="G540" s="178" t="s">
        <v>320</v>
      </c>
      <c r="H540" s="179">
        <v>205.04</v>
      </c>
      <c r="I540" s="180"/>
      <c r="J540" s="179">
        <f>ROUND(I540*H540,2)</f>
        <v>0</v>
      </c>
      <c r="K540" s="177" t="s">
        <v>321</v>
      </c>
      <c r="L540" s="35"/>
      <c r="M540" s="181" t="s">
        <v>1</v>
      </c>
      <c r="N540" s="182" t="s">
        <v>41</v>
      </c>
      <c r="O540" s="57"/>
      <c r="P540" s="183">
        <f>O540*H540</f>
        <v>0</v>
      </c>
      <c r="Q540" s="183">
        <v>0.006</v>
      </c>
      <c r="R540" s="183">
        <f>Q540*H540</f>
        <v>1.23024</v>
      </c>
      <c r="S540" s="183">
        <v>0</v>
      </c>
      <c r="T540" s="184">
        <f>S540*H540</f>
        <v>0</v>
      </c>
      <c r="AR540" s="14" t="s">
        <v>314</v>
      </c>
      <c r="AT540" s="14" t="s">
        <v>317</v>
      </c>
      <c r="AU540" s="14" t="s">
        <v>106</v>
      </c>
      <c r="AY540" s="14" t="s">
        <v>310</v>
      </c>
      <c r="BE540" s="185">
        <f>IF(N540="základní",J540,0)</f>
        <v>0</v>
      </c>
      <c r="BF540" s="185">
        <f>IF(N540="snížená",J540,0)</f>
        <v>0</v>
      </c>
      <c r="BG540" s="185">
        <f>IF(N540="zákl. přenesená",J540,0)</f>
        <v>0</v>
      </c>
      <c r="BH540" s="185">
        <f>IF(N540="sníž. přenesená",J540,0)</f>
        <v>0</v>
      </c>
      <c r="BI540" s="185">
        <f>IF(N540="nulová",J540,0)</f>
        <v>0</v>
      </c>
      <c r="BJ540" s="14" t="s">
        <v>106</v>
      </c>
      <c r="BK540" s="185">
        <f>ROUND(I540*H540,2)</f>
        <v>0</v>
      </c>
      <c r="BL540" s="14" t="s">
        <v>314</v>
      </c>
      <c r="BM540" s="14" t="s">
        <v>983</v>
      </c>
    </row>
    <row r="541" spans="2:51" s="12" customFormat="1" ht="11.25">
      <c r="B541" s="198"/>
      <c r="C541" s="199"/>
      <c r="D541" s="188" t="s">
        <v>325</v>
      </c>
      <c r="E541" s="200" t="s">
        <v>1</v>
      </c>
      <c r="F541" s="201" t="s">
        <v>441</v>
      </c>
      <c r="G541" s="199"/>
      <c r="H541" s="200" t="s">
        <v>1</v>
      </c>
      <c r="I541" s="202"/>
      <c r="J541" s="199"/>
      <c r="K541" s="199"/>
      <c r="L541" s="203"/>
      <c r="M541" s="204"/>
      <c r="N541" s="205"/>
      <c r="O541" s="205"/>
      <c r="P541" s="205"/>
      <c r="Q541" s="205"/>
      <c r="R541" s="205"/>
      <c r="S541" s="205"/>
      <c r="T541" s="206"/>
      <c r="AT541" s="207" t="s">
        <v>325</v>
      </c>
      <c r="AU541" s="207" t="s">
        <v>106</v>
      </c>
      <c r="AV541" s="12" t="s">
        <v>77</v>
      </c>
      <c r="AW541" s="12" t="s">
        <v>31</v>
      </c>
      <c r="AX541" s="12" t="s">
        <v>69</v>
      </c>
      <c r="AY541" s="207" t="s">
        <v>310</v>
      </c>
    </row>
    <row r="542" spans="2:51" s="11" customFormat="1" ht="11.25">
      <c r="B542" s="186"/>
      <c r="C542" s="187"/>
      <c r="D542" s="188" t="s">
        <v>325</v>
      </c>
      <c r="E542" s="189" t="s">
        <v>984</v>
      </c>
      <c r="F542" s="190" t="s">
        <v>888</v>
      </c>
      <c r="G542" s="187"/>
      <c r="H542" s="191">
        <v>229.23</v>
      </c>
      <c r="I542" s="192"/>
      <c r="J542" s="187"/>
      <c r="K542" s="187"/>
      <c r="L542" s="193"/>
      <c r="M542" s="194"/>
      <c r="N542" s="195"/>
      <c r="O542" s="195"/>
      <c r="P542" s="195"/>
      <c r="Q542" s="195"/>
      <c r="R542" s="195"/>
      <c r="S542" s="195"/>
      <c r="T542" s="196"/>
      <c r="AT542" s="197" t="s">
        <v>325</v>
      </c>
      <c r="AU542" s="197" t="s">
        <v>106</v>
      </c>
      <c r="AV542" s="11" t="s">
        <v>106</v>
      </c>
      <c r="AW542" s="11" t="s">
        <v>31</v>
      </c>
      <c r="AX542" s="11" t="s">
        <v>69</v>
      </c>
      <c r="AY542" s="197" t="s">
        <v>310</v>
      </c>
    </row>
    <row r="543" spans="2:51" s="12" customFormat="1" ht="11.25">
      <c r="B543" s="198"/>
      <c r="C543" s="199"/>
      <c r="D543" s="188" t="s">
        <v>325</v>
      </c>
      <c r="E543" s="200" t="s">
        <v>1</v>
      </c>
      <c r="F543" s="201" t="s">
        <v>534</v>
      </c>
      <c r="G543" s="199"/>
      <c r="H543" s="200" t="s">
        <v>1</v>
      </c>
      <c r="I543" s="202"/>
      <c r="J543" s="199"/>
      <c r="K543" s="199"/>
      <c r="L543" s="203"/>
      <c r="M543" s="204"/>
      <c r="N543" s="205"/>
      <c r="O543" s="205"/>
      <c r="P543" s="205"/>
      <c r="Q543" s="205"/>
      <c r="R543" s="205"/>
      <c r="S543" s="205"/>
      <c r="T543" s="206"/>
      <c r="AT543" s="207" t="s">
        <v>325</v>
      </c>
      <c r="AU543" s="207" t="s">
        <v>106</v>
      </c>
      <c r="AV543" s="12" t="s">
        <v>77</v>
      </c>
      <c r="AW543" s="12" t="s">
        <v>31</v>
      </c>
      <c r="AX543" s="12" t="s">
        <v>69</v>
      </c>
      <c r="AY543" s="207" t="s">
        <v>310</v>
      </c>
    </row>
    <row r="544" spans="2:51" s="11" customFormat="1" ht="11.25">
      <c r="B544" s="186"/>
      <c r="C544" s="187"/>
      <c r="D544" s="188" t="s">
        <v>325</v>
      </c>
      <c r="E544" s="189" t="s">
        <v>293</v>
      </c>
      <c r="F544" s="190" t="s">
        <v>552</v>
      </c>
      <c r="G544" s="187"/>
      <c r="H544" s="191">
        <v>-24.19</v>
      </c>
      <c r="I544" s="192"/>
      <c r="J544" s="187"/>
      <c r="K544" s="187"/>
      <c r="L544" s="193"/>
      <c r="M544" s="194"/>
      <c r="N544" s="195"/>
      <c r="O544" s="195"/>
      <c r="P544" s="195"/>
      <c r="Q544" s="195"/>
      <c r="R544" s="195"/>
      <c r="S544" s="195"/>
      <c r="T544" s="196"/>
      <c r="AT544" s="197" t="s">
        <v>325</v>
      </c>
      <c r="AU544" s="197" t="s">
        <v>106</v>
      </c>
      <c r="AV544" s="11" t="s">
        <v>106</v>
      </c>
      <c r="AW544" s="11" t="s">
        <v>31</v>
      </c>
      <c r="AX544" s="11" t="s">
        <v>69</v>
      </c>
      <c r="AY544" s="197" t="s">
        <v>310</v>
      </c>
    </row>
    <row r="545" spans="2:51" s="11" customFormat="1" ht="11.25">
      <c r="B545" s="186"/>
      <c r="C545" s="187"/>
      <c r="D545" s="188" t="s">
        <v>325</v>
      </c>
      <c r="E545" s="189" t="s">
        <v>985</v>
      </c>
      <c r="F545" s="190" t="s">
        <v>986</v>
      </c>
      <c r="G545" s="187"/>
      <c r="H545" s="191">
        <v>205.04</v>
      </c>
      <c r="I545" s="192"/>
      <c r="J545" s="187"/>
      <c r="K545" s="187"/>
      <c r="L545" s="193"/>
      <c r="M545" s="194"/>
      <c r="N545" s="195"/>
      <c r="O545" s="195"/>
      <c r="P545" s="195"/>
      <c r="Q545" s="195"/>
      <c r="R545" s="195"/>
      <c r="S545" s="195"/>
      <c r="T545" s="196"/>
      <c r="AT545" s="197" t="s">
        <v>325</v>
      </c>
      <c r="AU545" s="197" t="s">
        <v>106</v>
      </c>
      <c r="AV545" s="11" t="s">
        <v>106</v>
      </c>
      <c r="AW545" s="11" t="s">
        <v>31</v>
      </c>
      <c r="AX545" s="11" t="s">
        <v>77</v>
      </c>
      <c r="AY545" s="197" t="s">
        <v>310</v>
      </c>
    </row>
    <row r="546" spans="2:65" s="1" customFormat="1" ht="16.5" customHeight="1">
      <c r="B546" s="31"/>
      <c r="C546" s="208" t="s">
        <v>987</v>
      </c>
      <c r="D546" s="208" t="s">
        <v>422</v>
      </c>
      <c r="E546" s="209" t="s">
        <v>988</v>
      </c>
      <c r="F546" s="210" t="s">
        <v>989</v>
      </c>
      <c r="G546" s="211" t="s">
        <v>336</v>
      </c>
      <c r="H546" s="212">
        <v>33.47</v>
      </c>
      <c r="I546" s="213"/>
      <c r="J546" s="212">
        <f>ROUND(I546*H546,2)</f>
        <v>0</v>
      </c>
      <c r="K546" s="210" t="s">
        <v>321</v>
      </c>
      <c r="L546" s="214"/>
      <c r="M546" s="215" t="s">
        <v>1</v>
      </c>
      <c r="N546" s="216" t="s">
        <v>41</v>
      </c>
      <c r="O546" s="57"/>
      <c r="P546" s="183">
        <f>O546*H546</f>
        <v>0</v>
      </c>
      <c r="Q546" s="183">
        <v>0.03</v>
      </c>
      <c r="R546" s="183">
        <f>Q546*H546</f>
        <v>1.0041</v>
      </c>
      <c r="S546" s="183">
        <v>0</v>
      </c>
      <c r="T546" s="184">
        <f>S546*H546</f>
        <v>0</v>
      </c>
      <c r="AR546" s="14" t="s">
        <v>391</v>
      </c>
      <c r="AT546" s="14" t="s">
        <v>422</v>
      </c>
      <c r="AU546" s="14" t="s">
        <v>106</v>
      </c>
      <c r="AY546" s="14" t="s">
        <v>310</v>
      </c>
      <c r="BE546" s="185">
        <f>IF(N546="základní",J546,0)</f>
        <v>0</v>
      </c>
      <c r="BF546" s="185">
        <f>IF(N546="snížená",J546,0)</f>
        <v>0</v>
      </c>
      <c r="BG546" s="185">
        <f>IF(N546="zákl. přenesená",J546,0)</f>
        <v>0</v>
      </c>
      <c r="BH546" s="185">
        <f>IF(N546="sníž. přenesená",J546,0)</f>
        <v>0</v>
      </c>
      <c r="BI546" s="185">
        <f>IF(N546="nulová",J546,0)</f>
        <v>0</v>
      </c>
      <c r="BJ546" s="14" t="s">
        <v>106</v>
      </c>
      <c r="BK546" s="185">
        <f>ROUND(I546*H546,2)</f>
        <v>0</v>
      </c>
      <c r="BL546" s="14" t="s">
        <v>314</v>
      </c>
      <c r="BM546" s="14" t="s">
        <v>990</v>
      </c>
    </row>
    <row r="547" spans="2:51" s="11" customFormat="1" ht="11.25">
      <c r="B547" s="186"/>
      <c r="C547" s="187"/>
      <c r="D547" s="188" t="s">
        <v>325</v>
      </c>
      <c r="E547" s="189" t="s">
        <v>991</v>
      </c>
      <c r="F547" s="190" t="s">
        <v>992</v>
      </c>
      <c r="G547" s="187"/>
      <c r="H547" s="191">
        <v>33.47</v>
      </c>
      <c r="I547" s="192"/>
      <c r="J547" s="187"/>
      <c r="K547" s="187"/>
      <c r="L547" s="193"/>
      <c r="M547" s="194"/>
      <c r="N547" s="195"/>
      <c r="O547" s="195"/>
      <c r="P547" s="195"/>
      <c r="Q547" s="195"/>
      <c r="R547" s="195"/>
      <c r="S547" s="195"/>
      <c r="T547" s="196"/>
      <c r="AT547" s="197" t="s">
        <v>325</v>
      </c>
      <c r="AU547" s="197" t="s">
        <v>106</v>
      </c>
      <c r="AV547" s="11" t="s">
        <v>106</v>
      </c>
      <c r="AW547" s="11" t="s">
        <v>31</v>
      </c>
      <c r="AX547" s="11" t="s">
        <v>77</v>
      </c>
      <c r="AY547" s="197" t="s">
        <v>310</v>
      </c>
    </row>
    <row r="548" spans="2:65" s="1" customFormat="1" ht="22.5" customHeight="1">
      <c r="B548" s="31"/>
      <c r="C548" s="175" t="s">
        <v>993</v>
      </c>
      <c r="D548" s="175" t="s">
        <v>317</v>
      </c>
      <c r="E548" s="176" t="s">
        <v>994</v>
      </c>
      <c r="F548" s="177" t="s">
        <v>995</v>
      </c>
      <c r="G548" s="178" t="s">
        <v>320</v>
      </c>
      <c r="H548" s="179">
        <v>1120.82</v>
      </c>
      <c r="I548" s="180"/>
      <c r="J548" s="179">
        <f>ROUND(I548*H548,2)</f>
        <v>0</v>
      </c>
      <c r="K548" s="177" t="s">
        <v>321</v>
      </c>
      <c r="L548" s="35"/>
      <c r="M548" s="181" t="s">
        <v>1</v>
      </c>
      <c r="N548" s="182" t="s">
        <v>41</v>
      </c>
      <c r="O548" s="57"/>
      <c r="P548" s="183">
        <f>O548*H548</f>
        <v>0</v>
      </c>
      <c r="Q548" s="183">
        <v>0</v>
      </c>
      <c r="R548" s="183">
        <f>Q548*H548</f>
        <v>0</v>
      </c>
      <c r="S548" s="183">
        <v>0</v>
      </c>
      <c r="T548" s="184">
        <f>S548*H548</f>
        <v>0</v>
      </c>
      <c r="AR548" s="14" t="s">
        <v>314</v>
      </c>
      <c r="AT548" s="14" t="s">
        <v>317</v>
      </c>
      <c r="AU548" s="14" t="s">
        <v>106</v>
      </c>
      <c r="AY548" s="14" t="s">
        <v>310</v>
      </c>
      <c r="BE548" s="185">
        <f>IF(N548="základní",J548,0)</f>
        <v>0</v>
      </c>
      <c r="BF548" s="185">
        <f>IF(N548="snížená",J548,0)</f>
        <v>0</v>
      </c>
      <c r="BG548" s="185">
        <f>IF(N548="zákl. přenesená",J548,0)</f>
        <v>0</v>
      </c>
      <c r="BH548" s="185">
        <f>IF(N548="sníž. přenesená",J548,0)</f>
        <v>0</v>
      </c>
      <c r="BI548" s="185">
        <f>IF(N548="nulová",J548,0)</f>
        <v>0</v>
      </c>
      <c r="BJ548" s="14" t="s">
        <v>106</v>
      </c>
      <c r="BK548" s="185">
        <f>ROUND(I548*H548,2)</f>
        <v>0</v>
      </c>
      <c r="BL548" s="14" t="s">
        <v>314</v>
      </c>
      <c r="BM548" s="14" t="s">
        <v>996</v>
      </c>
    </row>
    <row r="549" spans="2:51" s="11" customFormat="1" ht="11.25">
      <c r="B549" s="186"/>
      <c r="C549" s="187"/>
      <c r="D549" s="188" t="s">
        <v>325</v>
      </c>
      <c r="E549" s="189" t="s">
        <v>997</v>
      </c>
      <c r="F549" s="190" t="s">
        <v>998</v>
      </c>
      <c r="G549" s="187"/>
      <c r="H549" s="191">
        <v>1120.82</v>
      </c>
      <c r="I549" s="192"/>
      <c r="J549" s="187"/>
      <c r="K549" s="187"/>
      <c r="L549" s="193"/>
      <c r="M549" s="194"/>
      <c r="N549" s="195"/>
      <c r="O549" s="195"/>
      <c r="P549" s="195"/>
      <c r="Q549" s="195"/>
      <c r="R549" s="195"/>
      <c r="S549" s="195"/>
      <c r="T549" s="196"/>
      <c r="AT549" s="197" t="s">
        <v>325</v>
      </c>
      <c r="AU549" s="197" t="s">
        <v>106</v>
      </c>
      <c r="AV549" s="11" t="s">
        <v>106</v>
      </c>
      <c r="AW549" s="11" t="s">
        <v>31</v>
      </c>
      <c r="AX549" s="11" t="s">
        <v>69</v>
      </c>
      <c r="AY549" s="197" t="s">
        <v>310</v>
      </c>
    </row>
    <row r="550" spans="2:51" s="11" customFormat="1" ht="11.25">
      <c r="B550" s="186"/>
      <c r="C550" s="187"/>
      <c r="D550" s="188" t="s">
        <v>325</v>
      </c>
      <c r="E550" s="189" t="s">
        <v>999</v>
      </c>
      <c r="F550" s="190" t="s">
        <v>1000</v>
      </c>
      <c r="G550" s="187"/>
      <c r="H550" s="191">
        <v>1120.82</v>
      </c>
      <c r="I550" s="192"/>
      <c r="J550" s="187"/>
      <c r="K550" s="187"/>
      <c r="L550" s="193"/>
      <c r="M550" s="194"/>
      <c r="N550" s="195"/>
      <c r="O550" s="195"/>
      <c r="P550" s="195"/>
      <c r="Q550" s="195"/>
      <c r="R550" s="195"/>
      <c r="S550" s="195"/>
      <c r="T550" s="196"/>
      <c r="AT550" s="197" t="s">
        <v>325</v>
      </c>
      <c r="AU550" s="197" t="s">
        <v>106</v>
      </c>
      <c r="AV550" s="11" t="s">
        <v>106</v>
      </c>
      <c r="AW550" s="11" t="s">
        <v>31</v>
      </c>
      <c r="AX550" s="11" t="s">
        <v>77</v>
      </c>
      <c r="AY550" s="197" t="s">
        <v>310</v>
      </c>
    </row>
    <row r="551" spans="2:65" s="1" customFormat="1" ht="16.5" customHeight="1">
      <c r="B551" s="31"/>
      <c r="C551" s="208" t="s">
        <v>1001</v>
      </c>
      <c r="D551" s="208" t="s">
        <v>422</v>
      </c>
      <c r="E551" s="209" t="s">
        <v>1002</v>
      </c>
      <c r="F551" s="210" t="s">
        <v>1003</v>
      </c>
      <c r="G551" s="211" t="s">
        <v>863</v>
      </c>
      <c r="H551" s="212">
        <v>11768.61</v>
      </c>
      <c r="I551" s="213"/>
      <c r="J551" s="212">
        <f>ROUND(I551*H551,2)</f>
        <v>0</v>
      </c>
      <c r="K551" s="210" t="s">
        <v>321</v>
      </c>
      <c r="L551" s="214"/>
      <c r="M551" s="215" t="s">
        <v>1</v>
      </c>
      <c r="N551" s="216" t="s">
        <v>41</v>
      </c>
      <c r="O551" s="57"/>
      <c r="P551" s="183">
        <f>O551*H551</f>
        <v>0</v>
      </c>
      <c r="Q551" s="183">
        <v>0.001</v>
      </c>
      <c r="R551" s="183">
        <f>Q551*H551</f>
        <v>11.76861</v>
      </c>
      <c r="S551" s="183">
        <v>0</v>
      </c>
      <c r="T551" s="184">
        <f>S551*H551</f>
        <v>0</v>
      </c>
      <c r="AR551" s="14" t="s">
        <v>391</v>
      </c>
      <c r="AT551" s="14" t="s">
        <v>422</v>
      </c>
      <c r="AU551" s="14" t="s">
        <v>106</v>
      </c>
      <c r="AY551" s="14" t="s">
        <v>310</v>
      </c>
      <c r="BE551" s="185">
        <f>IF(N551="základní",J551,0)</f>
        <v>0</v>
      </c>
      <c r="BF551" s="185">
        <f>IF(N551="snížená",J551,0)</f>
        <v>0</v>
      </c>
      <c r="BG551" s="185">
        <f>IF(N551="zákl. přenesená",J551,0)</f>
        <v>0</v>
      </c>
      <c r="BH551" s="185">
        <f>IF(N551="sníž. přenesená",J551,0)</f>
        <v>0</v>
      </c>
      <c r="BI551" s="185">
        <f>IF(N551="nulová",J551,0)</f>
        <v>0</v>
      </c>
      <c r="BJ551" s="14" t="s">
        <v>106</v>
      </c>
      <c r="BK551" s="185">
        <f>ROUND(I551*H551,2)</f>
        <v>0</v>
      </c>
      <c r="BL551" s="14" t="s">
        <v>314</v>
      </c>
      <c r="BM551" s="14" t="s">
        <v>1004</v>
      </c>
    </row>
    <row r="552" spans="2:51" s="11" customFormat="1" ht="11.25">
      <c r="B552" s="186"/>
      <c r="C552" s="187"/>
      <c r="D552" s="188" t="s">
        <v>325</v>
      </c>
      <c r="E552" s="189" t="s">
        <v>1005</v>
      </c>
      <c r="F552" s="190" t="s">
        <v>1006</v>
      </c>
      <c r="G552" s="187"/>
      <c r="H552" s="191">
        <v>11768.61</v>
      </c>
      <c r="I552" s="192"/>
      <c r="J552" s="187"/>
      <c r="K552" s="187"/>
      <c r="L552" s="193"/>
      <c r="M552" s="194"/>
      <c r="N552" s="195"/>
      <c r="O552" s="195"/>
      <c r="P552" s="195"/>
      <c r="Q552" s="195"/>
      <c r="R552" s="195"/>
      <c r="S552" s="195"/>
      <c r="T552" s="196"/>
      <c r="AT552" s="197" t="s">
        <v>325</v>
      </c>
      <c r="AU552" s="197" t="s">
        <v>106</v>
      </c>
      <c r="AV552" s="11" t="s">
        <v>106</v>
      </c>
      <c r="AW552" s="11" t="s">
        <v>31</v>
      </c>
      <c r="AX552" s="11" t="s">
        <v>69</v>
      </c>
      <c r="AY552" s="197" t="s">
        <v>310</v>
      </c>
    </row>
    <row r="553" spans="2:51" s="11" customFormat="1" ht="11.25">
      <c r="B553" s="186"/>
      <c r="C553" s="187"/>
      <c r="D553" s="188" t="s">
        <v>325</v>
      </c>
      <c r="E553" s="189" t="s">
        <v>1007</v>
      </c>
      <c r="F553" s="190" t="s">
        <v>1008</v>
      </c>
      <c r="G553" s="187"/>
      <c r="H553" s="191">
        <v>11768.61</v>
      </c>
      <c r="I553" s="192"/>
      <c r="J553" s="187"/>
      <c r="K553" s="187"/>
      <c r="L553" s="193"/>
      <c r="M553" s="194"/>
      <c r="N553" s="195"/>
      <c r="O553" s="195"/>
      <c r="P553" s="195"/>
      <c r="Q553" s="195"/>
      <c r="R553" s="195"/>
      <c r="S553" s="195"/>
      <c r="T553" s="196"/>
      <c r="AT553" s="197" t="s">
        <v>325</v>
      </c>
      <c r="AU553" s="197" t="s">
        <v>106</v>
      </c>
      <c r="AV553" s="11" t="s">
        <v>106</v>
      </c>
      <c r="AW553" s="11" t="s">
        <v>31</v>
      </c>
      <c r="AX553" s="11" t="s">
        <v>77</v>
      </c>
      <c r="AY553" s="197" t="s">
        <v>310</v>
      </c>
    </row>
    <row r="554" spans="2:65" s="1" customFormat="1" ht="22.5" customHeight="1">
      <c r="B554" s="31"/>
      <c r="C554" s="175" t="s">
        <v>1009</v>
      </c>
      <c r="D554" s="175" t="s">
        <v>317</v>
      </c>
      <c r="E554" s="176" t="s">
        <v>1010</v>
      </c>
      <c r="F554" s="177" t="s">
        <v>1011</v>
      </c>
      <c r="G554" s="178" t="s">
        <v>422</v>
      </c>
      <c r="H554" s="179">
        <v>222</v>
      </c>
      <c r="I554" s="180"/>
      <c r="J554" s="179">
        <f>ROUND(I554*H554,2)</f>
        <v>0</v>
      </c>
      <c r="K554" s="177" t="s">
        <v>321</v>
      </c>
      <c r="L554" s="35"/>
      <c r="M554" s="181" t="s">
        <v>1</v>
      </c>
      <c r="N554" s="182" t="s">
        <v>41</v>
      </c>
      <c r="O554" s="57"/>
      <c r="P554" s="183">
        <f>O554*H554</f>
        <v>0</v>
      </c>
      <c r="Q554" s="183">
        <v>0.00014</v>
      </c>
      <c r="R554" s="183">
        <f>Q554*H554</f>
        <v>0.031079999999999997</v>
      </c>
      <c r="S554" s="183">
        <v>0</v>
      </c>
      <c r="T554" s="184">
        <f>S554*H554</f>
        <v>0</v>
      </c>
      <c r="AR554" s="14" t="s">
        <v>314</v>
      </c>
      <c r="AT554" s="14" t="s">
        <v>317</v>
      </c>
      <c r="AU554" s="14" t="s">
        <v>106</v>
      </c>
      <c r="AY554" s="14" t="s">
        <v>310</v>
      </c>
      <c r="BE554" s="185">
        <f>IF(N554="základní",J554,0)</f>
        <v>0</v>
      </c>
      <c r="BF554" s="185">
        <f>IF(N554="snížená",J554,0)</f>
        <v>0</v>
      </c>
      <c r="BG554" s="185">
        <f>IF(N554="zákl. přenesená",J554,0)</f>
        <v>0</v>
      </c>
      <c r="BH554" s="185">
        <f>IF(N554="sníž. přenesená",J554,0)</f>
        <v>0</v>
      </c>
      <c r="BI554" s="185">
        <f>IF(N554="nulová",J554,0)</f>
        <v>0</v>
      </c>
      <c r="BJ554" s="14" t="s">
        <v>106</v>
      </c>
      <c r="BK554" s="185">
        <f>ROUND(I554*H554,2)</f>
        <v>0</v>
      </c>
      <c r="BL554" s="14" t="s">
        <v>314</v>
      </c>
      <c r="BM554" s="14" t="s">
        <v>1012</v>
      </c>
    </row>
    <row r="555" spans="2:51" s="12" customFormat="1" ht="11.25">
      <c r="B555" s="198"/>
      <c r="C555" s="199"/>
      <c r="D555" s="188" t="s">
        <v>325</v>
      </c>
      <c r="E555" s="200" t="s">
        <v>1</v>
      </c>
      <c r="F555" s="201" t="s">
        <v>1013</v>
      </c>
      <c r="G555" s="199"/>
      <c r="H555" s="200" t="s">
        <v>1</v>
      </c>
      <c r="I555" s="202"/>
      <c r="J555" s="199"/>
      <c r="K555" s="199"/>
      <c r="L555" s="203"/>
      <c r="M555" s="204"/>
      <c r="N555" s="205"/>
      <c r="O555" s="205"/>
      <c r="P555" s="205"/>
      <c r="Q555" s="205"/>
      <c r="R555" s="205"/>
      <c r="S555" s="205"/>
      <c r="T555" s="206"/>
      <c r="AT555" s="207" t="s">
        <v>325</v>
      </c>
      <c r="AU555" s="207" t="s">
        <v>106</v>
      </c>
      <c r="AV555" s="12" t="s">
        <v>77</v>
      </c>
      <c r="AW555" s="12" t="s">
        <v>31</v>
      </c>
      <c r="AX555" s="12" t="s">
        <v>69</v>
      </c>
      <c r="AY555" s="207" t="s">
        <v>310</v>
      </c>
    </row>
    <row r="556" spans="2:51" s="11" customFormat="1" ht="11.25">
      <c r="B556" s="186"/>
      <c r="C556" s="187"/>
      <c r="D556" s="188" t="s">
        <v>325</v>
      </c>
      <c r="E556" s="189" t="s">
        <v>1014</v>
      </c>
      <c r="F556" s="190" t="s">
        <v>1015</v>
      </c>
      <c r="G556" s="187"/>
      <c r="H556" s="191">
        <v>222</v>
      </c>
      <c r="I556" s="192"/>
      <c r="J556" s="187"/>
      <c r="K556" s="187"/>
      <c r="L556" s="193"/>
      <c r="M556" s="194"/>
      <c r="N556" s="195"/>
      <c r="O556" s="195"/>
      <c r="P556" s="195"/>
      <c r="Q556" s="195"/>
      <c r="R556" s="195"/>
      <c r="S556" s="195"/>
      <c r="T556" s="196"/>
      <c r="AT556" s="197" t="s">
        <v>325</v>
      </c>
      <c r="AU556" s="197" t="s">
        <v>106</v>
      </c>
      <c r="AV556" s="11" t="s">
        <v>106</v>
      </c>
      <c r="AW556" s="11" t="s">
        <v>31</v>
      </c>
      <c r="AX556" s="11" t="s">
        <v>77</v>
      </c>
      <c r="AY556" s="197" t="s">
        <v>310</v>
      </c>
    </row>
    <row r="557" spans="2:65" s="1" customFormat="1" ht="16.5" customHeight="1">
      <c r="B557" s="31"/>
      <c r="C557" s="208" t="s">
        <v>1016</v>
      </c>
      <c r="D557" s="208" t="s">
        <v>422</v>
      </c>
      <c r="E557" s="209" t="s">
        <v>1017</v>
      </c>
      <c r="F557" s="210" t="s">
        <v>1018</v>
      </c>
      <c r="G557" s="211" t="s">
        <v>422</v>
      </c>
      <c r="H557" s="212">
        <v>15</v>
      </c>
      <c r="I557" s="213"/>
      <c r="J557" s="212">
        <f>ROUND(I557*H557,2)</f>
        <v>0</v>
      </c>
      <c r="K557" s="210" t="s">
        <v>321</v>
      </c>
      <c r="L557" s="214"/>
      <c r="M557" s="215" t="s">
        <v>1</v>
      </c>
      <c r="N557" s="216" t="s">
        <v>41</v>
      </c>
      <c r="O557" s="57"/>
      <c r="P557" s="183">
        <f>O557*H557</f>
        <v>0</v>
      </c>
      <c r="Q557" s="183">
        <v>0.00054</v>
      </c>
      <c r="R557" s="183">
        <f>Q557*H557</f>
        <v>0.0081</v>
      </c>
      <c r="S557" s="183">
        <v>0</v>
      </c>
      <c r="T557" s="184">
        <f>S557*H557</f>
        <v>0</v>
      </c>
      <c r="AR557" s="14" t="s">
        <v>391</v>
      </c>
      <c r="AT557" s="14" t="s">
        <v>422</v>
      </c>
      <c r="AU557" s="14" t="s">
        <v>106</v>
      </c>
      <c r="AY557" s="14" t="s">
        <v>310</v>
      </c>
      <c r="BE557" s="185">
        <f>IF(N557="základní",J557,0)</f>
        <v>0</v>
      </c>
      <c r="BF557" s="185">
        <f>IF(N557="snížená",J557,0)</f>
        <v>0</v>
      </c>
      <c r="BG557" s="185">
        <f>IF(N557="zákl. přenesená",J557,0)</f>
        <v>0</v>
      </c>
      <c r="BH557" s="185">
        <f>IF(N557="sníž. přenesená",J557,0)</f>
        <v>0</v>
      </c>
      <c r="BI557" s="185">
        <f>IF(N557="nulová",J557,0)</f>
        <v>0</v>
      </c>
      <c r="BJ557" s="14" t="s">
        <v>106</v>
      </c>
      <c r="BK557" s="185">
        <f>ROUND(I557*H557,2)</f>
        <v>0</v>
      </c>
      <c r="BL557" s="14" t="s">
        <v>314</v>
      </c>
      <c r="BM557" s="14" t="s">
        <v>1019</v>
      </c>
    </row>
    <row r="558" spans="2:51" s="11" customFormat="1" ht="11.25">
      <c r="B558" s="186"/>
      <c r="C558" s="187"/>
      <c r="D558" s="188" t="s">
        <v>325</v>
      </c>
      <c r="E558" s="189" t="s">
        <v>1020</v>
      </c>
      <c r="F558" s="190" t="s">
        <v>1021</v>
      </c>
      <c r="G558" s="187"/>
      <c r="H558" s="191">
        <v>15</v>
      </c>
      <c r="I558" s="192"/>
      <c r="J558" s="187"/>
      <c r="K558" s="187"/>
      <c r="L558" s="193"/>
      <c r="M558" s="194"/>
      <c r="N558" s="195"/>
      <c r="O558" s="195"/>
      <c r="P558" s="195"/>
      <c r="Q558" s="195"/>
      <c r="R558" s="195"/>
      <c r="S558" s="195"/>
      <c r="T558" s="196"/>
      <c r="AT558" s="197" t="s">
        <v>325</v>
      </c>
      <c r="AU558" s="197" t="s">
        <v>106</v>
      </c>
      <c r="AV558" s="11" t="s">
        <v>106</v>
      </c>
      <c r="AW558" s="11" t="s">
        <v>31</v>
      </c>
      <c r="AX558" s="11" t="s">
        <v>77</v>
      </c>
      <c r="AY558" s="197" t="s">
        <v>310</v>
      </c>
    </row>
    <row r="559" spans="2:65" s="1" customFormat="1" ht="16.5" customHeight="1">
      <c r="B559" s="31"/>
      <c r="C559" s="208" t="s">
        <v>1022</v>
      </c>
      <c r="D559" s="208" t="s">
        <v>422</v>
      </c>
      <c r="E559" s="209" t="s">
        <v>1023</v>
      </c>
      <c r="F559" s="210" t="s">
        <v>1024</v>
      </c>
      <c r="G559" s="211" t="s">
        <v>422</v>
      </c>
      <c r="H559" s="212">
        <v>67</v>
      </c>
      <c r="I559" s="213"/>
      <c r="J559" s="212">
        <f>ROUND(I559*H559,2)</f>
        <v>0</v>
      </c>
      <c r="K559" s="210" t="s">
        <v>321</v>
      </c>
      <c r="L559" s="214"/>
      <c r="M559" s="215" t="s">
        <v>1</v>
      </c>
      <c r="N559" s="216" t="s">
        <v>41</v>
      </c>
      <c r="O559" s="57"/>
      <c r="P559" s="183">
        <f>O559*H559</f>
        <v>0</v>
      </c>
      <c r="Q559" s="183">
        <v>0.00059</v>
      </c>
      <c r="R559" s="183">
        <f>Q559*H559</f>
        <v>0.03953</v>
      </c>
      <c r="S559" s="183">
        <v>0</v>
      </c>
      <c r="T559" s="184">
        <f>S559*H559</f>
        <v>0</v>
      </c>
      <c r="AR559" s="14" t="s">
        <v>391</v>
      </c>
      <c r="AT559" s="14" t="s">
        <v>422</v>
      </c>
      <c r="AU559" s="14" t="s">
        <v>106</v>
      </c>
      <c r="AY559" s="14" t="s">
        <v>310</v>
      </c>
      <c r="BE559" s="185">
        <f>IF(N559="základní",J559,0)</f>
        <v>0</v>
      </c>
      <c r="BF559" s="185">
        <f>IF(N559="snížená",J559,0)</f>
        <v>0</v>
      </c>
      <c r="BG559" s="185">
        <f>IF(N559="zákl. přenesená",J559,0)</f>
        <v>0</v>
      </c>
      <c r="BH559" s="185">
        <f>IF(N559="sníž. přenesená",J559,0)</f>
        <v>0</v>
      </c>
      <c r="BI559" s="185">
        <f>IF(N559="nulová",J559,0)</f>
        <v>0</v>
      </c>
      <c r="BJ559" s="14" t="s">
        <v>106</v>
      </c>
      <c r="BK559" s="185">
        <f>ROUND(I559*H559,2)</f>
        <v>0</v>
      </c>
      <c r="BL559" s="14" t="s">
        <v>314</v>
      </c>
      <c r="BM559" s="14" t="s">
        <v>1025</v>
      </c>
    </row>
    <row r="560" spans="2:51" s="11" customFormat="1" ht="11.25">
      <c r="B560" s="186"/>
      <c r="C560" s="187"/>
      <c r="D560" s="188" t="s">
        <v>325</v>
      </c>
      <c r="E560" s="189" t="s">
        <v>1026</v>
      </c>
      <c r="F560" s="190" t="s">
        <v>1027</v>
      </c>
      <c r="G560" s="187"/>
      <c r="H560" s="191">
        <v>67</v>
      </c>
      <c r="I560" s="192"/>
      <c r="J560" s="187"/>
      <c r="K560" s="187"/>
      <c r="L560" s="193"/>
      <c r="M560" s="194"/>
      <c r="N560" s="195"/>
      <c r="O560" s="195"/>
      <c r="P560" s="195"/>
      <c r="Q560" s="195"/>
      <c r="R560" s="195"/>
      <c r="S560" s="195"/>
      <c r="T560" s="196"/>
      <c r="AT560" s="197" t="s">
        <v>325</v>
      </c>
      <c r="AU560" s="197" t="s">
        <v>106</v>
      </c>
      <c r="AV560" s="11" t="s">
        <v>106</v>
      </c>
      <c r="AW560" s="11" t="s">
        <v>31</v>
      </c>
      <c r="AX560" s="11" t="s">
        <v>77</v>
      </c>
      <c r="AY560" s="197" t="s">
        <v>310</v>
      </c>
    </row>
    <row r="561" spans="2:65" s="1" customFormat="1" ht="16.5" customHeight="1">
      <c r="B561" s="31"/>
      <c r="C561" s="208" t="s">
        <v>1028</v>
      </c>
      <c r="D561" s="208" t="s">
        <v>422</v>
      </c>
      <c r="E561" s="209" t="s">
        <v>1029</v>
      </c>
      <c r="F561" s="210" t="s">
        <v>1030</v>
      </c>
      <c r="G561" s="211" t="s">
        <v>422</v>
      </c>
      <c r="H561" s="212">
        <v>54</v>
      </c>
      <c r="I561" s="213"/>
      <c r="J561" s="212">
        <f>ROUND(I561*H561,2)</f>
        <v>0</v>
      </c>
      <c r="K561" s="210" t="s">
        <v>321</v>
      </c>
      <c r="L561" s="214"/>
      <c r="M561" s="215" t="s">
        <v>1</v>
      </c>
      <c r="N561" s="216" t="s">
        <v>41</v>
      </c>
      <c r="O561" s="57"/>
      <c r="P561" s="183">
        <f>O561*H561</f>
        <v>0</v>
      </c>
      <c r="Q561" s="183">
        <v>0.00065</v>
      </c>
      <c r="R561" s="183">
        <f>Q561*H561</f>
        <v>0.0351</v>
      </c>
      <c r="S561" s="183">
        <v>0</v>
      </c>
      <c r="T561" s="184">
        <f>S561*H561</f>
        <v>0</v>
      </c>
      <c r="AR561" s="14" t="s">
        <v>391</v>
      </c>
      <c r="AT561" s="14" t="s">
        <v>422</v>
      </c>
      <c r="AU561" s="14" t="s">
        <v>106</v>
      </c>
      <c r="AY561" s="14" t="s">
        <v>310</v>
      </c>
      <c r="BE561" s="185">
        <f>IF(N561="základní",J561,0)</f>
        <v>0</v>
      </c>
      <c r="BF561" s="185">
        <f>IF(N561="snížená",J561,0)</f>
        <v>0</v>
      </c>
      <c r="BG561" s="185">
        <f>IF(N561="zákl. přenesená",J561,0)</f>
        <v>0</v>
      </c>
      <c r="BH561" s="185">
        <f>IF(N561="sníž. přenesená",J561,0)</f>
        <v>0</v>
      </c>
      <c r="BI561" s="185">
        <f>IF(N561="nulová",J561,0)</f>
        <v>0</v>
      </c>
      <c r="BJ561" s="14" t="s">
        <v>106</v>
      </c>
      <c r="BK561" s="185">
        <f>ROUND(I561*H561,2)</f>
        <v>0</v>
      </c>
      <c r="BL561" s="14" t="s">
        <v>314</v>
      </c>
      <c r="BM561" s="14" t="s">
        <v>1031</v>
      </c>
    </row>
    <row r="562" spans="2:51" s="11" customFormat="1" ht="11.25">
      <c r="B562" s="186"/>
      <c r="C562" s="187"/>
      <c r="D562" s="188" t="s">
        <v>325</v>
      </c>
      <c r="E562" s="189" t="s">
        <v>1032</v>
      </c>
      <c r="F562" s="190" t="s">
        <v>1033</v>
      </c>
      <c r="G562" s="187"/>
      <c r="H562" s="191">
        <v>54</v>
      </c>
      <c r="I562" s="192"/>
      <c r="J562" s="187"/>
      <c r="K562" s="187"/>
      <c r="L562" s="193"/>
      <c r="M562" s="194"/>
      <c r="N562" s="195"/>
      <c r="O562" s="195"/>
      <c r="P562" s="195"/>
      <c r="Q562" s="195"/>
      <c r="R562" s="195"/>
      <c r="S562" s="195"/>
      <c r="T562" s="196"/>
      <c r="AT562" s="197" t="s">
        <v>325</v>
      </c>
      <c r="AU562" s="197" t="s">
        <v>106</v>
      </c>
      <c r="AV562" s="11" t="s">
        <v>106</v>
      </c>
      <c r="AW562" s="11" t="s">
        <v>31</v>
      </c>
      <c r="AX562" s="11" t="s">
        <v>77</v>
      </c>
      <c r="AY562" s="197" t="s">
        <v>310</v>
      </c>
    </row>
    <row r="563" spans="2:65" s="1" customFormat="1" ht="16.5" customHeight="1">
      <c r="B563" s="31"/>
      <c r="C563" s="208" t="s">
        <v>1034</v>
      </c>
      <c r="D563" s="208" t="s">
        <v>422</v>
      </c>
      <c r="E563" s="209" t="s">
        <v>1035</v>
      </c>
      <c r="F563" s="210" t="s">
        <v>1036</v>
      </c>
      <c r="G563" s="211" t="s">
        <v>422</v>
      </c>
      <c r="H563" s="212">
        <v>44</v>
      </c>
      <c r="I563" s="213"/>
      <c r="J563" s="212">
        <f>ROUND(I563*H563,2)</f>
        <v>0</v>
      </c>
      <c r="K563" s="210" t="s">
        <v>321</v>
      </c>
      <c r="L563" s="214"/>
      <c r="M563" s="215" t="s">
        <v>1</v>
      </c>
      <c r="N563" s="216" t="s">
        <v>41</v>
      </c>
      <c r="O563" s="57"/>
      <c r="P563" s="183">
        <f>O563*H563</f>
        <v>0</v>
      </c>
      <c r="Q563" s="183">
        <v>0.00101</v>
      </c>
      <c r="R563" s="183">
        <f>Q563*H563</f>
        <v>0.04444</v>
      </c>
      <c r="S563" s="183">
        <v>0</v>
      </c>
      <c r="T563" s="184">
        <f>S563*H563</f>
        <v>0</v>
      </c>
      <c r="AR563" s="14" t="s">
        <v>391</v>
      </c>
      <c r="AT563" s="14" t="s">
        <v>422</v>
      </c>
      <c r="AU563" s="14" t="s">
        <v>106</v>
      </c>
      <c r="AY563" s="14" t="s">
        <v>310</v>
      </c>
      <c r="BE563" s="185">
        <f>IF(N563="základní",J563,0)</f>
        <v>0</v>
      </c>
      <c r="BF563" s="185">
        <f>IF(N563="snížená",J563,0)</f>
        <v>0</v>
      </c>
      <c r="BG563" s="185">
        <f>IF(N563="zákl. přenesená",J563,0)</f>
        <v>0</v>
      </c>
      <c r="BH563" s="185">
        <f>IF(N563="sníž. přenesená",J563,0)</f>
        <v>0</v>
      </c>
      <c r="BI563" s="185">
        <f>IF(N563="nulová",J563,0)</f>
        <v>0</v>
      </c>
      <c r="BJ563" s="14" t="s">
        <v>106</v>
      </c>
      <c r="BK563" s="185">
        <f>ROUND(I563*H563,2)</f>
        <v>0</v>
      </c>
      <c r="BL563" s="14" t="s">
        <v>314</v>
      </c>
      <c r="BM563" s="14" t="s">
        <v>1037</v>
      </c>
    </row>
    <row r="564" spans="2:51" s="11" customFormat="1" ht="11.25">
      <c r="B564" s="186"/>
      <c r="C564" s="187"/>
      <c r="D564" s="188" t="s">
        <v>325</v>
      </c>
      <c r="E564" s="189" t="s">
        <v>1038</v>
      </c>
      <c r="F564" s="190" t="s">
        <v>1039</v>
      </c>
      <c r="G564" s="187"/>
      <c r="H564" s="191">
        <v>44</v>
      </c>
      <c r="I564" s="192"/>
      <c r="J564" s="187"/>
      <c r="K564" s="187"/>
      <c r="L564" s="193"/>
      <c r="M564" s="194"/>
      <c r="N564" s="195"/>
      <c r="O564" s="195"/>
      <c r="P564" s="195"/>
      <c r="Q564" s="195"/>
      <c r="R564" s="195"/>
      <c r="S564" s="195"/>
      <c r="T564" s="196"/>
      <c r="AT564" s="197" t="s">
        <v>325</v>
      </c>
      <c r="AU564" s="197" t="s">
        <v>106</v>
      </c>
      <c r="AV564" s="11" t="s">
        <v>106</v>
      </c>
      <c r="AW564" s="11" t="s">
        <v>31</v>
      </c>
      <c r="AX564" s="11" t="s">
        <v>77</v>
      </c>
      <c r="AY564" s="197" t="s">
        <v>310</v>
      </c>
    </row>
    <row r="565" spans="2:65" s="1" customFormat="1" ht="16.5" customHeight="1">
      <c r="B565" s="31"/>
      <c r="C565" s="208" t="s">
        <v>1040</v>
      </c>
      <c r="D565" s="208" t="s">
        <v>422</v>
      </c>
      <c r="E565" s="209" t="s">
        <v>1041</v>
      </c>
      <c r="F565" s="210" t="s">
        <v>1042</v>
      </c>
      <c r="G565" s="211" t="s">
        <v>422</v>
      </c>
      <c r="H565" s="212">
        <v>22</v>
      </c>
      <c r="I565" s="213"/>
      <c r="J565" s="212">
        <f>ROUND(I565*H565,2)</f>
        <v>0</v>
      </c>
      <c r="K565" s="210" t="s">
        <v>321</v>
      </c>
      <c r="L565" s="214"/>
      <c r="M565" s="215" t="s">
        <v>1</v>
      </c>
      <c r="N565" s="216" t="s">
        <v>41</v>
      </c>
      <c r="O565" s="57"/>
      <c r="P565" s="183">
        <f>O565*H565</f>
        <v>0</v>
      </c>
      <c r="Q565" s="183">
        <v>0.00078</v>
      </c>
      <c r="R565" s="183">
        <f>Q565*H565</f>
        <v>0.017159999999999998</v>
      </c>
      <c r="S565" s="183">
        <v>0</v>
      </c>
      <c r="T565" s="184">
        <f>S565*H565</f>
        <v>0</v>
      </c>
      <c r="AR565" s="14" t="s">
        <v>391</v>
      </c>
      <c r="AT565" s="14" t="s">
        <v>422</v>
      </c>
      <c r="AU565" s="14" t="s">
        <v>106</v>
      </c>
      <c r="AY565" s="14" t="s">
        <v>310</v>
      </c>
      <c r="BE565" s="185">
        <f>IF(N565="základní",J565,0)</f>
        <v>0</v>
      </c>
      <c r="BF565" s="185">
        <f>IF(N565="snížená",J565,0)</f>
        <v>0</v>
      </c>
      <c r="BG565" s="185">
        <f>IF(N565="zákl. přenesená",J565,0)</f>
        <v>0</v>
      </c>
      <c r="BH565" s="185">
        <f>IF(N565="sníž. přenesená",J565,0)</f>
        <v>0</v>
      </c>
      <c r="BI565" s="185">
        <f>IF(N565="nulová",J565,0)</f>
        <v>0</v>
      </c>
      <c r="BJ565" s="14" t="s">
        <v>106</v>
      </c>
      <c r="BK565" s="185">
        <f>ROUND(I565*H565,2)</f>
        <v>0</v>
      </c>
      <c r="BL565" s="14" t="s">
        <v>314</v>
      </c>
      <c r="BM565" s="14" t="s">
        <v>1043</v>
      </c>
    </row>
    <row r="566" spans="2:51" s="11" customFormat="1" ht="11.25">
      <c r="B566" s="186"/>
      <c r="C566" s="187"/>
      <c r="D566" s="188" t="s">
        <v>325</v>
      </c>
      <c r="E566" s="189" t="s">
        <v>1044</v>
      </c>
      <c r="F566" s="190" t="s">
        <v>1045</v>
      </c>
      <c r="G566" s="187"/>
      <c r="H566" s="191">
        <v>22</v>
      </c>
      <c r="I566" s="192"/>
      <c r="J566" s="187"/>
      <c r="K566" s="187"/>
      <c r="L566" s="193"/>
      <c r="M566" s="194"/>
      <c r="N566" s="195"/>
      <c r="O566" s="195"/>
      <c r="P566" s="195"/>
      <c r="Q566" s="195"/>
      <c r="R566" s="195"/>
      <c r="S566" s="195"/>
      <c r="T566" s="196"/>
      <c r="AT566" s="197" t="s">
        <v>325</v>
      </c>
      <c r="AU566" s="197" t="s">
        <v>106</v>
      </c>
      <c r="AV566" s="11" t="s">
        <v>106</v>
      </c>
      <c r="AW566" s="11" t="s">
        <v>31</v>
      </c>
      <c r="AX566" s="11" t="s">
        <v>77</v>
      </c>
      <c r="AY566" s="197" t="s">
        <v>310</v>
      </c>
    </row>
    <row r="567" spans="2:65" s="1" customFormat="1" ht="16.5" customHeight="1">
      <c r="B567" s="31"/>
      <c r="C567" s="208" t="s">
        <v>1046</v>
      </c>
      <c r="D567" s="208" t="s">
        <v>422</v>
      </c>
      <c r="E567" s="209" t="s">
        <v>1047</v>
      </c>
      <c r="F567" s="210" t="s">
        <v>1048</v>
      </c>
      <c r="G567" s="211" t="s">
        <v>422</v>
      </c>
      <c r="H567" s="212">
        <v>20</v>
      </c>
      <c r="I567" s="213"/>
      <c r="J567" s="212">
        <f>ROUND(I567*H567,2)</f>
        <v>0</v>
      </c>
      <c r="K567" s="210" t="s">
        <v>321</v>
      </c>
      <c r="L567" s="214"/>
      <c r="M567" s="215" t="s">
        <v>1</v>
      </c>
      <c r="N567" s="216" t="s">
        <v>41</v>
      </c>
      <c r="O567" s="57"/>
      <c r="P567" s="183">
        <f>O567*H567</f>
        <v>0</v>
      </c>
      <c r="Q567" s="183">
        <v>0.00088</v>
      </c>
      <c r="R567" s="183">
        <f>Q567*H567</f>
        <v>0.0176</v>
      </c>
      <c r="S567" s="183">
        <v>0</v>
      </c>
      <c r="T567" s="184">
        <f>S567*H567</f>
        <v>0</v>
      </c>
      <c r="AR567" s="14" t="s">
        <v>391</v>
      </c>
      <c r="AT567" s="14" t="s">
        <v>422</v>
      </c>
      <c r="AU567" s="14" t="s">
        <v>106</v>
      </c>
      <c r="AY567" s="14" t="s">
        <v>310</v>
      </c>
      <c r="BE567" s="185">
        <f>IF(N567="základní",J567,0)</f>
        <v>0</v>
      </c>
      <c r="BF567" s="185">
        <f>IF(N567="snížená",J567,0)</f>
        <v>0</v>
      </c>
      <c r="BG567" s="185">
        <f>IF(N567="zákl. přenesená",J567,0)</f>
        <v>0</v>
      </c>
      <c r="BH567" s="185">
        <f>IF(N567="sníž. přenesená",J567,0)</f>
        <v>0</v>
      </c>
      <c r="BI567" s="185">
        <f>IF(N567="nulová",J567,0)</f>
        <v>0</v>
      </c>
      <c r="BJ567" s="14" t="s">
        <v>106</v>
      </c>
      <c r="BK567" s="185">
        <f>ROUND(I567*H567,2)</f>
        <v>0</v>
      </c>
      <c r="BL567" s="14" t="s">
        <v>314</v>
      </c>
      <c r="BM567" s="14" t="s">
        <v>1049</v>
      </c>
    </row>
    <row r="568" spans="2:51" s="11" customFormat="1" ht="11.25">
      <c r="B568" s="186"/>
      <c r="C568" s="187"/>
      <c r="D568" s="188" t="s">
        <v>325</v>
      </c>
      <c r="E568" s="189" t="s">
        <v>1050</v>
      </c>
      <c r="F568" s="190" t="s">
        <v>1051</v>
      </c>
      <c r="G568" s="187"/>
      <c r="H568" s="191">
        <v>20</v>
      </c>
      <c r="I568" s="192"/>
      <c r="J568" s="187"/>
      <c r="K568" s="187"/>
      <c r="L568" s="193"/>
      <c r="M568" s="194"/>
      <c r="N568" s="195"/>
      <c r="O568" s="195"/>
      <c r="P568" s="195"/>
      <c r="Q568" s="195"/>
      <c r="R568" s="195"/>
      <c r="S568" s="195"/>
      <c r="T568" s="196"/>
      <c r="AT568" s="197" t="s">
        <v>325</v>
      </c>
      <c r="AU568" s="197" t="s">
        <v>106</v>
      </c>
      <c r="AV568" s="11" t="s">
        <v>106</v>
      </c>
      <c r="AW568" s="11" t="s">
        <v>31</v>
      </c>
      <c r="AX568" s="11" t="s">
        <v>77</v>
      </c>
      <c r="AY568" s="197" t="s">
        <v>310</v>
      </c>
    </row>
    <row r="569" spans="2:65" s="1" customFormat="1" ht="22.5" customHeight="1">
      <c r="B569" s="31"/>
      <c r="C569" s="175" t="s">
        <v>1052</v>
      </c>
      <c r="D569" s="175" t="s">
        <v>317</v>
      </c>
      <c r="E569" s="176" t="s">
        <v>1053</v>
      </c>
      <c r="F569" s="177" t="s">
        <v>1054</v>
      </c>
      <c r="G569" s="178" t="s">
        <v>422</v>
      </c>
      <c r="H569" s="179">
        <v>191</v>
      </c>
      <c r="I569" s="180"/>
      <c r="J569" s="179">
        <f>ROUND(I569*H569,2)</f>
        <v>0</v>
      </c>
      <c r="K569" s="177" t="s">
        <v>321</v>
      </c>
      <c r="L569" s="35"/>
      <c r="M569" s="181" t="s">
        <v>1</v>
      </c>
      <c r="N569" s="182" t="s">
        <v>41</v>
      </c>
      <c r="O569" s="57"/>
      <c r="P569" s="183">
        <f>O569*H569</f>
        <v>0</v>
      </c>
      <c r="Q569" s="183">
        <v>0</v>
      </c>
      <c r="R569" s="183">
        <f>Q569*H569</f>
        <v>0</v>
      </c>
      <c r="S569" s="183">
        <v>0</v>
      </c>
      <c r="T569" s="184">
        <f>S569*H569</f>
        <v>0</v>
      </c>
      <c r="AR569" s="14" t="s">
        <v>314</v>
      </c>
      <c r="AT569" s="14" t="s">
        <v>317</v>
      </c>
      <c r="AU569" s="14" t="s">
        <v>106</v>
      </c>
      <c r="AY569" s="14" t="s">
        <v>310</v>
      </c>
      <c r="BE569" s="185">
        <f>IF(N569="základní",J569,0)</f>
        <v>0</v>
      </c>
      <c r="BF569" s="185">
        <f>IF(N569="snížená",J569,0)</f>
        <v>0</v>
      </c>
      <c r="BG569" s="185">
        <f>IF(N569="zákl. přenesená",J569,0)</f>
        <v>0</v>
      </c>
      <c r="BH569" s="185">
        <f>IF(N569="sníž. přenesená",J569,0)</f>
        <v>0</v>
      </c>
      <c r="BI569" s="185">
        <f>IF(N569="nulová",J569,0)</f>
        <v>0</v>
      </c>
      <c r="BJ569" s="14" t="s">
        <v>106</v>
      </c>
      <c r="BK569" s="185">
        <f>ROUND(I569*H569,2)</f>
        <v>0</v>
      </c>
      <c r="BL569" s="14" t="s">
        <v>314</v>
      </c>
      <c r="BM569" s="14" t="s">
        <v>1055</v>
      </c>
    </row>
    <row r="570" spans="2:51" s="12" customFormat="1" ht="11.25">
      <c r="B570" s="198"/>
      <c r="C570" s="199"/>
      <c r="D570" s="188" t="s">
        <v>325</v>
      </c>
      <c r="E570" s="200" t="s">
        <v>1</v>
      </c>
      <c r="F570" s="201" t="s">
        <v>1013</v>
      </c>
      <c r="G570" s="199"/>
      <c r="H570" s="200" t="s">
        <v>1</v>
      </c>
      <c r="I570" s="202"/>
      <c r="J570" s="199"/>
      <c r="K570" s="199"/>
      <c r="L570" s="203"/>
      <c r="M570" s="204"/>
      <c r="N570" s="205"/>
      <c r="O570" s="205"/>
      <c r="P570" s="205"/>
      <c r="Q570" s="205"/>
      <c r="R570" s="205"/>
      <c r="S570" s="205"/>
      <c r="T570" s="206"/>
      <c r="AT570" s="207" t="s">
        <v>325</v>
      </c>
      <c r="AU570" s="207" t="s">
        <v>106</v>
      </c>
      <c r="AV570" s="12" t="s">
        <v>77</v>
      </c>
      <c r="AW570" s="12" t="s">
        <v>31</v>
      </c>
      <c r="AX570" s="12" t="s">
        <v>69</v>
      </c>
      <c r="AY570" s="207" t="s">
        <v>310</v>
      </c>
    </row>
    <row r="571" spans="2:51" s="11" customFormat="1" ht="11.25">
      <c r="B571" s="186"/>
      <c r="C571" s="187"/>
      <c r="D571" s="188" t="s">
        <v>325</v>
      </c>
      <c r="E571" s="189" t="s">
        <v>1056</v>
      </c>
      <c r="F571" s="190" t="s">
        <v>1057</v>
      </c>
      <c r="G571" s="187"/>
      <c r="H571" s="191">
        <v>191</v>
      </c>
      <c r="I571" s="192"/>
      <c r="J571" s="187"/>
      <c r="K571" s="187"/>
      <c r="L571" s="193"/>
      <c r="M571" s="194"/>
      <c r="N571" s="195"/>
      <c r="O571" s="195"/>
      <c r="P571" s="195"/>
      <c r="Q571" s="195"/>
      <c r="R571" s="195"/>
      <c r="S571" s="195"/>
      <c r="T571" s="196"/>
      <c r="AT571" s="197" t="s">
        <v>325</v>
      </c>
      <c r="AU571" s="197" t="s">
        <v>106</v>
      </c>
      <c r="AV571" s="11" t="s">
        <v>106</v>
      </c>
      <c r="AW571" s="11" t="s">
        <v>31</v>
      </c>
      <c r="AX571" s="11" t="s">
        <v>77</v>
      </c>
      <c r="AY571" s="197" t="s">
        <v>310</v>
      </c>
    </row>
    <row r="572" spans="2:65" s="1" customFormat="1" ht="16.5" customHeight="1">
      <c r="B572" s="31"/>
      <c r="C572" s="208" t="s">
        <v>1058</v>
      </c>
      <c r="D572" s="208" t="s">
        <v>422</v>
      </c>
      <c r="E572" s="209" t="s">
        <v>1059</v>
      </c>
      <c r="F572" s="210" t="s">
        <v>1060</v>
      </c>
      <c r="G572" s="211" t="s">
        <v>422</v>
      </c>
      <c r="H572" s="212">
        <v>152</v>
      </c>
      <c r="I572" s="213"/>
      <c r="J572" s="212">
        <f>ROUND(I572*H572,2)</f>
        <v>0</v>
      </c>
      <c r="K572" s="210" t="s">
        <v>321</v>
      </c>
      <c r="L572" s="214"/>
      <c r="M572" s="215" t="s">
        <v>1</v>
      </c>
      <c r="N572" s="216" t="s">
        <v>41</v>
      </c>
      <c r="O572" s="57"/>
      <c r="P572" s="183">
        <f>O572*H572</f>
        <v>0</v>
      </c>
      <c r="Q572" s="183">
        <v>3E-05</v>
      </c>
      <c r="R572" s="183">
        <f>Q572*H572</f>
        <v>0.00456</v>
      </c>
      <c r="S572" s="183">
        <v>0</v>
      </c>
      <c r="T572" s="184">
        <f>S572*H572</f>
        <v>0</v>
      </c>
      <c r="AR572" s="14" t="s">
        <v>391</v>
      </c>
      <c r="AT572" s="14" t="s">
        <v>422</v>
      </c>
      <c r="AU572" s="14" t="s">
        <v>106</v>
      </c>
      <c r="AY572" s="14" t="s">
        <v>310</v>
      </c>
      <c r="BE572" s="185">
        <f>IF(N572="základní",J572,0)</f>
        <v>0</v>
      </c>
      <c r="BF572" s="185">
        <f>IF(N572="snížená",J572,0)</f>
        <v>0</v>
      </c>
      <c r="BG572" s="185">
        <f>IF(N572="zákl. přenesená",J572,0)</f>
        <v>0</v>
      </c>
      <c r="BH572" s="185">
        <f>IF(N572="sníž. přenesená",J572,0)</f>
        <v>0</v>
      </c>
      <c r="BI572" s="185">
        <f>IF(N572="nulová",J572,0)</f>
        <v>0</v>
      </c>
      <c r="BJ572" s="14" t="s">
        <v>106</v>
      </c>
      <c r="BK572" s="185">
        <f>ROUND(I572*H572,2)</f>
        <v>0</v>
      </c>
      <c r="BL572" s="14" t="s">
        <v>314</v>
      </c>
      <c r="BM572" s="14" t="s">
        <v>1061</v>
      </c>
    </row>
    <row r="573" spans="2:51" s="11" customFormat="1" ht="11.25">
      <c r="B573" s="186"/>
      <c r="C573" s="187"/>
      <c r="D573" s="188" t="s">
        <v>325</v>
      </c>
      <c r="E573" s="189" t="s">
        <v>1062</v>
      </c>
      <c r="F573" s="190" t="s">
        <v>1063</v>
      </c>
      <c r="G573" s="187"/>
      <c r="H573" s="191">
        <v>152</v>
      </c>
      <c r="I573" s="192"/>
      <c r="J573" s="187"/>
      <c r="K573" s="187"/>
      <c r="L573" s="193"/>
      <c r="M573" s="194"/>
      <c r="N573" s="195"/>
      <c r="O573" s="195"/>
      <c r="P573" s="195"/>
      <c r="Q573" s="195"/>
      <c r="R573" s="195"/>
      <c r="S573" s="195"/>
      <c r="T573" s="196"/>
      <c r="AT573" s="197" t="s">
        <v>325</v>
      </c>
      <c r="AU573" s="197" t="s">
        <v>106</v>
      </c>
      <c r="AV573" s="11" t="s">
        <v>106</v>
      </c>
      <c r="AW573" s="11" t="s">
        <v>31</v>
      </c>
      <c r="AX573" s="11" t="s">
        <v>77</v>
      </c>
      <c r="AY573" s="197" t="s">
        <v>310</v>
      </c>
    </row>
    <row r="574" spans="2:65" s="1" customFormat="1" ht="16.5" customHeight="1">
      <c r="B574" s="31"/>
      <c r="C574" s="208" t="s">
        <v>1064</v>
      </c>
      <c r="D574" s="208" t="s">
        <v>422</v>
      </c>
      <c r="E574" s="209" t="s">
        <v>1065</v>
      </c>
      <c r="F574" s="210" t="s">
        <v>1066</v>
      </c>
      <c r="G574" s="211" t="s">
        <v>422</v>
      </c>
      <c r="H574" s="212">
        <v>39</v>
      </c>
      <c r="I574" s="213"/>
      <c r="J574" s="212">
        <f>ROUND(I574*H574,2)</f>
        <v>0</v>
      </c>
      <c r="K574" s="210" t="s">
        <v>321</v>
      </c>
      <c r="L574" s="214"/>
      <c r="M574" s="215" t="s">
        <v>1</v>
      </c>
      <c r="N574" s="216" t="s">
        <v>41</v>
      </c>
      <c r="O574" s="57"/>
      <c r="P574" s="183">
        <f>O574*H574</f>
        <v>0</v>
      </c>
      <c r="Q574" s="183">
        <v>3E-05</v>
      </c>
      <c r="R574" s="183">
        <f>Q574*H574</f>
        <v>0.00117</v>
      </c>
      <c r="S574" s="183">
        <v>0</v>
      </c>
      <c r="T574" s="184">
        <f>S574*H574</f>
        <v>0</v>
      </c>
      <c r="AR574" s="14" t="s">
        <v>391</v>
      </c>
      <c r="AT574" s="14" t="s">
        <v>422</v>
      </c>
      <c r="AU574" s="14" t="s">
        <v>106</v>
      </c>
      <c r="AY574" s="14" t="s">
        <v>310</v>
      </c>
      <c r="BE574" s="185">
        <f>IF(N574="základní",J574,0)</f>
        <v>0</v>
      </c>
      <c r="BF574" s="185">
        <f>IF(N574="snížená",J574,0)</f>
        <v>0</v>
      </c>
      <c r="BG574" s="185">
        <f>IF(N574="zákl. přenesená",J574,0)</f>
        <v>0</v>
      </c>
      <c r="BH574" s="185">
        <f>IF(N574="sníž. přenesená",J574,0)</f>
        <v>0</v>
      </c>
      <c r="BI574" s="185">
        <f>IF(N574="nulová",J574,0)</f>
        <v>0</v>
      </c>
      <c r="BJ574" s="14" t="s">
        <v>106</v>
      </c>
      <c r="BK574" s="185">
        <f>ROUND(I574*H574,2)</f>
        <v>0</v>
      </c>
      <c r="BL574" s="14" t="s">
        <v>314</v>
      </c>
      <c r="BM574" s="14" t="s">
        <v>1067</v>
      </c>
    </row>
    <row r="575" spans="2:51" s="11" customFormat="1" ht="11.25">
      <c r="B575" s="186"/>
      <c r="C575" s="187"/>
      <c r="D575" s="188" t="s">
        <v>325</v>
      </c>
      <c r="E575" s="189" t="s">
        <v>1068</v>
      </c>
      <c r="F575" s="190" t="s">
        <v>1069</v>
      </c>
      <c r="G575" s="187"/>
      <c r="H575" s="191">
        <v>39</v>
      </c>
      <c r="I575" s="192"/>
      <c r="J575" s="187"/>
      <c r="K575" s="187"/>
      <c r="L575" s="193"/>
      <c r="M575" s="194"/>
      <c r="N575" s="195"/>
      <c r="O575" s="195"/>
      <c r="P575" s="195"/>
      <c r="Q575" s="195"/>
      <c r="R575" s="195"/>
      <c r="S575" s="195"/>
      <c r="T575" s="196"/>
      <c r="AT575" s="197" t="s">
        <v>325</v>
      </c>
      <c r="AU575" s="197" t="s">
        <v>106</v>
      </c>
      <c r="AV575" s="11" t="s">
        <v>106</v>
      </c>
      <c r="AW575" s="11" t="s">
        <v>31</v>
      </c>
      <c r="AX575" s="11" t="s">
        <v>77</v>
      </c>
      <c r="AY575" s="197" t="s">
        <v>310</v>
      </c>
    </row>
    <row r="576" spans="2:65" s="1" customFormat="1" ht="22.5" customHeight="1">
      <c r="B576" s="31"/>
      <c r="C576" s="175" t="s">
        <v>1070</v>
      </c>
      <c r="D576" s="175" t="s">
        <v>317</v>
      </c>
      <c r="E576" s="176" t="s">
        <v>1071</v>
      </c>
      <c r="F576" s="177" t="s">
        <v>1072</v>
      </c>
      <c r="G576" s="178" t="s">
        <v>832</v>
      </c>
      <c r="H576" s="179">
        <v>14</v>
      </c>
      <c r="I576" s="180"/>
      <c r="J576" s="179">
        <f>ROUND(I576*H576,2)</f>
        <v>0</v>
      </c>
      <c r="K576" s="177" t="s">
        <v>321</v>
      </c>
      <c r="L576" s="35"/>
      <c r="M576" s="181" t="s">
        <v>1</v>
      </c>
      <c r="N576" s="182" t="s">
        <v>41</v>
      </c>
      <c r="O576" s="57"/>
      <c r="P576" s="183">
        <f>O576*H576</f>
        <v>0</v>
      </c>
      <c r="Q576" s="183">
        <v>0</v>
      </c>
      <c r="R576" s="183">
        <f>Q576*H576</f>
        <v>0</v>
      </c>
      <c r="S576" s="183">
        <v>0</v>
      </c>
      <c r="T576" s="184">
        <f>S576*H576</f>
        <v>0</v>
      </c>
      <c r="AR576" s="14" t="s">
        <v>314</v>
      </c>
      <c r="AT576" s="14" t="s">
        <v>317</v>
      </c>
      <c r="AU576" s="14" t="s">
        <v>106</v>
      </c>
      <c r="AY576" s="14" t="s">
        <v>310</v>
      </c>
      <c r="BE576" s="185">
        <f>IF(N576="základní",J576,0)</f>
        <v>0</v>
      </c>
      <c r="BF576" s="185">
        <f>IF(N576="snížená",J576,0)</f>
        <v>0</v>
      </c>
      <c r="BG576" s="185">
        <f>IF(N576="zákl. přenesená",J576,0)</f>
        <v>0</v>
      </c>
      <c r="BH576" s="185">
        <f>IF(N576="sníž. přenesená",J576,0)</f>
        <v>0</v>
      </c>
      <c r="BI576" s="185">
        <f>IF(N576="nulová",J576,0)</f>
        <v>0</v>
      </c>
      <c r="BJ576" s="14" t="s">
        <v>106</v>
      </c>
      <c r="BK576" s="185">
        <f>ROUND(I576*H576,2)</f>
        <v>0</v>
      </c>
      <c r="BL576" s="14" t="s">
        <v>314</v>
      </c>
      <c r="BM576" s="14" t="s">
        <v>1073</v>
      </c>
    </row>
    <row r="577" spans="2:63" s="10" customFormat="1" ht="22.9" customHeight="1">
      <c r="B577" s="159"/>
      <c r="C577" s="160"/>
      <c r="D577" s="161" t="s">
        <v>68</v>
      </c>
      <c r="E577" s="173" t="s">
        <v>1074</v>
      </c>
      <c r="F577" s="173" t="s">
        <v>1075</v>
      </c>
      <c r="G577" s="160"/>
      <c r="H577" s="160"/>
      <c r="I577" s="163"/>
      <c r="J577" s="174">
        <f>BK577</f>
        <v>0</v>
      </c>
      <c r="K577" s="160"/>
      <c r="L577" s="165"/>
      <c r="M577" s="166"/>
      <c r="N577" s="167"/>
      <c r="O577" s="167"/>
      <c r="P577" s="168">
        <f>SUM(P578:P582)</f>
        <v>0</v>
      </c>
      <c r="Q577" s="167"/>
      <c r="R577" s="168">
        <f>SUM(R578:R582)</f>
        <v>0.1236</v>
      </c>
      <c r="S577" s="167"/>
      <c r="T577" s="169">
        <f>SUM(T578:T582)</f>
        <v>0</v>
      </c>
      <c r="AR577" s="170" t="s">
        <v>314</v>
      </c>
      <c r="AT577" s="171" t="s">
        <v>68</v>
      </c>
      <c r="AU577" s="171" t="s">
        <v>77</v>
      </c>
      <c r="AY577" s="170" t="s">
        <v>310</v>
      </c>
      <c r="BK577" s="172">
        <f>SUM(BK578:BK582)</f>
        <v>0</v>
      </c>
    </row>
    <row r="578" spans="2:65" s="1" customFormat="1" ht="16.5" customHeight="1">
      <c r="B578" s="31"/>
      <c r="C578" s="175" t="s">
        <v>1076</v>
      </c>
      <c r="D578" s="175" t="s">
        <v>317</v>
      </c>
      <c r="E578" s="176" t="s">
        <v>1077</v>
      </c>
      <c r="F578" s="177" t="s">
        <v>1078</v>
      </c>
      <c r="G578" s="178" t="s">
        <v>720</v>
      </c>
      <c r="H578" s="179">
        <v>4</v>
      </c>
      <c r="I578" s="180"/>
      <c r="J578" s="179">
        <f>ROUND(I578*H578,2)</f>
        <v>0</v>
      </c>
      <c r="K578" s="177" t="s">
        <v>402</v>
      </c>
      <c r="L578" s="35"/>
      <c r="M578" s="181" t="s">
        <v>1</v>
      </c>
      <c r="N578" s="182" t="s">
        <v>41</v>
      </c>
      <c r="O578" s="57"/>
      <c r="P578" s="183">
        <f>O578*H578</f>
        <v>0</v>
      </c>
      <c r="Q578" s="183">
        <v>0</v>
      </c>
      <c r="R578" s="183">
        <f>Q578*H578</f>
        <v>0</v>
      </c>
      <c r="S578" s="183">
        <v>0</v>
      </c>
      <c r="T578" s="184">
        <f>S578*H578</f>
        <v>0</v>
      </c>
      <c r="AR578" s="14" t="s">
        <v>314</v>
      </c>
      <c r="AT578" s="14" t="s">
        <v>317</v>
      </c>
      <c r="AU578" s="14" t="s">
        <v>106</v>
      </c>
      <c r="AY578" s="14" t="s">
        <v>310</v>
      </c>
      <c r="BE578" s="185">
        <f>IF(N578="základní",J578,0)</f>
        <v>0</v>
      </c>
      <c r="BF578" s="185">
        <f>IF(N578="snížená",J578,0)</f>
        <v>0</v>
      </c>
      <c r="BG578" s="185">
        <f>IF(N578="zákl. přenesená",J578,0)</f>
        <v>0</v>
      </c>
      <c r="BH578" s="185">
        <f>IF(N578="sníž. přenesená",J578,0)</f>
        <v>0</v>
      </c>
      <c r="BI578" s="185">
        <f>IF(N578="nulová",J578,0)</f>
        <v>0</v>
      </c>
      <c r="BJ578" s="14" t="s">
        <v>106</v>
      </c>
      <c r="BK578" s="185">
        <f>ROUND(I578*H578,2)</f>
        <v>0</v>
      </c>
      <c r="BL578" s="14" t="s">
        <v>314</v>
      </c>
      <c r="BM578" s="14" t="s">
        <v>1079</v>
      </c>
    </row>
    <row r="579" spans="2:51" s="11" customFormat="1" ht="11.25">
      <c r="B579" s="186"/>
      <c r="C579" s="187"/>
      <c r="D579" s="188" t="s">
        <v>325</v>
      </c>
      <c r="E579" s="189" t="s">
        <v>1080</v>
      </c>
      <c r="F579" s="190" t="s">
        <v>314</v>
      </c>
      <c r="G579" s="187"/>
      <c r="H579" s="191">
        <v>4</v>
      </c>
      <c r="I579" s="192"/>
      <c r="J579" s="187"/>
      <c r="K579" s="187"/>
      <c r="L579" s="193"/>
      <c r="M579" s="194"/>
      <c r="N579" s="195"/>
      <c r="O579" s="195"/>
      <c r="P579" s="195"/>
      <c r="Q579" s="195"/>
      <c r="R579" s="195"/>
      <c r="S579" s="195"/>
      <c r="T579" s="196"/>
      <c r="AT579" s="197" t="s">
        <v>325</v>
      </c>
      <c r="AU579" s="197" t="s">
        <v>106</v>
      </c>
      <c r="AV579" s="11" t="s">
        <v>106</v>
      </c>
      <c r="AW579" s="11" t="s">
        <v>31</v>
      </c>
      <c r="AX579" s="11" t="s">
        <v>77</v>
      </c>
      <c r="AY579" s="197" t="s">
        <v>310</v>
      </c>
    </row>
    <row r="580" spans="2:65" s="1" customFormat="1" ht="16.5" customHeight="1">
      <c r="B580" s="31"/>
      <c r="C580" s="175" t="s">
        <v>1081</v>
      </c>
      <c r="D580" s="175" t="s">
        <v>317</v>
      </c>
      <c r="E580" s="176" t="s">
        <v>1082</v>
      </c>
      <c r="F580" s="177" t="s">
        <v>1083</v>
      </c>
      <c r="G580" s="178" t="s">
        <v>1084</v>
      </c>
      <c r="H580" s="179">
        <v>4</v>
      </c>
      <c r="I580" s="180"/>
      <c r="J580" s="179">
        <f>ROUND(I580*H580,2)</f>
        <v>0</v>
      </c>
      <c r="K580" s="177" t="s">
        <v>321</v>
      </c>
      <c r="L580" s="35"/>
      <c r="M580" s="181" t="s">
        <v>1</v>
      </c>
      <c r="N580" s="182" t="s">
        <v>41</v>
      </c>
      <c r="O580" s="57"/>
      <c r="P580" s="183">
        <f>O580*H580</f>
        <v>0</v>
      </c>
      <c r="Q580" s="183">
        <v>0.0309</v>
      </c>
      <c r="R580" s="183">
        <f>Q580*H580</f>
        <v>0.1236</v>
      </c>
      <c r="S580" s="183">
        <v>0</v>
      </c>
      <c r="T580" s="184">
        <f>S580*H580</f>
        <v>0</v>
      </c>
      <c r="AR580" s="14" t="s">
        <v>314</v>
      </c>
      <c r="AT580" s="14" t="s">
        <v>317</v>
      </c>
      <c r="AU580" s="14" t="s">
        <v>106</v>
      </c>
      <c r="AY580" s="14" t="s">
        <v>310</v>
      </c>
      <c r="BE580" s="185">
        <f>IF(N580="základní",J580,0)</f>
        <v>0</v>
      </c>
      <c r="BF580" s="185">
        <f>IF(N580="snížená",J580,0)</f>
        <v>0</v>
      </c>
      <c r="BG580" s="185">
        <f>IF(N580="zákl. přenesená",J580,0)</f>
        <v>0</v>
      </c>
      <c r="BH580" s="185">
        <f>IF(N580="sníž. přenesená",J580,0)</f>
        <v>0</v>
      </c>
      <c r="BI580" s="185">
        <f>IF(N580="nulová",J580,0)</f>
        <v>0</v>
      </c>
      <c r="BJ580" s="14" t="s">
        <v>106</v>
      </c>
      <c r="BK580" s="185">
        <f>ROUND(I580*H580,2)</f>
        <v>0</v>
      </c>
      <c r="BL580" s="14" t="s">
        <v>314</v>
      </c>
      <c r="BM580" s="14" t="s">
        <v>1085</v>
      </c>
    </row>
    <row r="581" spans="2:51" s="11" customFormat="1" ht="11.25">
      <c r="B581" s="186"/>
      <c r="C581" s="187"/>
      <c r="D581" s="188" t="s">
        <v>325</v>
      </c>
      <c r="E581" s="189" t="s">
        <v>1086</v>
      </c>
      <c r="F581" s="190" t="s">
        <v>314</v>
      </c>
      <c r="G581" s="187"/>
      <c r="H581" s="191">
        <v>4</v>
      </c>
      <c r="I581" s="192"/>
      <c r="J581" s="187"/>
      <c r="K581" s="187"/>
      <c r="L581" s="193"/>
      <c r="M581" s="194"/>
      <c r="N581" s="195"/>
      <c r="O581" s="195"/>
      <c r="P581" s="195"/>
      <c r="Q581" s="195"/>
      <c r="R581" s="195"/>
      <c r="S581" s="195"/>
      <c r="T581" s="196"/>
      <c r="AT581" s="197" t="s">
        <v>325</v>
      </c>
      <c r="AU581" s="197" t="s">
        <v>106</v>
      </c>
      <c r="AV581" s="11" t="s">
        <v>106</v>
      </c>
      <c r="AW581" s="11" t="s">
        <v>31</v>
      </c>
      <c r="AX581" s="11" t="s">
        <v>77</v>
      </c>
      <c r="AY581" s="197" t="s">
        <v>310</v>
      </c>
    </row>
    <row r="582" spans="2:65" s="1" customFormat="1" ht="22.5" customHeight="1">
      <c r="B582" s="31"/>
      <c r="C582" s="175" t="s">
        <v>1087</v>
      </c>
      <c r="D582" s="175" t="s">
        <v>317</v>
      </c>
      <c r="E582" s="176" t="s">
        <v>1088</v>
      </c>
      <c r="F582" s="177" t="s">
        <v>1089</v>
      </c>
      <c r="G582" s="178" t="s">
        <v>832</v>
      </c>
      <c r="H582" s="179">
        <v>0.12</v>
      </c>
      <c r="I582" s="180"/>
      <c r="J582" s="179">
        <f>ROUND(I582*H582,2)</f>
        <v>0</v>
      </c>
      <c r="K582" s="177" t="s">
        <v>321</v>
      </c>
      <c r="L582" s="35"/>
      <c r="M582" s="181" t="s">
        <v>1</v>
      </c>
      <c r="N582" s="182" t="s">
        <v>41</v>
      </c>
      <c r="O582" s="57"/>
      <c r="P582" s="183">
        <f>O582*H582</f>
        <v>0</v>
      </c>
      <c r="Q582" s="183">
        <v>0</v>
      </c>
      <c r="R582" s="183">
        <f>Q582*H582</f>
        <v>0</v>
      </c>
      <c r="S582" s="183">
        <v>0</v>
      </c>
      <c r="T582" s="184">
        <f>S582*H582</f>
        <v>0</v>
      </c>
      <c r="AR582" s="14" t="s">
        <v>314</v>
      </c>
      <c r="AT582" s="14" t="s">
        <v>317</v>
      </c>
      <c r="AU582" s="14" t="s">
        <v>106</v>
      </c>
      <c r="AY582" s="14" t="s">
        <v>310</v>
      </c>
      <c r="BE582" s="185">
        <f>IF(N582="základní",J582,0)</f>
        <v>0</v>
      </c>
      <c r="BF582" s="185">
        <f>IF(N582="snížená",J582,0)</f>
        <v>0</v>
      </c>
      <c r="BG582" s="185">
        <f>IF(N582="zákl. přenesená",J582,0)</f>
        <v>0</v>
      </c>
      <c r="BH582" s="185">
        <f>IF(N582="sníž. přenesená",J582,0)</f>
        <v>0</v>
      </c>
      <c r="BI582" s="185">
        <f>IF(N582="nulová",J582,0)</f>
        <v>0</v>
      </c>
      <c r="BJ582" s="14" t="s">
        <v>106</v>
      </c>
      <c r="BK582" s="185">
        <f>ROUND(I582*H582,2)</f>
        <v>0</v>
      </c>
      <c r="BL582" s="14" t="s">
        <v>314</v>
      </c>
      <c r="BM582" s="14" t="s">
        <v>1090</v>
      </c>
    </row>
    <row r="583" spans="2:63" s="10" customFormat="1" ht="22.9" customHeight="1">
      <c r="B583" s="159"/>
      <c r="C583" s="160"/>
      <c r="D583" s="161" t="s">
        <v>68</v>
      </c>
      <c r="E583" s="173" t="s">
        <v>1091</v>
      </c>
      <c r="F583" s="173" t="s">
        <v>1092</v>
      </c>
      <c r="G583" s="160"/>
      <c r="H583" s="160"/>
      <c r="I583" s="163"/>
      <c r="J583" s="174">
        <f>BK583</f>
        <v>0</v>
      </c>
      <c r="K583" s="160"/>
      <c r="L583" s="165"/>
      <c r="M583" s="166"/>
      <c r="N583" s="167"/>
      <c r="O583" s="167"/>
      <c r="P583" s="168">
        <f>SUM(P584:P621)</f>
        <v>0</v>
      </c>
      <c r="Q583" s="167"/>
      <c r="R583" s="168">
        <f>SUM(R584:R621)</f>
        <v>0.2182</v>
      </c>
      <c r="S583" s="167"/>
      <c r="T583" s="169">
        <f>SUM(T584:T621)</f>
        <v>0</v>
      </c>
      <c r="AR583" s="170" t="s">
        <v>314</v>
      </c>
      <c r="AT583" s="171" t="s">
        <v>68</v>
      </c>
      <c r="AU583" s="171" t="s">
        <v>77</v>
      </c>
      <c r="AY583" s="170" t="s">
        <v>310</v>
      </c>
      <c r="BK583" s="172">
        <f>SUM(BK584:BK621)</f>
        <v>0</v>
      </c>
    </row>
    <row r="584" spans="2:65" s="1" customFormat="1" ht="16.5" customHeight="1">
      <c r="B584" s="31"/>
      <c r="C584" s="175" t="s">
        <v>1093</v>
      </c>
      <c r="D584" s="175" t="s">
        <v>317</v>
      </c>
      <c r="E584" s="176" t="s">
        <v>1094</v>
      </c>
      <c r="F584" s="177" t="s">
        <v>1095</v>
      </c>
      <c r="G584" s="178" t="s">
        <v>422</v>
      </c>
      <c r="H584" s="179">
        <v>200</v>
      </c>
      <c r="I584" s="180"/>
      <c r="J584" s="179">
        <f>ROUND(I584*H584,2)</f>
        <v>0</v>
      </c>
      <c r="K584" s="177" t="s">
        <v>402</v>
      </c>
      <c r="L584" s="35"/>
      <c r="M584" s="181" t="s">
        <v>1</v>
      </c>
      <c r="N584" s="182" t="s">
        <v>41</v>
      </c>
      <c r="O584" s="57"/>
      <c r="P584" s="183">
        <f>O584*H584</f>
        <v>0</v>
      </c>
      <c r="Q584" s="183">
        <v>0</v>
      </c>
      <c r="R584" s="183">
        <f>Q584*H584</f>
        <v>0</v>
      </c>
      <c r="S584" s="183">
        <v>0</v>
      </c>
      <c r="T584" s="184">
        <f>S584*H584</f>
        <v>0</v>
      </c>
      <c r="AR584" s="14" t="s">
        <v>314</v>
      </c>
      <c r="AT584" s="14" t="s">
        <v>317</v>
      </c>
      <c r="AU584" s="14" t="s">
        <v>106</v>
      </c>
      <c r="AY584" s="14" t="s">
        <v>310</v>
      </c>
      <c r="BE584" s="185">
        <f>IF(N584="základní",J584,0)</f>
        <v>0</v>
      </c>
      <c r="BF584" s="185">
        <f>IF(N584="snížená",J584,0)</f>
        <v>0</v>
      </c>
      <c r="BG584" s="185">
        <f>IF(N584="zákl. přenesená",J584,0)</f>
        <v>0</v>
      </c>
      <c r="BH584" s="185">
        <f>IF(N584="sníž. přenesená",J584,0)</f>
        <v>0</v>
      </c>
      <c r="BI584" s="185">
        <f>IF(N584="nulová",J584,0)</f>
        <v>0</v>
      </c>
      <c r="BJ584" s="14" t="s">
        <v>106</v>
      </c>
      <c r="BK584" s="185">
        <f>ROUND(I584*H584,2)</f>
        <v>0</v>
      </c>
      <c r="BL584" s="14" t="s">
        <v>314</v>
      </c>
      <c r="BM584" s="14" t="s">
        <v>1096</v>
      </c>
    </row>
    <row r="585" spans="2:51" s="11" customFormat="1" ht="11.25">
      <c r="B585" s="186"/>
      <c r="C585" s="187"/>
      <c r="D585" s="188" t="s">
        <v>325</v>
      </c>
      <c r="E585" s="189" t="s">
        <v>1097</v>
      </c>
      <c r="F585" s="190" t="s">
        <v>1098</v>
      </c>
      <c r="G585" s="187"/>
      <c r="H585" s="191">
        <v>200</v>
      </c>
      <c r="I585" s="192"/>
      <c r="J585" s="187"/>
      <c r="K585" s="187"/>
      <c r="L585" s="193"/>
      <c r="M585" s="194"/>
      <c r="N585" s="195"/>
      <c r="O585" s="195"/>
      <c r="P585" s="195"/>
      <c r="Q585" s="195"/>
      <c r="R585" s="195"/>
      <c r="S585" s="195"/>
      <c r="T585" s="196"/>
      <c r="AT585" s="197" t="s">
        <v>325</v>
      </c>
      <c r="AU585" s="197" t="s">
        <v>106</v>
      </c>
      <c r="AV585" s="11" t="s">
        <v>106</v>
      </c>
      <c r="AW585" s="11" t="s">
        <v>31</v>
      </c>
      <c r="AX585" s="11" t="s">
        <v>77</v>
      </c>
      <c r="AY585" s="197" t="s">
        <v>310</v>
      </c>
    </row>
    <row r="586" spans="2:65" s="1" customFormat="1" ht="16.5" customHeight="1">
      <c r="B586" s="31"/>
      <c r="C586" s="175" t="s">
        <v>1099</v>
      </c>
      <c r="D586" s="175" t="s">
        <v>317</v>
      </c>
      <c r="E586" s="176" t="s">
        <v>1100</v>
      </c>
      <c r="F586" s="177" t="s">
        <v>1101</v>
      </c>
      <c r="G586" s="178" t="s">
        <v>422</v>
      </c>
      <c r="H586" s="179">
        <v>200</v>
      </c>
      <c r="I586" s="180"/>
      <c r="J586" s="179">
        <f>ROUND(I586*H586,2)</f>
        <v>0</v>
      </c>
      <c r="K586" s="177" t="s">
        <v>402</v>
      </c>
      <c r="L586" s="35"/>
      <c r="M586" s="181" t="s">
        <v>1</v>
      </c>
      <c r="N586" s="182" t="s">
        <v>41</v>
      </c>
      <c r="O586" s="57"/>
      <c r="P586" s="183">
        <f>O586*H586</f>
        <v>0</v>
      </c>
      <c r="Q586" s="183">
        <v>0</v>
      </c>
      <c r="R586" s="183">
        <f>Q586*H586</f>
        <v>0</v>
      </c>
      <c r="S586" s="183">
        <v>0</v>
      </c>
      <c r="T586" s="184">
        <f>S586*H586</f>
        <v>0</v>
      </c>
      <c r="AR586" s="14" t="s">
        <v>314</v>
      </c>
      <c r="AT586" s="14" t="s">
        <v>317</v>
      </c>
      <c r="AU586" s="14" t="s">
        <v>106</v>
      </c>
      <c r="AY586" s="14" t="s">
        <v>310</v>
      </c>
      <c r="BE586" s="185">
        <f>IF(N586="základní",J586,0)</f>
        <v>0</v>
      </c>
      <c r="BF586" s="185">
        <f>IF(N586="snížená",J586,0)</f>
        <v>0</v>
      </c>
      <c r="BG586" s="185">
        <f>IF(N586="zákl. přenesená",J586,0)</f>
        <v>0</v>
      </c>
      <c r="BH586" s="185">
        <f>IF(N586="sníž. přenesená",J586,0)</f>
        <v>0</v>
      </c>
      <c r="BI586" s="185">
        <f>IF(N586="nulová",J586,0)</f>
        <v>0</v>
      </c>
      <c r="BJ586" s="14" t="s">
        <v>106</v>
      </c>
      <c r="BK586" s="185">
        <f>ROUND(I586*H586,2)</f>
        <v>0</v>
      </c>
      <c r="BL586" s="14" t="s">
        <v>314</v>
      </c>
      <c r="BM586" s="14" t="s">
        <v>1102</v>
      </c>
    </row>
    <row r="587" spans="2:51" s="11" customFormat="1" ht="11.25">
      <c r="B587" s="186"/>
      <c r="C587" s="187"/>
      <c r="D587" s="188" t="s">
        <v>325</v>
      </c>
      <c r="E587" s="189" t="s">
        <v>1103</v>
      </c>
      <c r="F587" s="190" t="s">
        <v>1098</v>
      </c>
      <c r="G587" s="187"/>
      <c r="H587" s="191">
        <v>200</v>
      </c>
      <c r="I587" s="192"/>
      <c r="J587" s="187"/>
      <c r="K587" s="187"/>
      <c r="L587" s="193"/>
      <c r="M587" s="194"/>
      <c r="N587" s="195"/>
      <c r="O587" s="195"/>
      <c r="P587" s="195"/>
      <c r="Q587" s="195"/>
      <c r="R587" s="195"/>
      <c r="S587" s="195"/>
      <c r="T587" s="196"/>
      <c r="AT587" s="197" t="s">
        <v>325</v>
      </c>
      <c r="AU587" s="197" t="s">
        <v>106</v>
      </c>
      <c r="AV587" s="11" t="s">
        <v>106</v>
      </c>
      <c r="AW587" s="11" t="s">
        <v>31</v>
      </c>
      <c r="AX587" s="11" t="s">
        <v>77</v>
      </c>
      <c r="AY587" s="197" t="s">
        <v>310</v>
      </c>
    </row>
    <row r="588" spans="2:65" s="1" customFormat="1" ht="16.5" customHeight="1">
      <c r="B588" s="31"/>
      <c r="C588" s="175" t="s">
        <v>396</v>
      </c>
      <c r="D588" s="175" t="s">
        <v>317</v>
      </c>
      <c r="E588" s="176" t="s">
        <v>1104</v>
      </c>
      <c r="F588" s="177" t="s">
        <v>1105</v>
      </c>
      <c r="G588" s="178" t="s">
        <v>422</v>
      </c>
      <c r="H588" s="179">
        <v>25</v>
      </c>
      <c r="I588" s="180"/>
      <c r="J588" s="179">
        <f>ROUND(I588*H588,2)</f>
        <v>0</v>
      </c>
      <c r="K588" s="177" t="s">
        <v>402</v>
      </c>
      <c r="L588" s="35"/>
      <c r="M588" s="181" t="s">
        <v>1</v>
      </c>
      <c r="N588" s="182" t="s">
        <v>41</v>
      </c>
      <c r="O588" s="57"/>
      <c r="P588" s="183">
        <f>O588*H588</f>
        <v>0</v>
      </c>
      <c r="Q588" s="183">
        <v>0.00264</v>
      </c>
      <c r="R588" s="183">
        <f>Q588*H588</f>
        <v>0.066</v>
      </c>
      <c r="S588" s="183">
        <v>0</v>
      </c>
      <c r="T588" s="184">
        <f>S588*H588</f>
        <v>0</v>
      </c>
      <c r="AR588" s="14" t="s">
        <v>314</v>
      </c>
      <c r="AT588" s="14" t="s">
        <v>317</v>
      </c>
      <c r="AU588" s="14" t="s">
        <v>106</v>
      </c>
      <c r="AY588" s="14" t="s">
        <v>310</v>
      </c>
      <c r="BE588" s="185">
        <f>IF(N588="základní",J588,0)</f>
        <v>0</v>
      </c>
      <c r="BF588" s="185">
        <f>IF(N588="snížená",J588,0)</f>
        <v>0</v>
      </c>
      <c r="BG588" s="185">
        <f>IF(N588="zákl. přenesená",J588,0)</f>
        <v>0</v>
      </c>
      <c r="BH588" s="185">
        <f>IF(N588="sníž. přenesená",J588,0)</f>
        <v>0</v>
      </c>
      <c r="BI588" s="185">
        <f>IF(N588="nulová",J588,0)</f>
        <v>0</v>
      </c>
      <c r="BJ588" s="14" t="s">
        <v>106</v>
      </c>
      <c r="BK588" s="185">
        <f>ROUND(I588*H588,2)</f>
        <v>0</v>
      </c>
      <c r="BL588" s="14" t="s">
        <v>314</v>
      </c>
      <c r="BM588" s="14" t="s">
        <v>1106</v>
      </c>
    </row>
    <row r="589" spans="2:51" s="11" customFormat="1" ht="11.25">
      <c r="B589" s="186"/>
      <c r="C589" s="187"/>
      <c r="D589" s="188" t="s">
        <v>325</v>
      </c>
      <c r="E589" s="189" t="s">
        <v>1107</v>
      </c>
      <c r="F589" s="190" t="s">
        <v>1108</v>
      </c>
      <c r="G589" s="187"/>
      <c r="H589" s="191">
        <v>25</v>
      </c>
      <c r="I589" s="192"/>
      <c r="J589" s="187"/>
      <c r="K589" s="187"/>
      <c r="L589" s="193"/>
      <c r="M589" s="194"/>
      <c r="N589" s="195"/>
      <c r="O589" s="195"/>
      <c r="P589" s="195"/>
      <c r="Q589" s="195"/>
      <c r="R589" s="195"/>
      <c r="S589" s="195"/>
      <c r="T589" s="196"/>
      <c r="AT589" s="197" t="s">
        <v>325</v>
      </c>
      <c r="AU589" s="197" t="s">
        <v>106</v>
      </c>
      <c r="AV589" s="11" t="s">
        <v>106</v>
      </c>
      <c r="AW589" s="11" t="s">
        <v>31</v>
      </c>
      <c r="AX589" s="11" t="s">
        <v>77</v>
      </c>
      <c r="AY589" s="197" t="s">
        <v>310</v>
      </c>
    </row>
    <row r="590" spans="2:65" s="1" customFormat="1" ht="16.5" customHeight="1">
      <c r="B590" s="31"/>
      <c r="C590" s="175" t="s">
        <v>1109</v>
      </c>
      <c r="D590" s="175" t="s">
        <v>317</v>
      </c>
      <c r="E590" s="176" t="s">
        <v>1110</v>
      </c>
      <c r="F590" s="177" t="s">
        <v>1111</v>
      </c>
      <c r="G590" s="178" t="s">
        <v>422</v>
      </c>
      <c r="H590" s="179">
        <v>6</v>
      </c>
      <c r="I590" s="180"/>
      <c r="J590" s="179">
        <f>ROUND(I590*H590,2)</f>
        <v>0</v>
      </c>
      <c r="K590" s="177" t="s">
        <v>402</v>
      </c>
      <c r="L590" s="35"/>
      <c r="M590" s="181" t="s">
        <v>1</v>
      </c>
      <c r="N590" s="182" t="s">
        <v>41</v>
      </c>
      <c r="O590" s="57"/>
      <c r="P590" s="183">
        <f>O590*H590</f>
        <v>0</v>
      </c>
      <c r="Q590" s="183">
        <v>0.00405</v>
      </c>
      <c r="R590" s="183">
        <f>Q590*H590</f>
        <v>0.0243</v>
      </c>
      <c r="S590" s="183">
        <v>0</v>
      </c>
      <c r="T590" s="184">
        <f>S590*H590</f>
        <v>0</v>
      </c>
      <c r="AR590" s="14" t="s">
        <v>314</v>
      </c>
      <c r="AT590" s="14" t="s">
        <v>317</v>
      </c>
      <c r="AU590" s="14" t="s">
        <v>106</v>
      </c>
      <c r="AY590" s="14" t="s">
        <v>310</v>
      </c>
      <c r="BE590" s="185">
        <f>IF(N590="základní",J590,0)</f>
        <v>0</v>
      </c>
      <c r="BF590" s="185">
        <f>IF(N590="snížená",J590,0)</f>
        <v>0</v>
      </c>
      <c r="BG590" s="185">
        <f>IF(N590="zákl. přenesená",J590,0)</f>
        <v>0</v>
      </c>
      <c r="BH590" s="185">
        <f>IF(N590="sníž. přenesená",J590,0)</f>
        <v>0</v>
      </c>
      <c r="BI590" s="185">
        <f>IF(N590="nulová",J590,0)</f>
        <v>0</v>
      </c>
      <c r="BJ590" s="14" t="s">
        <v>106</v>
      </c>
      <c r="BK590" s="185">
        <f>ROUND(I590*H590,2)</f>
        <v>0</v>
      </c>
      <c r="BL590" s="14" t="s">
        <v>314</v>
      </c>
      <c r="BM590" s="14" t="s">
        <v>1112</v>
      </c>
    </row>
    <row r="591" spans="2:51" s="11" customFormat="1" ht="11.25">
      <c r="B591" s="186"/>
      <c r="C591" s="187"/>
      <c r="D591" s="188" t="s">
        <v>325</v>
      </c>
      <c r="E591" s="189" t="s">
        <v>1113</v>
      </c>
      <c r="F591" s="190" t="s">
        <v>1114</v>
      </c>
      <c r="G591" s="187"/>
      <c r="H591" s="191">
        <v>6</v>
      </c>
      <c r="I591" s="192"/>
      <c r="J591" s="187"/>
      <c r="K591" s="187"/>
      <c r="L591" s="193"/>
      <c r="M591" s="194"/>
      <c r="N591" s="195"/>
      <c r="O591" s="195"/>
      <c r="P591" s="195"/>
      <c r="Q591" s="195"/>
      <c r="R591" s="195"/>
      <c r="S591" s="195"/>
      <c r="T591" s="196"/>
      <c r="AT591" s="197" t="s">
        <v>325</v>
      </c>
      <c r="AU591" s="197" t="s">
        <v>106</v>
      </c>
      <c r="AV591" s="11" t="s">
        <v>106</v>
      </c>
      <c r="AW591" s="11" t="s">
        <v>31</v>
      </c>
      <c r="AX591" s="11" t="s">
        <v>77</v>
      </c>
      <c r="AY591" s="197" t="s">
        <v>310</v>
      </c>
    </row>
    <row r="592" spans="2:65" s="1" customFormat="1" ht="16.5" customHeight="1">
      <c r="B592" s="31"/>
      <c r="C592" s="175" t="s">
        <v>1115</v>
      </c>
      <c r="D592" s="175" t="s">
        <v>317</v>
      </c>
      <c r="E592" s="176" t="s">
        <v>1116</v>
      </c>
      <c r="F592" s="177" t="s">
        <v>1117</v>
      </c>
      <c r="G592" s="178" t="s">
        <v>422</v>
      </c>
      <c r="H592" s="179">
        <v>15</v>
      </c>
      <c r="I592" s="180"/>
      <c r="J592" s="179">
        <f>ROUND(I592*H592,2)</f>
        <v>0</v>
      </c>
      <c r="K592" s="177" t="s">
        <v>402</v>
      </c>
      <c r="L592" s="35"/>
      <c r="M592" s="181" t="s">
        <v>1</v>
      </c>
      <c r="N592" s="182" t="s">
        <v>41</v>
      </c>
      <c r="O592" s="57"/>
      <c r="P592" s="183">
        <f>O592*H592</f>
        <v>0</v>
      </c>
      <c r="Q592" s="183">
        <v>0.00493</v>
      </c>
      <c r="R592" s="183">
        <f>Q592*H592</f>
        <v>0.07395</v>
      </c>
      <c r="S592" s="183">
        <v>0</v>
      </c>
      <c r="T592" s="184">
        <f>S592*H592</f>
        <v>0</v>
      </c>
      <c r="AR592" s="14" t="s">
        <v>314</v>
      </c>
      <c r="AT592" s="14" t="s">
        <v>317</v>
      </c>
      <c r="AU592" s="14" t="s">
        <v>106</v>
      </c>
      <c r="AY592" s="14" t="s">
        <v>310</v>
      </c>
      <c r="BE592" s="185">
        <f>IF(N592="základní",J592,0)</f>
        <v>0</v>
      </c>
      <c r="BF592" s="185">
        <f>IF(N592="snížená",J592,0)</f>
        <v>0</v>
      </c>
      <c r="BG592" s="185">
        <f>IF(N592="zákl. přenesená",J592,0)</f>
        <v>0</v>
      </c>
      <c r="BH592" s="185">
        <f>IF(N592="sníž. přenesená",J592,0)</f>
        <v>0</v>
      </c>
      <c r="BI592" s="185">
        <f>IF(N592="nulová",J592,0)</f>
        <v>0</v>
      </c>
      <c r="BJ592" s="14" t="s">
        <v>106</v>
      </c>
      <c r="BK592" s="185">
        <f>ROUND(I592*H592,2)</f>
        <v>0</v>
      </c>
      <c r="BL592" s="14" t="s">
        <v>314</v>
      </c>
      <c r="BM592" s="14" t="s">
        <v>1118</v>
      </c>
    </row>
    <row r="593" spans="2:51" s="11" customFormat="1" ht="11.25">
      <c r="B593" s="186"/>
      <c r="C593" s="187"/>
      <c r="D593" s="188" t="s">
        <v>325</v>
      </c>
      <c r="E593" s="189" t="s">
        <v>1119</v>
      </c>
      <c r="F593" s="190" t="s">
        <v>1120</v>
      </c>
      <c r="G593" s="187"/>
      <c r="H593" s="191">
        <v>15</v>
      </c>
      <c r="I593" s="192"/>
      <c r="J593" s="187"/>
      <c r="K593" s="187"/>
      <c r="L593" s="193"/>
      <c r="M593" s="194"/>
      <c r="N593" s="195"/>
      <c r="O593" s="195"/>
      <c r="P593" s="195"/>
      <c r="Q593" s="195"/>
      <c r="R593" s="195"/>
      <c r="S593" s="195"/>
      <c r="T593" s="196"/>
      <c r="AT593" s="197" t="s">
        <v>325</v>
      </c>
      <c r="AU593" s="197" t="s">
        <v>106</v>
      </c>
      <c r="AV593" s="11" t="s">
        <v>106</v>
      </c>
      <c r="AW593" s="11" t="s">
        <v>31</v>
      </c>
      <c r="AX593" s="11" t="s">
        <v>77</v>
      </c>
      <c r="AY593" s="197" t="s">
        <v>310</v>
      </c>
    </row>
    <row r="594" spans="2:65" s="1" customFormat="1" ht="16.5" customHeight="1">
      <c r="B594" s="31"/>
      <c r="C594" s="175" t="s">
        <v>1121</v>
      </c>
      <c r="D594" s="175" t="s">
        <v>317</v>
      </c>
      <c r="E594" s="176" t="s">
        <v>1122</v>
      </c>
      <c r="F594" s="177" t="s">
        <v>1123</v>
      </c>
      <c r="G594" s="178" t="s">
        <v>422</v>
      </c>
      <c r="H594" s="179">
        <v>2</v>
      </c>
      <c r="I594" s="180"/>
      <c r="J594" s="179">
        <f>ROUND(I594*H594,2)</f>
        <v>0</v>
      </c>
      <c r="K594" s="177" t="s">
        <v>402</v>
      </c>
      <c r="L594" s="35"/>
      <c r="M594" s="181" t="s">
        <v>1</v>
      </c>
      <c r="N594" s="182" t="s">
        <v>41</v>
      </c>
      <c r="O594" s="57"/>
      <c r="P594" s="183">
        <f>O594*H594</f>
        <v>0</v>
      </c>
      <c r="Q594" s="183">
        <v>0.00861</v>
      </c>
      <c r="R594" s="183">
        <f>Q594*H594</f>
        <v>0.01722</v>
      </c>
      <c r="S594" s="183">
        <v>0</v>
      </c>
      <c r="T594" s="184">
        <f>S594*H594</f>
        <v>0</v>
      </c>
      <c r="AR594" s="14" t="s">
        <v>314</v>
      </c>
      <c r="AT594" s="14" t="s">
        <v>317</v>
      </c>
      <c r="AU594" s="14" t="s">
        <v>106</v>
      </c>
      <c r="AY594" s="14" t="s">
        <v>310</v>
      </c>
      <c r="BE594" s="185">
        <f>IF(N594="základní",J594,0)</f>
        <v>0</v>
      </c>
      <c r="BF594" s="185">
        <f>IF(N594="snížená",J594,0)</f>
        <v>0</v>
      </c>
      <c r="BG594" s="185">
        <f>IF(N594="zákl. přenesená",J594,0)</f>
        <v>0</v>
      </c>
      <c r="BH594" s="185">
        <f>IF(N594="sníž. přenesená",J594,0)</f>
        <v>0</v>
      </c>
      <c r="BI594" s="185">
        <f>IF(N594="nulová",J594,0)</f>
        <v>0</v>
      </c>
      <c r="BJ594" s="14" t="s">
        <v>106</v>
      </c>
      <c r="BK594" s="185">
        <f>ROUND(I594*H594,2)</f>
        <v>0</v>
      </c>
      <c r="BL594" s="14" t="s">
        <v>314</v>
      </c>
      <c r="BM594" s="14" t="s">
        <v>1124</v>
      </c>
    </row>
    <row r="595" spans="2:51" s="11" customFormat="1" ht="11.25">
      <c r="B595" s="186"/>
      <c r="C595" s="187"/>
      <c r="D595" s="188" t="s">
        <v>325</v>
      </c>
      <c r="E595" s="189" t="s">
        <v>1125</v>
      </c>
      <c r="F595" s="190" t="s">
        <v>106</v>
      </c>
      <c r="G595" s="187"/>
      <c r="H595" s="191">
        <v>2</v>
      </c>
      <c r="I595" s="192"/>
      <c r="J595" s="187"/>
      <c r="K595" s="187"/>
      <c r="L595" s="193"/>
      <c r="M595" s="194"/>
      <c r="N595" s="195"/>
      <c r="O595" s="195"/>
      <c r="P595" s="195"/>
      <c r="Q595" s="195"/>
      <c r="R595" s="195"/>
      <c r="S595" s="195"/>
      <c r="T595" s="196"/>
      <c r="AT595" s="197" t="s">
        <v>325</v>
      </c>
      <c r="AU595" s="197" t="s">
        <v>106</v>
      </c>
      <c r="AV595" s="11" t="s">
        <v>106</v>
      </c>
      <c r="AW595" s="11" t="s">
        <v>31</v>
      </c>
      <c r="AX595" s="11" t="s">
        <v>77</v>
      </c>
      <c r="AY595" s="197" t="s">
        <v>310</v>
      </c>
    </row>
    <row r="596" spans="2:65" s="1" customFormat="1" ht="16.5" customHeight="1">
      <c r="B596" s="31"/>
      <c r="C596" s="175" t="s">
        <v>1126</v>
      </c>
      <c r="D596" s="175" t="s">
        <v>317</v>
      </c>
      <c r="E596" s="176" t="s">
        <v>1127</v>
      </c>
      <c r="F596" s="177" t="s">
        <v>1128</v>
      </c>
      <c r="G596" s="178" t="s">
        <v>1129</v>
      </c>
      <c r="H596" s="179">
        <v>1</v>
      </c>
      <c r="I596" s="180"/>
      <c r="J596" s="179">
        <f>ROUND(I596*H596,2)</f>
        <v>0</v>
      </c>
      <c r="K596" s="177" t="s">
        <v>402</v>
      </c>
      <c r="L596" s="35"/>
      <c r="M596" s="181" t="s">
        <v>1</v>
      </c>
      <c r="N596" s="182" t="s">
        <v>41</v>
      </c>
      <c r="O596" s="57"/>
      <c r="P596" s="183">
        <f>O596*H596</f>
        <v>0</v>
      </c>
      <c r="Q596" s="183">
        <v>0.00529</v>
      </c>
      <c r="R596" s="183">
        <f>Q596*H596</f>
        <v>0.00529</v>
      </c>
      <c r="S596" s="183">
        <v>0</v>
      </c>
      <c r="T596" s="184">
        <f>S596*H596</f>
        <v>0</v>
      </c>
      <c r="AR596" s="14" t="s">
        <v>314</v>
      </c>
      <c r="AT596" s="14" t="s">
        <v>317</v>
      </c>
      <c r="AU596" s="14" t="s">
        <v>106</v>
      </c>
      <c r="AY596" s="14" t="s">
        <v>310</v>
      </c>
      <c r="BE596" s="185">
        <f>IF(N596="základní",J596,0)</f>
        <v>0</v>
      </c>
      <c r="BF596" s="185">
        <f>IF(N596="snížená",J596,0)</f>
        <v>0</v>
      </c>
      <c r="BG596" s="185">
        <f>IF(N596="zákl. přenesená",J596,0)</f>
        <v>0</v>
      </c>
      <c r="BH596" s="185">
        <f>IF(N596="sníž. přenesená",J596,0)</f>
        <v>0</v>
      </c>
      <c r="BI596" s="185">
        <f>IF(N596="nulová",J596,0)</f>
        <v>0</v>
      </c>
      <c r="BJ596" s="14" t="s">
        <v>106</v>
      </c>
      <c r="BK596" s="185">
        <f>ROUND(I596*H596,2)</f>
        <v>0</v>
      </c>
      <c r="BL596" s="14" t="s">
        <v>314</v>
      </c>
      <c r="BM596" s="14" t="s">
        <v>1130</v>
      </c>
    </row>
    <row r="597" spans="2:51" s="11" customFormat="1" ht="11.25">
      <c r="B597" s="186"/>
      <c r="C597" s="187"/>
      <c r="D597" s="188" t="s">
        <v>325</v>
      </c>
      <c r="E597" s="189" t="s">
        <v>1131</v>
      </c>
      <c r="F597" s="190" t="s">
        <v>77</v>
      </c>
      <c r="G597" s="187"/>
      <c r="H597" s="191">
        <v>1</v>
      </c>
      <c r="I597" s="192"/>
      <c r="J597" s="187"/>
      <c r="K597" s="187"/>
      <c r="L597" s="193"/>
      <c r="M597" s="194"/>
      <c r="N597" s="195"/>
      <c r="O597" s="195"/>
      <c r="P597" s="195"/>
      <c r="Q597" s="195"/>
      <c r="R597" s="195"/>
      <c r="S597" s="195"/>
      <c r="T597" s="196"/>
      <c r="AT597" s="197" t="s">
        <v>325</v>
      </c>
      <c r="AU597" s="197" t="s">
        <v>106</v>
      </c>
      <c r="AV597" s="11" t="s">
        <v>106</v>
      </c>
      <c r="AW597" s="11" t="s">
        <v>31</v>
      </c>
      <c r="AX597" s="11" t="s">
        <v>77</v>
      </c>
      <c r="AY597" s="197" t="s">
        <v>310</v>
      </c>
    </row>
    <row r="598" spans="2:65" s="1" customFormat="1" ht="16.5" customHeight="1">
      <c r="B598" s="31"/>
      <c r="C598" s="175" t="s">
        <v>1132</v>
      </c>
      <c r="D598" s="175" t="s">
        <v>317</v>
      </c>
      <c r="E598" s="176" t="s">
        <v>1133</v>
      </c>
      <c r="F598" s="177" t="s">
        <v>1134</v>
      </c>
      <c r="G598" s="178" t="s">
        <v>1129</v>
      </c>
      <c r="H598" s="179">
        <v>1</v>
      </c>
      <c r="I598" s="180"/>
      <c r="J598" s="179">
        <f>ROUND(I598*H598,2)</f>
        <v>0</v>
      </c>
      <c r="K598" s="177" t="s">
        <v>402</v>
      </c>
      <c r="L598" s="35"/>
      <c r="M598" s="181" t="s">
        <v>1</v>
      </c>
      <c r="N598" s="182" t="s">
        <v>41</v>
      </c>
      <c r="O598" s="57"/>
      <c r="P598" s="183">
        <f>O598*H598</f>
        <v>0</v>
      </c>
      <c r="Q598" s="183">
        <v>0.00147</v>
      </c>
      <c r="R598" s="183">
        <f>Q598*H598</f>
        <v>0.00147</v>
      </c>
      <c r="S598" s="183">
        <v>0</v>
      </c>
      <c r="T598" s="184">
        <f>S598*H598</f>
        <v>0</v>
      </c>
      <c r="AR598" s="14" t="s">
        <v>314</v>
      </c>
      <c r="AT598" s="14" t="s">
        <v>317</v>
      </c>
      <c r="AU598" s="14" t="s">
        <v>106</v>
      </c>
      <c r="AY598" s="14" t="s">
        <v>310</v>
      </c>
      <c r="BE598" s="185">
        <f>IF(N598="základní",J598,0)</f>
        <v>0</v>
      </c>
      <c r="BF598" s="185">
        <f>IF(N598="snížená",J598,0)</f>
        <v>0</v>
      </c>
      <c r="BG598" s="185">
        <f>IF(N598="zákl. přenesená",J598,0)</f>
        <v>0</v>
      </c>
      <c r="BH598" s="185">
        <f>IF(N598="sníž. přenesená",J598,0)</f>
        <v>0</v>
      </c>
      <c r="BI598" s="185">
        <f>IF(N598="nulová",J598,0)</f>
        <v>0</v>
      </c>
      <c r="BJ598" s="14" t="s">
        <v>106</v>
      </c>
      <c r="BK598" s="185">
        <f>ROUND(I598*H598,2)</f>
        <v>0</v>
      </c>
      <c r="BL598" s="14" t="s">
        <v>314</v>
      </c>
      <c r="BM598" s="14" t="s">
        <v>1135</v>
      </c>
    </row>
    <row r="599" spans="2:51" s="11" customFormat="1" ht="11.25">
      <c r="B599" s="186"/>
      <c r="C599" s="187"/>
      <c r="D599" s="188" t="s">
        <v>325</v>
      </c>
      <c r="E599" s="189" t="s">
        <v>1136</v>
      </c>
      <c r="F599" s="190" t="s">
        <v>77</v>
      </c>
      <c r="G599" s="187"/>
      <c r="H599" s="191">
        <v>1</v>
      </c>
      <c r="I599" s="192"/>
      <c r="J599" s="187"/>
      <c r="K599" s="187"/>
      <c r="L599" s="193"/>
      <c r="M599" s="194"/>
      <c r="N599" s="195"/>
      <c r="O599" s="195"/>
      <c r="P599" s="195"/>
      <c r="Q599" s="195"/>
      <c r="R599" s="195"/>
      <c r="S599" s="195"/>
      <c r="T599" s="196"/>
      <c r="AT599" s="197" t="s">
        <v>325</v>
      </c>
      <c r="AU599" s="197" t="s">
        <v>106</v>
      </c>
      <c r="AV599" s="11" t="s">
        <v>106</v>
      </c>
      <c r="AW599" s="11" t="s">
        <v>31</v>
      </c>
      <c r="AX599" s="11" t="s">
        <v>77</v>
      </c>
      <c r="AY599" s="197" t="s">
        <v>310</v>
      </c>
    </row>
    <row r="600" spans="2:65" s="1" customFormat="1" ht="22.5" customHeight="1">
      <c r="B600" s="31"/>
      <c r="C600" s="175" t="s">
        <v>1137</v>
      </c>
      <c r="D600" s="175" t="s">
        <v>317</v>
      </c>
      <c r="E600" s="176" t="s">
        <v>1138</v>
      </c>
      <c r="F600" s="177" t="s">
        <v>1139</v>
      </c>
      <c r="G600" s="178" t="s">
        <v>1129</v>
      </c>
      <c r="H600" s="179">
        <v>2</v>
      </c>
      <c r="I600" s="180"/>
      <c r="J600" s="179">
        <f>ROUND(I600*H600,2)</f>
        <v>0</v>
      </c>
      <c r="K600" s="177" t="s">
        <v>402</v>
      </c>
      <c r="L600" s="35"/>
      <c r="M600" s="181" t="s">
        <v>1</v>
      </c>
      <c r="N600" s="182" t="s">
        <v>41</v>
      </c>
      <c r="O600" s="57"/>
      <c r="P600" s="183">
        <f>O600*H600</f>
        <v>0</v>
      </c>
      <c r="Q600" s="183">
        <v>0.01079</v>
      </c>
      <c r="R600" s="183">
        <f>Q600*H600</f>
        <v>0.02158</v>
      </c>
      <c r="S600" s="183">
        <v>0</v>
      </c>
      <c r="T600" s="184">
        <f>S600*H600</f>
        <v>0</v>
      </c>
      <c r="AR600" s="14" t="s">
        <v>314</v>
      </c>
      <c r="AT600" s="14" t="s">
        <v>317</v>
      </c>
      <c r="AU600" s="14" t="s">
        <v>106</v>
      </c>
      <c r="AY600" s="14" t="s">
        <v>310</v>
      </c>
      <c r="BE600" s="185">
        <f>IF(N600="základní",J600,0)</f>
        <v>0</v>
      </c>
      <c r="BF600" s="185">
        <f>IF(N600="snížená",J600,0)</f>
        <v>0</v>
      </c>
      <c r="BG600" s="185">
        <f>IF(N600="zákl. přenesená",J600,0)</f>
        <v>0</v>
      </c>
      <c r="BH600" s="185">
        <f>IF(N600="sníž. přenesená",J600,0)</f>
        <v>0</v>
      </c>
      <c r="BI600" s="185">
        <f>IF(N600="nulová",J600,0)</f>
        <v>0</v>
      </c>
      <c r="BJ600" s="14" t="s">
        <v>106</v>
      </c>
      <c r="BK600" s="185">
        <f>ROUND(I600*H600,2)</f>
        <v>0</v>
      </c>
      <c r="BL600" s="14" t="s">
        <v>314</v>
      </c>
      <c r="BM600" s="14" t="s">
        <v>1140</v>
      </c>
    </row>
    <row r="601" spans="2:51" s="11" customFormat="1" ht="11.25">
      <c r="B601" s="186"/>
      <c r="C601" s="187"/>
      <c r="D601" s="188" t="s">
        <v>325</v>
      </c>
      <c r="E601" s="189" t="s">
        <v>1141</v>
      </c>
      <c r="F601" s="190" t="s">
        <v>106</v>
      </c>
      <c r="G601" s="187"/>
      <c r="H601" s="191">
        <v>2</v>
      </c>
      <c r="I601" s="192"/>
      <c r="J601" s="187"/>
      <c r="K601" s="187"/>
      <c r="L601" s="193"/>
      <c r="M601" s="194"/>
      <c r="N601" s="195"/>
      <c r="O601" s="195"/>
      <c r="P601" s="195"/>
      <c r="Q601" s="195"/>
      <c r="R601" s="195"/>
      <c r="S601" s="195"/>
      <c r="T601" s="196"/>
      <c r="AT601" s="197" t="s">
        <v>325</v>
      </c>
      <c r="AU601" s="197" t="s">
        <v>106</v>
      </c>
      <c r="AV601" s="11" t="s">
        <v>106</v>
      </c>
      <c r="AW601" s="11" t="s">
        <v>31</v>
      </c>
      <c r="AX601" s="11" t="s">
        <v>77</v>
      </c>
      <c r="AY601" s="197" t="s">
        <v>310</v>
      </c>
    </row>
    <row r="602" spans="2:65" s="1" customFormat="1" ht="16.5" customHeight="1">
      <c r="B602" s="31"/>
      <c r="C602" s="208" t="s">
        <v>1142</v>
      </c>
      <c r="D602" s="208" t="s">
        <v>422</v>
      </c>
      <c r="E602" s="209" t="s">
        <v>1143</v>
      </c>
      <c r="F602" s="210" t="s">
        <v>1144</v>
      </c>
      <c r="G602" s="211" t="s">
        <v>720</v>
      </c>
      <c r="H602" s="212">
        <v>1</v>
      </c>
      <c r="I602" s="213"/>
      <c r="J602" s="212">
        <f>ROUND(I602*H602,2)</f>
        <v>0</v>
      </c>
      <c r="K602" s="210" t="s">
        <v>402</v>
      </c>
      <c r="L602" s="214"/>
      <c r="M602" s="215" t="s">
        <v>1</v>
      </c>
      <c r="N602" s="216" t="s">
        <v>41</v>
      </c>
      <c r="O602" s="57"/>
      <c r="P602" s="183">
        <f>O602*H602</f>
        <v>0</v>
      </c>
      <c r="Q602" s="183">
        <v>0</v>
      </c>
      <c r="R602" s="183">
        <f>Q602*H602</f>
        <v>0</v>
      </c>
      <c r="S602" s="183">
        <v>0</v>
      </c>
      <c r="T602" s="184">
        <f>S602*H602</f>
        <v>0</v>
      </c>
      <c r="AR602" s="14" t="s">
        <v>391</v>
      </c>
      <c r="AT602" s="14" t="s">
        <v>422</v>
      </c>
      <c r="AU602" s="14" t="s">
        <v>106</v>
      </c>
      <c r="AY602" s="14" t="s">
        <v>310</v>
      </c>
      <c r="BE602" s="185">
        <f>IF(N602="základní",J602,0)</f>
        <v>0</v>
      </c>
      <c r="BF602" s="185">
        <f>IF(N602="snížená",J602,0)</f>
        <v>0</v>
      </c>
      <c r="BG602" s="185">
        <f>IF(N602="zákl. přenesená",J602,0)</f>
        <v>0</v>
      </c>
      <c r="BH602" s="185">
        <f>IF(N602="sníž. přenesená",J602,0)</f>
        <v>0</v>
      </c>
      <c r="BI602" s="185">
        <f>IF(N602="nulová",J602,0)</f>
        <v>0</v>
      </c>
      <c r="BJ602" s="14" t="s">
        <v>106</v>
      </c>
      <c r="BK602" s="185">
        <f>ROUND(I602*H602,2)</f>
        <v>0</v>
      </c>
      <c r="BL602" s="14" t="s">
        <v>314</v>
      </c>
      <c r="BM602" s="14" t="s">
        <v>1145</v>
      </c>
    </row>
    <row r="603" spans="2:51" s="11" customFormat="1" ht="11.25">
      <c r="B603" s="186"/>
      <c r="C603" s="187"/>
      <c r="D603" s="188" t="s">
        <v>325</v>
      </c>
      <c r="E603" s="189" t="s">
        <v>1146</v>
      </c>
      <c r="F603" s="190" t="s">
        <v>77</v>
      </c>
      <c r="G603" s="187"/>
      <c r="H603" s="191">
        <v>1</v>
      </c>
      <c r="I603" s="192"/>
      <c r="J603" s="187"/>
      <c r="K603" s="187"/>
      <c r="L603" s="193"/>
      <c r="M603" s="194"/>
      <c r="N603" s="195"/>
      <c r="O603" s="195"/>
      <c r="P603" s="195"/>
      <c r="Q603" s="195"/>
      <c r="R603" s="195"/>
      <c r="S603" s="195"/>
      <c r="T603" s="196"/>
      <c r="AT603" s="197" t="s">
        <v>325</v>
      </c>
      <c r="AU603" s="197" t="s">
        <v>106</v>
      </c>
      <c r="AV603" s="11" t="s">
        <v>106</v>
      </c>
      <c r="AW603" s="11" t="s">
        <v>31</v>
      </c>
      <c r="AX603" s="11" t="s">
        <v>77</v>
      </c>
      <c r="AY603" s="197" t="s">
        <v>310</v>
      </c>
    </row>
    <row r="604" spans="2:65" s="1" customFormat="1" ht="16.5" customHeight="1">
      <c r="B604" s="31"/>
      <c r="C604" s="208" t="s">
        <v>1147</v>
      </c>
      <c r="D604" s="208" t="s">
        <v>422</v>
      </c>
      <c r="E604" s="209" t="s">
        <v>1148</v>
      </c>
      <c r="F604" s="210" t="s">
        <v>1149</v>
      </c>
      <c r="G604" s="211" t="s">
        <v>720</v>
      </c>
      <c r="H604" s="212">
        <v>3</v>
      </c>
      <c r="I604" s="213"/>
      <c r="J604" s="212">
        <f>ROUND(I604*H604,2)</f>
        <v>0</v>
      </c>
      <c r="K604" s="210" t="s">
        <v>402</v>
      </c>
      <c r="L604" s="214"/>
      <c r="M604" s="215" t="s">
        <v>1</v>
      </c>
      <c r="N604" s="216" t="s">
        <v>41</v>
      </c>
      <c r="O604" s="57"/>
      <c r="P604" s="183">
        <f>O604*H604</f>
        <v>0</v>
      </c>
      <c r="Q604" s="183">
        <v>0</v>
      </c>
      <c r="R604" s="183">
        <f>Q604*H604</f>
        <v>0</v>
      </c>
      <c r="S604" s="183">
        <v>0</v>
      </c>
      <c r="T604" s="184">
        <f>S604*H604</f>
        <v>0</v>
      </c>
      <c r="AR604" s="14" t="s">
        <v>391</v>
      </c>
      <c r="AT604" s="14" t="s">
        <v>422</v>
      </c>
      <c r="AU604" s="14" t="s">
        <v>106</v>
      </c>
      <c r="AY604" s="14" t="s">
        <v>310</v>
      </c>
      <c r="BE604" s="185">
        <f>IF(N604="základní",J604,0)</f>
        <v>0</v>
      </c>
      <c r="BF604" s="185">
        <f>IF(N604="snížená",J604,0)</f>
        <v>0</v>
      </c>
      <c r="BG604" s="185">
        <f>IF(N604="zákl. přenesená",J604,0)</f>
        <v>0</v>
      </c>
      <c r="BH604" s="185">
        <f>IF(N604="sníž. přenesená",J604,0)</f>
        <v>0</v>
      </c>
      <c r="BI604" s="185">
        <f>IF(N604="nulová",J604,0)</f>
        <v>0</v>
      </c>
      <c r="BJ604" s="14" t="s">
        <v>106</v>
      </c>
      <c r="BK604" s="185">
        <f>ROUND(I604*H604,2)</f>
        <v>0</v>
      </c>
      <c r="BL604" s="14" t="s">
        <v>314</v>
      </c>
      <c r="BM604" s="14" t="s">
        <v>1150</v>
      </c>
    </row>
    <row r="605" spans="2:51" s="11" customFormat="1" ht="11.25">
      <c r="B605" s="186"/>
      <c r="C605" s="187"/>
      <c r="D605" s="188" t="s">
        <v>325</v>
      </c>
      <c r="E605" s="189" t="s">
        <v>1151</v>
      </c>
      <c r="F605" s="190" t="s">
        <v>344</v>
      </c>
      <c r="G605" s="187"/>
      <c r="H605" s="191">
        <v>3</v>
      </c>
      <c r="I605" s="192"/>
      <c r="J605" s="187"/>
      <c r="K605" s="187"/>
      <c r="L605" s="193"/>
      <c r="M605" s="194"/>
      <c r="N605" s="195"/>
      <c r="O605" s="195"/>
      <c r="P605" s="195"/>
      <c r="Q605" s="195"/>
      <c r="R605" s="195"/>
      <c r="S605" s="195"/>
      <c r="T605" s="196"/>
      <c r="AT605" s="197" t="s">
        <v>325</v>
      </c>
      <c r="AU605" s="197" t="s">
        <v>106</v>
      </c>
      <c r="AV605" s="11" t="s">
        <v>106</v>
      </c>
      <c r="AW605" s="11" t="s">
        <v>31</v>
      </c>
      <c r="AX605" s="11" t="s">
        <v>77</v>
      </c>
      <c r="AY605" s="197" t="s">
        <v>310</v>
      </c>
    </row>
    <row r="606" spans="2:65" s="1" customFormat="1" ht="16.5" customHeight="1">
      <c r="B606" s="31"/>
      <c r="C606" s="175" t="s">
        <v>1152</v>
      </c>
      <c r="D606" s="175" t="s">
        <v>317</v>
      </c>
      <c r="E606" s="176" t="s">
        <v>1153</v>
      </c>
      <c r="F606" s="177" t="s">
        <v>1154</v>
      </c>
      <c r="G606" s="178" t="s">
        <v>1084</v>
      </c>
      <c r="H606" s="179">
        <v>2</v>
      </c>
      <c r="I606" s="180"/>
      <c r="J606" s="179">
        <f>ROUND(I606*H606,2)</f>
        <v>0</v>
      </c>
      <c r="K606" s="177" t="s">
        <v>402</v>
      </c>
      <c r="L606" s="35"/>
      <c r="M606" s="181" t="s">
        <v>1</v>
      </c>
      <c r="N606" s="182" t="s">
        <v>41</v>
      </c>
      <c r="O606" s="57"/>
      <c r="P606" s="183">
        <f>O606*H606</f>
        <v>0</v>
      </c>
      <c r="Q606" s="183">
        <v>0.00013</v>
      </c>
      <c r="R606" s="183">
        <f>Q606*H606</f>
        <v>0.00026</v>
      </c>
      <c r="S606" s="183">
        <v>0</v>
      </c>
      <c r="T606" s="184">
        <f>S606*H606</f>
        <v>0</v>
      </c>
      <c r="AR606" s="14" t="s">
        <v>314</v>
      </c>
      <c r="AT606" s="14" t="s">
        <v>317</v>
      </c>
      <c r="AU606" s="14" t="s">
        <v>106</v>
      </c>
      <c r="AY606" s="14" t="s">
        <v>310</v>
      </c>
      <c r="BE606" s="185">
        <f>IF(N606="základní",J606,0)</f>
        <v>0</v>
      </c>
      <c r="BF606" s="185">
        <f>IF(N606="snížená",J606,0)</f>
        <v>0</v>
      </c>
      <c r="BG606" s="185">
        <f>IF(N606="zákl. přenesená",J606,0)</f>
        <v>0</v>
      </c>
      <c r="BH606" s="185">
        <f>IF(N606="sníž. přenesená",J606,0)</f>
        <v>0</v>
      </c>
      <c r="BI606" s="185">
        <f>IF(N606="nulová",J606,0)</f>
        <v>0</v>
      </c>
      <c r="BJ606" s="14" t="s">
        <v>106</v>
      </c>
      <c r="BK606" s="185">
        <f>ROUND(I606*H606,2)</f>
        <v>0</v>
      </c>
      <c r="BL606" s="14" t="s">
        <v>314</v>
      </c>
      <c r="BM606" s="14" t="s">
        <v>1155</v>
      </c>
    </row>
    <row r="607" spans="2:51" s="11" customFormat="1" ht="11.25">
      <c r="B607" s="186"/>
      <c r="C607" s="187"/>
      <c r="D607" s="188" t="s">
        <v>325</v>
      </c>
      <c r="E607" s="189" t="s">
        <v>1156</v>
      </c>
      <c r="F607" s="190" t="s">
        <v>106</v>
      </c>
      <c r="G607" s="187"/>
      <c r="H607" s="191">
        <v>2</v>
      </c>
      <c r="I607" s="192"/>
      <c r="J607" s="187"/>
      <c r="K607" s="187"/>
      <c r="L607" s="193"/>
      <c r="M607" s="194"/>
      <c r="N607" s="195"/>
      <c r="O607" s="195"/>
      <c r="P607" s="195"/>
      <c r="Q607" s="195"/>
      <c r="R607" s="195"/>
      <c r="S607" s="195"/>
      <c r="T607" s="196"/>
      <c r="AT607" s="197" t="s">
        <v>325</v>
      </c>
      <c r="AU607" s="197" t="s">
        <v>106</v>
      </c>
      <c r="AV607" s="11" t="s">
        <v>106</v>
      </c>
      <c r="AW607" s="11" t="s">
        <v>31</v>
      </c>
      <c r="AX607" s="11" t="s">
        <v>77</v>
      </c>
      <c r="AY607" s="197" t="s">
        <v>310</v>
      </c>
    </row>
    <row r="608" spans="2:65" s="1" customFormat="1" ht="16.5" customHeight="1">
      <c r="B608" s="31"/>
      <c r="C608" s="175" t="s">
        <v>1157</v>
      </c>
      <c r="D608" s="175" t="s">
        <v>317</v>
      </c>
      <c r="E608" s="176" t="s">
        <v>1158</v>
      </c>
      <c r="F608" s="177" t="s">
        <v>1159</v>
      </c>
      <c r="G608" s="178" t="s">
        <v>1084</v>
      </c>
      <c r="H608" s="179">
        <v>1</v>
      </c>
      <c r="I608" s="180"/>
      <c r="J608" s="179">
        <f>ROUND(I608*H608,2)</f>
        <v>0</v>
      </c>
      <c r="K608" s="177" t="s">
        <v>402</v>
      </c>
      <c r="L608" s="35"/>
      <c r="M608" s="181" t="s">
        <v>1</v>
      </c>
      <c r="N608" s="182" t="s">
        <v>41</v>
      </c>
      <c r="O608" s="57"/>
      <c r="P608" s="183">
        <f>O608*H608</f>
        <v>0</v>
      </c>
      <c r="Q608" s="183">
        <v>0.00025</v>
      </c>
      <c r="R608" s="183">
        <f>Q608*H608</f>
        <v>0.00025</v>
      </c>
      <c r="S608" s="183">
        <v>0</v>
      </c>
      <c r="T608" s="184">
        <f>S608*H608</f>
        <v>0</v>
      </c>
      <c r="AR608" s="14" t="s">
        <v>314</v>
      </c>
      <c r="AT608" s="14" t="s">
        <v>317</v>
      </c>
      <c r="AU608" s="14" t="s">
        <v>106</v>
      </c>
      <c r="AY608" s="14" t="s">
        <v>310</v>
      </c>
      <c r="BE608" s="185">
        <f>IF(N608="základní",J608,0)</f>
        <v>0</v>
      </c>
      <c r="BF608" s="185">
        <f>IF(N608="snížená",J608,0)</f>
        <v>0</v>
      </c>
      <c r="BG608" s="185">
        <f>IF(N608="zákl. přenesená",J608,0)</f>
        <v>0</v>
      </c>
      <c r="BH608" s="185">
        <f>IF(N608="sníž. přenesená",J608,0)</f>
        <v>0</v>
      </c>
      <c r="BI608" s="185">
        <f>IF(N608="nulová",J608,0)</f>
        <v>0</v>
      </c>
      <c r="BJ608" s="14" t="s">
        <v>106</v>
      </c>
      <c r="BK608" s="185">
        <f>ROUND(I608*H608,2)</f>
        <v>0</v>
      </c>
      <c r="BL608" s="14" t="s">
        <v>314</v>
      </c>
      <c r="BM608" s="14" t="s">
        <v>1160</v>
      </c>
    </row>
    <row r="609" spans="2:51" s="11" customFormat="1" ht="11.25">
      <c r="B609" s="186"/>
      <c r="C609" s="187"/>
      <c r="D609" s="188" t="s">
        <v>325</v>
      </c>
      <c r="E609" s="189" t="s">
        <v>1161</v>
      </c>
      <c r="F609" s="190" t="s">
        <v>77</v>
      </c>
      <c r="G609" s="187"/>
      <c r="H609" s="191">
        <v>1</v>
      </c>
      <c r="I609" s="192"/>
      <c r="J609" s="187"/>
      <c r="K609" s="187"/>
      <c r="L609" s="193"/>
      <c r="M609" s="194"/>
      <c r="N609" s="195"/>
      <c r="O609" s="195"/>
      <c r="P609" s="195"/>
      <c r="Q609" s="195"/>
      <c r="R609" s="195"/>
      <c r="S609" s="195"/>
      <c r="T609" s="196"/>
      <c r="AT609" s="197" t="s">
        <v>325</v>
      </c>
      <c r="AU609" s="197" t="s">
        <v>106</v>
      </c>
      <c r="AV609" s="11" t="s">
        <v>106</v>
      </c>
      <c r="AW609" s="11" t="s">
        <v>31</v>
      </c>
      <c r="AX609" s="11" t="s">
        <v>77</v>
      </c>
      <c r="AY609" s="197" t="s">
        <v>310</v>
      </c>
    </row>
    <row r="610" spans="2:65" s="1" customFormat="1" ht="16.5" customHeight="1">
      <c r="B610" s="31"/>
      <c r="C610" s="175" t="s">
        <v>1162</v>
      </c>
      <c r="D610" s="175" t="s">
        <v>317</v>
      </c>
      <c r="E610" s="176" t="s">
        <v>1163</v>
      </c>
      <c r="F610" s="177" t="s">
        <v>1164</v>
      </c>
      <c r="G610" s="178" t="s">
        <v>1084</v>
      </c>
      <c r="H610" s="179">
        <v>2</v>
      </c>
      <c r="I610" s="180"/>
      <c r="J610" s="179">
        <f>ROUND(I610*H610,2)</f>
        <v>0</v>
      </c>
      <c r="K610" s="177" t="s">
        <v>402</v>
      </c>
      <c r="L610" s="35"/>
      <c r="M610" s="181" t="s">
        <v>1</v>
      </c>
      <c r="N610" s="182" t="s">
        <v>41</v>
      </c>
      <c r="O610" s="57"/>
      <c r="P610" s="183">
        <f>O610*H610</f>
        <v>0</v>
      </c>
      <c r="Q610" s="183">
        <v>0.0002</v>
      </c>
      <c r="R610" s="183">
        <f>Q610*H610</f>
        <v>0.0004</v>
      </c>
      <c r="S610" s="183">
        <v>0</v>
      </c>
      <c r="T610" s="184">
        <f>S610*H610</f>
        <v>0</v>
      </c>
      <c r="AR610" s="14" t="s">
        <v>314</v>
      </c>
      <c r="AT610" s="14" t="s">
        <v>317</v>
      </c>
      <c r="AU610" s="14" t="s">
        <v>106</v>
      </c>
      <c r="AY610" s="14" t="s">
        <v>310</v>
      </c>
      <c r="BE610" s="185">
        <f>IF(N610="základní",J610,0)</f>
        <v>0</v>
      </c>
      <c r="BF610" s="185">
        <f>IF(N610="snížená",J610,0)</f>
        <v>0</v>
      </c>
      <c r="BG610" s="185">
        <f>IF(N610="zákl. přenesená",J610,0)</f>
        <v>0</v>
      </c>
      <c r="BH610" s="185">
        <f>IF(N610="sníž. přenesená",J610,0)</f>
        <v>0</v>
      </c>
      <c r="BI610" s="185">
        <f>IF(N610="nulová",J610,0)</f>
        <v>0</v>
      </c>
      <c r="BJ610" s="14" t="s">
        <v>106</v>
      </c>
      <c r="BK610" s="185">
        <f>ROUND(I610*H610,2)</f>
        <v>0</v>
      </c>
      <c r="BL610" s="14" t="s">
        <v>314</v>
      </c>
      <c r="BM610" s="14" t="s">
        <v>1165</v>
      </c>
    </row>
    <row r="611" spans="2:51" s="11" customFormat="1" ht="11.25">
      <c r="B611" s="186"/>
      <c r="C611" s="187"/>
      <c r="D611" s="188" t="s">
        <v>325</v>
      </c>
      <c r="E611" s="189" t="s">
        <v>1166</v>
      </c>
      <c r="F611" s="190" t="s">
        <v>106</v>
      </c>
      <c r="G611" s="187"/>
      <c r="H611" s="191">
        <v>2</v>
      </c>
      <c r="I611" s="192"/>
      <c r="J611" s="187"/>
      <c r="K611" s="187"/>
      <c r="L611" s="193"/>
      <c r="M611" s="194"/>
      <c r="N611" s="195"/>
      <c r="O611" s="195"/>
      <c r="P611" s="195"/>
      <c r="Q611" s="195"/>
      <c r="R611" s="195"/>
      <c r="S611" s="195"/>
      <c r="T611" s="196"/>
      <c r="AT611" s="197" t="s">
        <v>325</v>
      </c>
      <c r="AU611" s="197" t="s">
        <v>106</v>
      </c>
      <c r="AV611" s="11" t="s">
        <v>106</v>
      </c>
      <c r="AW611" s="11" t="s">
        <v>31</v>
      </c>
      <c r="AX611" s="11" t="s">
        <v>77</v>
      </c>
      <c r="AY611" s="197" t="s">
        <v>310</v>
      </c>
    </row>
    <row r="612" spans="2:65" s="1" customFormat="1" ht="22.5" customHeight="1">
      <c r="B612" s="31"/>
      <c r="C612" s="175" t="s">
        <v>1167</v>
      </c>
      <c r="D612" s="175" t="s">
        <v>317</v>
      </c>
      <c r="E612" s="176" t="s">
        <v>1168</v>
      </c>
      <c r="F612" s="177" t="s">
        <v>1169</v>
      </c>
      <c r="G612" s="178" t="s">
        <v>1084</v>
      </c>
      <c r="H612" s="179">
        <v>2</v>
      </c>
      <c r="I612" s="180"/>
      <c r="J612" s="179">
        <f>ROUND(I612*H612,2)</f>
        <v>0</v>
      </c>
      <c r="K612" s="177" t="s">
        <v>402</v>
      </c>
      <c r="L612" s="35"/>
      <c r="M612" s="181" t="s">
        <v>1</v>
      </c>
      <c r="N612" s="182" t="s">
        <v>41</v>
      </c>
      <c r="O612" s="57"/>
      <c r="P612" s="183">
        <f>O612*H612</f>
        <v>0</v>
      </c>
      <c r="Q612" s="183">
        <v>0.00059</v>
      </c>
      <c r="R612" s="183">
        <f>Q612*H612</f>
        <v>0.00118</v>
      </c>
      <c r="S612" s="183">
        <v>0</v>
      </c>
      <c r="T612" s="184">
        <f>S612*H612</f>
        <v>0</v>
      </c>
      <c r="AR612" s="14" t="s">
        <v>314</v>
      </c>
      <c r="AT612" s="14" t="s">
        <v>317</v>
      </c>
      <c r="AU612" s="14" t="s">
        <v>106</v>
      </c>
      <c r="AY612" s="14" t="s">
        <v>310</v>
      </c>
      <c r="BE612" s="185">
        <f>IF(N612="základní",J612,0)</f>
        <v>0</v>
      </c>
      <c r="BF612" s="185">
        <f>IF(N612="snížená",J612,0)</f>
        <v>0</v>
      </c>
      <c r="BG612" s="185">
        <f>IF(N612="zákl. přenesená",J612,0)</f>
        <v>0</v>
      </c>
      <c r="BH612" s="185">
        <f>IF(N612="sníž. přenesená",J612,0)</f>
        <v>0</v>
      </c>
      <c r="BI612" s="185">
        <f>IF(N612="nulová",J612,0)</f>
        <v>0</v>
      </c>
      <c r="BJ612" s="14" t="s">
        <v>106</v>
      </c>
      <c r="BK612" s="185">
        <f>ROUND(I612*H612,2)</f>
        <v>0</v>
      </c>
      <c r="BL612" s="14" t="s">
        <v>314</v>
      </c>
      <c r="BM612" s="14" t="s">
        <v>1170</v>
      </c>
    </row>
    <row r="613" spans="2:51" s="11" customFormat="1" ht="11.25">
      <c r="B613" s="186"/>
      <c r="C613" s="187"/>
      <c r="D613" s="188" t="s">
        <v>325</v>
      </c>
      <c r="E613" s="189" t="s">
        <v>1171</v>
      </c>
      <c r="F613" s="190" t="s">
        <v>106</v>
      </c>
      <c r="G613" s="187"/>
      <c r="H613" s="191">
        <v>2</v>
      </c>
      <c r="I613" s="192"/>
      <c r="J613" s="187"/>
      <c r="K613" s="187"/>
      <c r="L613" s="193"/>
      <c r="M613" s="194"/>
      <c r="N613" s="195"/>
      <c r="O613" s="195"/>
      <c r="P613" s="195"/>
      <c r="Q613" s="195"/>
      <c r="R613" s="195"/>
      <c r="S613" s="195"/>
      <c r="T613" s="196"/>
      <c r="AT613" s="197" t="s">
        <v>325</v>
      </c>
      <c r="AU613" s="197" t="s">
        <v>106</v>
      </c>
      <c r="AV613" s="11" t="s">
        <v>106</v>
      </c>
      <c r="AW613" s="11" t="s">
        <v>31</v>
      </c>
      <c r="AX613" s="11" t="s">
        <v>77</v>
      </c>
      <c r="AY613" s="197" t="s">
        <v>310</v>
      </c>
    </row>
    <row r="614" spans="2:65" s="1" customFormat="1" ht="16.5" customHeight="1">
      <c r="B614" s="31"/>
      <c r="C614" s="175" t="s">
        <v>1172</v>
      </c>
      <c r="D614" s="175" t="s">
        <v>317</v>
      </c>
      <c r="E614" s="176" t="s">
        <v>1173</v>
      </c>
      <c r="F614" s="177" t="s">
        <v>1174</v>
      </c>
      <c r="G614" s="178" t="s">
        <v>1084</v>
      </c>
      <c r="H614" s="179">
        <v>2</v>
      </c>
      <c r="I614" s="180"/>
      <c r="J614" s="179">
        <f>ROUND(I614*H614,2)</f>
        <v>0</v>
      </c>
      <c r="K614" s="177" t="s">
        <v>402</v>
      </c>
      <c r="L614" s="35"/>
      <c r="M614" s="181" t="s">
        <v>1</v>
      </c>
      <c r="N614" s="182" t="s">
        <v>41</v>
      </c>
      <c r="O614" s="57"/>
      <c r="P614" s="183">
        <f>O614*H614</f>
        <v>0</v>
      </c>
      <c r="Q614" s="183">
        <v>0.00024</v>
      </c>
      <c r="R614" s="183">
        <f>Q614*H614</f>
        <v>0.00048</v>
      </c>
      <c r="S614" s="183">
        <v>0</v>
      </c>
      <c r="T614" s="184">
        <f>S614*H614</f>
        <v>0</v>
      </c>
      <c r="AR614" s="14" t="s">
        <v>314</v>
      </c>
      <c r="AT614" s="14" t="s">
        <v>317</v>
      </c>
      <c r="AU614" s="14" t="s">
        <v>106</v>
      </c>
      <c r="AY614" s="14" t="s">
        <v>310</v>
      </c>
      <c r="BE614" s="185">
        <f>IF(N614="základní",J614,0)</f>
        <v>0</v>
      </c>
      <c r="BF614" s="185">
        <f>IF(N614="snížená",J614,0)</f>
        <v>0</v>
      </c>
      <c r="BG614" s="185">
        <f>IF(N614="zákl. přenesená",J614,0)</f>
        <v>0</v>
      </c>
      <c r="BH614" s="185">
        <f>IF(N614="sníž. přenesená",J614,0)</f>
        <v>0</v>
      </c>
      <c r="BI614" s="185">
        <f>IF(N614="nulová",J614,0)</f>
        <v>0</v>
      </c>
      <c r="BJ614" s="14" t="s">
        <v>106</v>
      </c>
      <c r="BK614" s="185">
        <f>ROUND(I614*H614,2)</f>
        <v>0</v>
      </c>
      <c r="BL614" s="14" t="s">
        <v>314</v>
      </c>
      <c r="BM614" s="14" t="s">
        <v>1175</v>
      </c>
    </row>
    <row r="615" spans="2:51" s="11" customFormat="1" ht="11.25">
      <c r="B615" s="186"/>
      <c r="C615" s="187"/>
      <c r="D615" s="188" t="s">
        <v>325</v>
      </c>
      <c r="E615" s="189" t="s">
        <v>1176</v>
      </c>
      <c r="F615" s="190" t="s">
        <v>106</v>
      </c>
      <c r="G615" s="187"/>
      <c r="H615" s="191">
        <v>2</v>
      </c>
      <c r="I615" s="192"/>
      <c r="J615" s="187"/>
      <c r="K615" s="187"/>
      <c r="L615" s="193"/>
      <c r="M615" s="194"/>
      <c r="N615" s="195"/>
      <c r="O615" s="195"/>
      <c r="P615" s="195"/>
      <c r="Q615" s="195"/>
      <c r="R615" s="195"/>
      <c r="S615" s="195"/>
      <c r="T615" s="196"/>
      <c r="AT615" s="197" t="s">
        <v>325</v>
      </c>
      <c r="AU615" s="197" t="s">
        <v>106</v>
      </c>
      <c r="AV615" s="11" t="s">
        <v>106</v>
      </c>
      <c r="AW615" s="11" t="s">
        <v>31</v>
      </c>
      <c r="AX615" s="11" t="s">
        <v>77</v>
      </c>
      <c r="AY615" s="197" t="s">
        <v>310</v>
      </c>
    </row>
    <row r="616" spans="2:65" s="1" customFormat="1" ht="16.5" customHeight="1">
      <c r="B616" s="31"/>
      <c r="C616" s="175" t="s">
        <v>1177</v>
      </c>
      <c r="D616" s="175" t="s">
        <v>317</v>
      </c>
      <c r="E616" s="176" t="s">
        <v>1178</v>
      </c>
      <c r="F616" s="177" t="s">
        <v>1179</v>
      </c>
      <c r="G616" s="178" t="s">
        <v>1084</v>
      </c>
      <c r="H616" s="179">
        <v>1</v>
      </c>
      <c r="I616" s="180"/>
      <c r="J616" s="179">
        <f>ROUND(I616*H616,2)</f>
        <v>0</v>
      </c>
      <c r="K616" s="177" t="s">
        <v>402</v>
      </c>
      <c r="L616" s="35"/>
      <c r="M616" s="181" t="s">
        <v>1</v>
      </c>
      <c r="N616" s="182" t="s">
        <v>41</v>
      </c>
      <c r="O616" s="57"/>
      <c r="P616" s="183">
        <f>O616*H616</f>
        <v>0</v>
      </c>
      <c r="Q616" s="183">
        <v>0.0013</v>
      </c>
      <c r="R616" s="183">
        <f>Q616*H616</f>
        <v>0.0013</v>
      </c>
      <c r="S616" s="183">
        <v>0</v>
      </c>
      <c r="T616" s="184">
        <f>S616*H616</f>
        <v>0</v>
      </c>
      <c r="AR616" s="14" t="s">
        <v>314</v>
      </c>
      <c r="AT616" s="14" t="s">
        <v>317</v>
      </c>
      <c r="AU616" s="14" t="s">
        <v>106</v>
      </c>
      <c r="AY616" s="14" t="s">
        <v>310</v>
      </c>
      <c r="BE616" s="185">
        <f>IF(N616="základní",J616,0)</f>
        <v>0</v>
      </c>
      <c r="BF616" s="185">
        <f>IF(N616="snížená",J616,0)</f>
        <v>0</v>
      </c>
      <c r="BG616" s="185">
        <f>IF(N616="zákl. přenesená",J616,0)</f>
        <v>0</v>
      </c>
      <c r="BH616" s="185">
        <f>IF(N616="sníž. přenesená",J616,0)</f>
        <v>0</v>
      </c>
      <c r="BI616" s="185">
        <f>IF(N616="nulová",J616,0)</f>
        <v>0</v>
      </c>
      <c r="BJ616" s="14" t="s">
        <v>106</v>
      </c>
      <c r="BK616" s="185">
        <f>ROUND(I616*H616,2)</f>
        <v>0</v>
      </c>
      <c r="BL616" s="14" t="s">
        <v>314</v>
      </c>
      <c r="BM616" s="14" t="s">
        <v>1180</v>
      </c>
    </row>
    <row r="617" spans="2:51" s="11" customFormat="1" ht="11.25">
      <c r="B617" s="186"/>
      <c r="C617" s="187"/>
      <c r="D617" s="188" t="s">
        <v>325</v>
      </c>
      <c r="E617" s="189" t="s">
        <v>1181</v>
      </c>
      <c r="F617" s="190" t="s">
        <v>77</v>
      </c>
      <c r="G617" s="187"/>
      <c r="H617" s="191">
        <v>1</v>
      </c>
      <c r="I617" s="192"/>
      <c r="J617" s="187"/>
      <c r="K617" s="187"/>
      <c r="L617" s="193"/>
      <c r="M617" s="194"/>
      <c r="N617" s="195"/>
      <c r="O617" s="195"/>
      <c r="P617" s="195"/>
      <c r="Q617" s="195"/>
      <c r="R617" s="195"/>
      <c r="S617" s="195"/>
      <c r="T617" s="196"/>
      <c r="AT617" s="197" t="s">
        <v>325</v>
      </c>
      <c r="AU617" s="197" t="s">
        <v>106</v>
      </c>
      <c r="AV617" s="11" t="s">
        <v>106</v>
      </c>
      <c r="AW617" s="11" t="s">
        <v>31</v>
      </c>
      <c r="AX617" s="11" t="s">
        <v>77</v>
      </c>
      <c r="AY617" s="197" t="s">
        <v>310</v>
      </c>
    </row>
    <row r="618" spans="2:65" s="1" customFormat="1" ht="16.5" customHeight="1">
      <c r="B618" s="31"/>
      <c r="C618" s="175" t="s">
        <v>1182</v>
      </c>
      <c r="D618" s="175" t="s">
        <v>317</v>
      </c>
      <c r="E618" s="176" t="s">
        <v>1183</v>
      </c>
      <c r="F618" s="177" t="s">
        <v>1184</v>
      </c>
      <c r="G618" s="178" t="s">
        <v>1084</v>
      </c>
      <c r="H618" s="179">
        <v>1</v>
      </c>
      <c r="I618" s="180"/>
      <c r="J618" s="179">
        <f>ROUND(I618*H618,2)</f>
        <v>0</v>
      </c>
      <c r="K618" s="177" t="s">
        <v>402</v>
      </c>
      <c r="L618" s="35"/>
      <c r="M618" s="181" t="s">
        <v>1</v>
      </c>
      <c r="N618" s="182" t="s">
        <v>41</v>
      </c>
      <c r="O618" s="57"/>
      <c r="P618" s="183">
        <f>O618*H618</f>
        <v>0</v>
      </c>
      <c r="Q618" s="183">
        <v>0.00452</v>
      </c>
      <c r="R618" s="183">
        <f>Q618*H618</f>
        <v>0.00452</v>
      </c>
      <c r="S618" s="183">
        <v>0</v>
      </c>
      <c r="T618" s="184">
        <f>S618*H618</f>
        <v>0</v>
      </c>
      <c r="AR618" s="14" t="s">
        <v>314</v>
      </c>
      <c r="AT618" s="14" t="s">
        <v>317</v>
      </c>
      <c r="AU618" s="14" t="s">
        <v>106</v>
      </c>
      <c r="AY618" s="14" t="s">
        <v>310</v>
      </c>
      <c r="BE618" s="185">
        <f>IF(N618="základní",J618,0)</f>
        <v>0</v>
      </c>
      <c r="BF618" s="185">
        <f>IF(N618="snížená",J618,0)</f>
        <v>0</v>
      </c>
      <c r="BG618" s="185">
        <f>IF(N618="zákl. přenesená",J618,0)</f>
        <v>0</v>
      </c>
      <c r="BH618" s="185">
        <f>IF(N618="sníž. přenesená",J618,0)</f>
        <v>0</v>
      </c>
      <c r="BI618" s="185">
        <f>IF(N618="nulová",J618,0)</f>
        <v>0</v>
      </c>
      <c r="BJ618" s="14" t="s">
        <v>106</v>
      </c>
      <c r="BK618" s="185">
        <f>ROUND(I618*H618,2)</f>
        <v>0</v>
      </c>
      <c r="BL618" s="14" t="s">
        <v>314</v>
      </c>
      <c r="BM618" s="14" t="s">
        <v>1185</v>
      </c>
    </row>
    <row r="619" spans="2:51" s="11" customFormat="1" ht="11.25">
      <c r="B619" s="186"/>
      <c r="C619" s="187"/>
      <c r="D619" s="188" t="s">
        <v>325</v>
      </c>
      <c r="E619" s="189" t="s">
        <v>1186</v>
      </c>
      <c r="F619" s="190" t="s">
        <v>77</v>
      </c>
      <c r="G619" s="187"/>
      <c r="H619" s="191">
        <v>1</v>
      </c>
      <c r="I619" s="192"/>
      <c r="J619" s="187"/>
      <c r="K619" s="187"/>
      <c r="L619" s="193"/>
      <c r="M619" s="194"/>
      <c r="N619" s="195"/>
      <c r="O619" s="195"/>
      <c r="P619" s="195"/>
      <c r="Q619" s="195"/>
      <c r="R619" s="195"/>
      <c r="S619" s="195"/>
      <c r="T619" s="196"/>
      <c r="AT619" s="197" t="s">
        <v>325</v>
      </c>
      <c r="AU619" s="197" t="s">
        <v>106</v>
      </c>
      <c r="AV619" s="11" t="s">
        <v>106</v>
      </c>
      <c r="AW619" s="11" t="s">
        <v>31</v>
      </c>
      <c r="AX619" s="11" t="s">
        <v>77</v>
      </c>
      <c r="AY619" s="197" t="s">
        <v>310</v>
      </c>
    </row>
    <row r="620" spans="2:65" s="1" customFormat="1" ht="22.5" customHeight="1">
      <c r="B620" s="31"/>
      <c r="C620" s="175" t="s">
        <v>1187</v>
      </c>
      <c r="D620" s="175" t="s">
        <v>317</v>
      </c>
      <c r="E620" s="176" t="s">
        <v>1188</v>
      </c>
      <c r="F620" s="177" t="s">
        <v>1189</v>
      </c>
      <c r="G620" s="178" t="s">
        <v>832</v>
      </c>
      <c r="H620" s="179">
        <v>2</v>
      </c>
      <c r="I620" s="180"/>
      <c r="J620" s="179">
        <f>ROUND(I620*H620,2)</f>
        <v>0</v>
      </c>
      <c r="K620" s="177" t="s">
        <v>402</v>
      </c>
      <c r="L620" s="35"/>
      <c r="M620" s="181" t="s">
        <v>1</v>
      </c>
      <c r="N620" s="182" t="s">
        <v>41</v>
      </c>
      <c r="O620" s="57"/>
      <c r="P620" s="183">
        <f>O620*H620</f>
        <v>0</v>
      </c>
      <c r="Q620" s="183">
        <v>0</v>
      </c>
      <c r="R620" s="183">
        <f>Q620*H620</f>
        <v>0</v>
      </c>
      <c r="S620" s="183">
        <v>0</v>
      </c>
      <c r="T620" s="184">
        <f>S620*H620</f>
        <v>0</v>
      </c>
      <c r="AR620" s="14" t="s">
        <v>314</v>
      </c>
      <c r="AT620" s="14" t="s">
        <v>317</v>
      </c>
      <c r="AU620" s="14" t="s">
        <v>106</v>
      </c>
      <c r="AY620" s="14" t="s">
        <v>310</v>
      </c>
      <c r="BE620" s="185">
        <f>IF(N620="základní",J620,0)</f>
        <v>0</v>
      </c>
      <c r="BF620" s="185">
        <f>IF(N620="snížená",J620,0)</f>
        <v>0</v>
      </c>
      <c r="BG620" s="185">
        <f>IF(N620="zákl. přenesená",J620,0)</f>
        <v>0</v>
      </c>
      <c r="BH620" s="185">
        <f>IF(N620="sníž. přenesená",J620,0)</f>
        <v>0</v>
      </c>
      <c r="BI620" s="185">
        <f>IF(N620="nulová",J620,0)</f>
        <v>0</v>
      </c>
      <c r="BJ620" s="14" t="s">
        <v>106</v>
      </c>
      <c r="BK620" s="185">
        <f>ROUND(I620*H620,2)</f>
        <v>0</v>
      </c>
      <c r="BL620" s="14" t="s">
        <v>314</v>
      </c>
      <c r="BM620" s="14" t="s">
        <v>1190</v>
      </c>
    </row>
    <row r="621" spans="2:65" s="1" customFormat="1" ht="22.5" customHeight="1">
      <c r="B621" s="31"/>
      <c r="C621" s="175" t="s">
        <v>1191</v>
      </c>
      <c r="D621" s="175" t="s">
        <v>317</v>
      </c>
      <c r="E621" s="176" t="s">
        <v>1192</v>
      </c>
      <c r="F621" s="177" t="s">
        <v>1193</v>
      </c>
      <c r="G621" s="178" t="s">
        <v>832</v>
      </c>
      <c r="H621" s="179">
        <v>0.91</v>
      </c>
      <c r="I621" s="180"/>
      <c r="J621" s="179">
        <f>ROUND(I621*H621,2)</f>
        <v>0</v>
      </c>
      <c r="K621" s="177" t="s">
        <v>402</v>
      </c>
      <c r="L621" s="35"/>
      <c r="M621" s="181" t="s">
        <v>1</v>
      </c>
      <c r="N621" s="182" t="s">
        <v>41</v>
      </c>
      <c r="O621" s="57"/>
      <c r="P621" s="183">
        <f>O621*H621</f>
        <v>0</v>
      </c>
      <c r="Q621" s="183">
        <v>0</v>
      </c>
      <c r="R621" s="183">
        <f>Q621*H621</f>
        <v>0</v>
      </c>
      <c r="S621" s="183">
        <v>0</v>
      </c>
      <c r="T621" s="184">
        <f>S621*H621</f>
        <v>0</v>
      </c>
      <c r="AR621" s="14" t="s">
        <v>314</v>
      </c>
      <c r="AT621" s="14" t="s">
        <v>317</v>
      </c>
      <c r="AU621" s="14" t="s">
        <v>106</v>
      </c>
      <c r="AY621" s="14" t="s">
        <v>310</v>
      </c>
      <c r="BE621" s="185">
        <f>IF(N621="základní",J621,0)</f>
        <v>0</v>
      </c>
      <c r="BF621" s="185">
        <f>IF(N621="snížená",J621,0)</f>
        <v>0</v>
      </c>
      <c r="BG621" s="185">
        <f>IF(N621="zákl. přenesená",J621,0)</f>
        <v>0</v>
      </c>
      <c r="BH621" s="185">
        <f>IF(N621="sníž. přenesená",J621,0)</f>
        <v>0</v>
      </c>
      <c r="BI621" s="185">
        <f>IF(N621="nulová",J621,0)</f>
        <v>0</v>
      </c>
      <c r="BJ621" s="14" t="s">
        <v>106</v>
      </c>
      <c r="BK621" s="185">
        <f>ROUND(I621*H621,2)</f>
        <v>0</v>
      </c>
      <c r="BL621" s="14" t="s">
        <v>314</v>
      </c>
      <c r="BM621" s="14" t="s">
        <v>1194</v>
      </c>
    </row>
    <row r="622" spans="2:63" s="10" customFormat="1" ht="22.9" customHeight="1">
      <c r="B622" s="159"/>
      <c r="C622" s="160"/>
      <c r="D622" s="161" t="s">
        <v>68</v>
      </c>
      <c r="E622" s="173" t="s">
        <v>1195</v>
      </c>
      <c r="F622" s="173" t="s">
        <v>1196</v>
      </c>
      <c r="G622" s="160"/>
      <c r="H622" s="160"/>
      <c r="I622" s="163"/>
      <c r="J622" s="174">
        <f>BK622</f>
        <v>0</v>
      </c>
      <c r="K622" s="160"/>
      <c r="L622" s="165"/>
      <c r="M622" s="166"/>
      <c r="N622" s="167"/>
      <c r="O622" s="167"/>
      <c r="P622" s="168">
        <f>SUM(P623:P637)</f>
        <v>0</v>
      </c>
      <c r="Q622" s="167"/>
      <c r="R622" s="168">
        <f>SUM(R623:R637)</f>
        <v>0.62315</v>
      </c>
      <c r="S622" s="167"/>
      <c r="T622" s="169">
        <f>SUM(T623:T637)</f>
        <v>0</v>
      </c>
      <c r="AR622" s="170" t="s">
        <v>314</v>
      </c>
      <c r="AT622" s="171" t="s">
        <v>68</v>
      </c>
      <c r="AU622" s="171" t="s">
        <v>77</v>
      </c>
      <c r="AY622" s="170" t="s">
        <v>310</v>
      </c>
      <c r="BK622" s="172">
        <f>SUM(BK623:BK637)</f>
        <v>0</v>
      </c>
    </row>
    <row r="623" spans="2:65" s="1" customFormat="1" ht="16.5" customHeight="1">
      <c r="B623" s="31"/>
      <c r="C623" s="175" t="s">
        <v>1197</v>
      </c>
      <c r="D623" s="175" t="s">
        <v>317</v>
      </c>
      <c r="E623" s="176" t="s">
        <v>1198</v>
      </c>
      <c r="F623" s="177" t="s">
        <v>1199</v>
      </c>
      <c r="G623" s="178" t="s">
        <v>422</v>
      </c>
      <c r="H623" s="179">
        <v>615</v>
      </c>
      <c r="I623" s="180"/>
      <c r="J623" s="179">
        <f>ROUND(I623*H623,2)</f>
        <v>0</v>
      </c>
      <c r="K623" s="177" t="s">
        <v>321</v>
      </c>
      <c r="L623" s="35"/>
      <c r="M623" s="181" t="s">
        <v>1</v>
      </c>
      <c r="N623" s="182" t="s">
        <v>41</v>
      </c>
      <c r="O623" s="57"/>
      <c r="P623" s="183">
        <f>O623*H623</f>
        <v>0</v>
      </c>
      <c r="Q623" s="183">
        <v>0.0004</v>
      </c>
      <c r="R623" s="183">
        <f>Q623*H623</f>
        <v>0.24600000000000002</v>
      </c>
      <c r="S623" s="183">
        <v>0</v>
      </c>
      <c r="T623" s="184">
        <f>S623*H623</f>
        <v>0</v>
      </c>
      <c r="AR623" s="14" t="s">
        <v>314</v>
      </c>
      <c r="AT623" s="14" t="s">
        <v>317</v>
      </c>
      <c r="AU623" s="14" t="s">
        <v>106</v>
      </c>
      <c r="AY623" s="14" t="s">
        <v>310</v>
      </c>
      <c r="BE623" s="185">
        <f>IF(N623="základní",J623,0)</f>
        <v>0</v>
      </c>
      <c r="BF623" s="185">
        <f>IF(N623="snížená",J623,0)</f>
        <v>0</v>
      </c>
      <c r="BG623" s="185">
        <f>IF(N623="zákl. přenesená",J623,0)</f>
        <v>0</v>
      </c>
      <c r="BH623" s="185">
        <f>IF(N623="sníž. přenesená",J623,0)</f>
        <v>0</v>
      </c>
      <c r="BI623" s="185">
        <f>IF(N623="nulová",J623,0)</f>
        <v>0</v>
      </c>
      <c r="BJ623" s="14" t="s">
        <v>106</v>
      </c>
      <c r="BK623" s="185">
        <f>ROUND(I623*H623,2)</f>
        <v>0</v>
      </c>
      <c r="BL623" s="14" t="s">
        <v>314</v>
      </c>
      <c r="BM623" s="14" t="s">
        <v>1200</v>
      </c>
    </row>
    <row r="624" spans="2:51" s="11" customFormat="1" ht="11.25">
      <c r="B624" s="186"/>
      <c r="C624" s="187"/>
      <c r="D624" s="188" t="s">
        <v>325</v>
      </c>
      <c r="E624" s="189" t="s">
        <v>1201</v>
      </c>
      <c r="F624" s="190" t="s">
        <v>1202</v>
      </c>
      <c r="G624" s="187"/>
      <c r="H624" s="191">
        <v>615</v>
      </c>
      <c r="I624" s="192"/>
      <c r="J624" s="187"/>
      <c r="K624" s="187"/>
      <c r="L624" s="193"/>
      <c r="M624" s="194"/>
      <c r="N624" s="195"/>
      <c r="O624" s="195"/>
      <c r="P624" s="195"/>
      <c r="Q624" s="195"/>
      <c r="R624" s="195"/>
      <c r="S624" s="195"/>
      <c r="T624" s="196"/>
      <c r="AT624" s="197" t="s">
        <v>325</v>
      </c>
      <c r="AU624" s="197" t="s">
        <v>106</v>
      </c>
      <c r="AV624" s="11" t="s">
        <v>106</v>
      </c>
      <c r="AW624" s="11" t="s">
        <v>31</v>
      </c>
      <c r="AX624" s="11" t="s">
        <v>77</v>
      </c>
      <c r="AY624" s="197" t="s">
        <v>310</v>
      </c>
    </row>
    <row r="625" spans="2:65" s="1" customFormat="1" ht="16.5" customHeight="1">
      <c r="B625" s="31"/>
      <c r="C625" s="175" t="s">
        <v>1203</v>
      </c>
      <c r="D625" s="175" t="s">
        <v>317</v>
      </c>
      <c r="E625" s="176" t="s">
        <v>1204</v>
      </c>
      <c r="F625" s="177" t="s">
        <v>1205</v>
      </c>
      <c r="G625" s="178" t="s">
        <v>422</v>
      </c>
      <c r="H625" s="179">
        <v>85</v>
      </c>
      <c r="I625" s="180"/>
      <c r="J625" s="179">
        <f>ROUND(I625*H625,2)</f>
        <v>0</v>
      </c>
      <c r="K625" s="177" t="s">
        <v>321</v>
      </c>
      <c r="L625" s="35"/>
      <c r="M625" s="181" t="s">
        <v>1</v>
      </c>
      <c r="N625" s="182" t="s">
        <v>41</v>
      </c>
      <c r="O625" s="57"/>
      <c r="P625" s="183">
        <f>O625*H625</f>
        <v>0</v>
      </c>
      <c r="Q625" s="183">
        <v>0.0006</v>
      </c>
      <c r="R625" s="183">
        <f>Q625*H625</f>
        <v>0.051</v>
      </c>
      <c r="S625" s="183">
        <v>0</v>
      </c>
      <c r="T625" s="184">
        <f>S625*H625</f>
        <v>0</v>
      </c>
      <c r="AR625" s="14" t="s">
        <v>314</v>
      </c>
      <c r="AT625" s="14" t="s">
        <v>317</v>
      </c>
      <c r="AU625" s="14" t="s">
        <v>106</v>
      </c>
      <c r="AY625" s="14" t="s">
        <v>310</v>
      </c>
      <c r="BE625" s="185">
        <f>IF(N625="základní",J625,0)</f>
        <v>0</v>
      </c>
      <c r="BF625" s="185">
        <f>IF(N625="snížená",J625,0)</f>
        <v>0</v>
      </c>
      <c r="BG625" s="185">
        <f>IF(N625="zákl. přenesená",J625,0)</f>
        <v>0</v>
      </c>
      <c r="BH625" s="185">
        <f>IF(N625="sníž. přenesená",J625,0)</f>
        <v>0</v>
      </c>
      <c r="BI625" s="185">
        <f>IF(N625="nulová",J625,0)</f>
        <v>0</v>
      </c>
      <c r="BJ625" s="14" t="s">
        <v>106</v>
      </c>
      <c r="BK625" s="185">
        <f>ROUND(I625*H625,2)</f>
        <v>0</v>
      </c>
      <c r="BL625" s="14" t="s">
        <v>314</v>
      </c>
      <c r="BM625" s="14" t="s">
        <v>1206</v>
      </c>
    </row>
    <row r="626" spans="2:51" s="11" customFormat="1" ht="11.25">
      <c r="B626" s="186"/>
      <c r="C626" s="187"/>
      <c r="D626" s="188" t="s">
        <v>325</v>
      </c>
      <c r="E626" s="189" t="s">
        <v>1207</v>
      </c>
      <c r="F626" s="190" t="s">
        <v>1208</v>
      </c>
      <c r="G626" s="187"/>
      <c r="H626" s="191">
        <v>85</v>
      </c>
      <c r="I626" s="192"/>
      <c r="J626" s="187"/>
      <c r="K626" s="187"/>
      <c r="L626" s="193"/>
      <c r="M626" s="194"/>
      <c r="N626" s="195"/>
      <c r="O626" s="195"/>
      <c r="P626" s="195"/>
      <c r="Q626" s="195"/>
      <c r="R626" s="195"/>
      <c r="S626" s="195"/>
      <c r="T626" s="196"/>
      <c r="AT626" s="197" t="s">
        <v>325</v>
      </c>
      <c r="AU626" s="197" t="s">
        <v>106</v>
      </c>
      <c r="AV626" s="11" t="s">
        <v>106</v>
      </c>
      <c r="AW626" s="11" t="s">
        <v>31</v>
      </c>
      <c r="AX626" s="11" t="s">
        <v>77</v>
      </c>
      <c r="AY626" s="197" t="s">
        <v>310</v>
      </c>
    </row>
    <row r="627" spans="2:65" s="1" customFormat="1" ht="16.5" customHeight="1">
      <c r="B627" s="31"/>
      <c r="C627" s="175" t="s">
        <v>1209</v>
      </c>
      <c r="D627" s="175" t="s">
        <v>317</v>
      </c>
      <c r="E627" s="176" t="s">
        <v>1210</v>
      </c>
      <c r="F627" s="177" t="s">
        <v>1211</v>
      </c>
      <c r="G627" s="178" t="s">
        <v>422</v>
      </c>
      <c r="H627" s="179">
        <v>145</v>
      </c>
      <c r="I627" s="180"/>
      <c r="J627" s="179">
        <f>ROUND(I627*H627,2)</f>
        <v>0</v>
      </c>
      <c r="K627" s="177" t="s">
        <v>321</v>
      </c>
      <c r="L627" s="35"/>
      <c r="M627" s="181" t="s">
        <v>1</v>
      </c>
      <c r="N627" s="182" t="s">
        <v>41</v>
      </c>
      <c r="O627" s="57"/>
      <c r="P627" s="183">
        <f>O627*H627</f>
        <v>0</v>
      </c>
      <c r="Q627" s="183">
        <v>0.00091</v>
      </c>
      <c r="R627" s="183">
        <f>Q627*H627</f>
        <v>0.13195</v>
      </c>
      <c r="S627" s="183">
        <v>0</v>
      </c>
      <c r="T627" s="184">
        <f>S627*H627</f>
        <v>0</v>
      </c>
      <c r="AR627" s="14" t="s">
        <v>314</v>
      </c>
      <c r="AT627" s="14" t="s">
        <v>317</v>
      </c>
      <c r="AU627" s="14" t="s">
        <v>106</v>
      </c>
      <c r="AY627" s="14" t="s">
        <v>310</v>
      </c>
      <c r="BE627" s="185">
        <f>IF(N627="základní",J627,0)</f>
        <v>0</v>
      </c>
      <c r="BF627" s="185">
        <f>IF(N627="snížená",J627,0)</f>
        <v>0</v>
      </c>
      <c r="BG627" s="185">
        <f>IF(N627="zákl. přenesená",J627,0)</f>
        <v>0</v>
      </c>
      <c r="BH627" s="185">
        <f>IF(N627="sníž. přenesená",J627,0)</f>
        <v>0</v>
      </c>
      <c r="BI627" s="185">
        <f>IF(N627="nulová",J627,0)</f>
        <v>0</v>
      </c>
      <c r="BJ627" s="14" t="s">
        <v>106</v>
      </c>
      <c r="BK627" s="185">
        <f>ROUND(I627*H627,2)</f>
        <v>0</v>
      </c>
      <c r="BL627" s="14" t="s">
        <v>314</v>
      </c>
      <c r="BM627" s="14" t="s">
        <v>1212</v>
      </c>
    </row>
    <row r="628" spans="2:51" s="11" customFormat="1" ht="11.25">
      <c r="B628" s="186"/>
      <c r="C628" s="187"/>
      <c r="D628" s="188" t="s">
        <v>325</v>
      </c>
      <c r="E628" s="189" t="s">
        <v>1213</v>
      </c>
      <c r="F628" s="190" t="s">
        <v>1214</v>
      </c>
      <c r="G628" s="187"/>
      <c r="H628" s="191">
        <v>145</v>
      </c>
      <c r="I628" s="192"/>
      <c r="J628" s="187"/>
      <c r="K628" s="187"/>
      <c r="L628" s="193"/>
      <c r="M628" s="194"/>
      <c r="N628" s="195"/>
      <c r="O628" s="195"/>
      <c r="P628" s="195"/>
      <c r="Q628" s="195"/>
      <c r="R628" s="195"/>
      <c r="S628" s="195"/>
      <c r="T628" s="196"/>
      <c r="AT628" s="197" t="s">
        <v>325</v>
      </c>
      <c r="AU628" s="197" t="s">
        <v>106</v>
      </c>
      <c r="AV628" s="11" t="s">
        <v>106</v>
      </c>
      <c r="AW628" s="11" t="s">
        <v>31</v>
      </c>
      <c r="AX628" s="11" t="s">
        <v>77</v>
      </c>
      <c r="AY628" s="197" t="s">
        <v>310</v>
      </c>
    </row>
    <row r="629" spans="2:65" s="1" customFormat="1" ht="16.5" customHeight="1">
      <c r="B629" s="31"/>
      <c r="C629" s="175" t="s">
        <v>1215</v>
      </c>
      <c r="D629" s="175" t="s">
        <v>317</v>
      </c>
      <c r="E629" s="176" t="s">
        <v>1216</v>
      </c>
      <c r="F629" s="177" t="s">
        <v>1217</v>
      </c>
      <c r="G629" s="178" t="s">
        <v>422</v>
      </c>
      <c r="H629" s="179">
        <v>45</v>
      </c>
      <c r="I629" s="180"/>
      <c r="J629" s="179">
        <f>ROUND(I629*H629,2)</f>
        <v>0</v>
      </c>
      <c r="K629" s="177" t="s">
        <v>321</v>
      </c>
      <c r="L629" s="35"/>
      <c r="M629" s="181" t="s">
        <v>1</v>
      </c>
      <c r="N629" s="182" t="s">
        <v>41</v>
      </c>
      <c r="O629" s="57"/>
      <c r="P629" s="183">
        <f>O629*H629</f>
        <v>0</v>
      </c>
      <c r="Q629" s="183">
        <v>0.00118</v>
      </c>
      <c r="R629" s="183">
        <f>Q629*H629</f>
        <v>0.0531</v>
      </c>
      <c r="S629" s="183">
        <v>0</v>
      </c>
      <c r="T629" s="184">
        <f>S629*H629</f>
        <v>0</v>
      </c>
      <c r="AR629" s="14" t="s">
        <v>314</v>
      </c>
      <c r="AT629" s="14" t="s">
        <v>317</v>
      </c>
      <c r="AU629" s="14" t="s">
        <v>106</v>
      </c>
      <c r="AY629" s="14" t="s">
        <v>310</v>
      </c>
      <c r="BE629" s="185">
        <f>IF(N629="základní",J629,0)</f>
        <v>0</v>
      </c>
      <c r="BF629" s="185">
        <f>IF(N629="snížená",J629,0)</f>
        <v>0</v>
      </c>
      <c r="BG629" s="185">
        <f>IF(N629="zákl. přenesená",J629,0)</f>
        <v>0</v>
      </c>
      <c r="BH629" s="185">
        <f>IF(N629="sníž. přenesená",J629,0)</f>
        <v>0</v>
      </c>
      <c r="BI629" s="185">
        <f>IF(N629="nulová",J629,0)</f>
        <v>0</v>
      </c>
      <c r="BJ629" s="14" t="s">
        <v>106</v>
      </c>
      <c r="BK629" s="185">
        <f>ROUND(I629*H629,2)</f>
        <v>0</v>
      </c>
      <c r="BL629" s="14" t="s">
        <v>314</v>
      </c>
      <c r="BM629" s="14" t="s">
        <v>1218</v>
      </c>
    </row>
    <row r="630" spans="2:51" s="11" customFormat="1" ht="11.25">
      <c r="B630" s="186"/>
      <c r="C630" s="187"/>
      <c r="D630" s="188" t="s">
        <v>325</v>
      </c>
      <c r="E630" s="189" t="s">
        <v>1219</v>
      </c>
      <c r="F630" s="190" t="s">
        <v>1220</v>
      </c>
      <c r="G630" s="187"/>
      <c r="H630" s="191">
        <v>45</v>
      </c>
      <c r="I630" s="192"/>
      <c r="J630" s="187"/>
      <c r="K630" s="187"/>
      <c r="L630" s="193"/>
      <c r="M630" s="194"/>
      <c r="N630" s="195"/>
      <c r="O630" s="195"/>
      <c r="P630" s="195"/>
      <c r="Q630" s="195"/>
      <c r="R630" s="195"/>
      <c r="S630" s="195"/>
      <c r="T630" s="196"/>
      <c r="AT630" s="197" t="s">
        <v>325</v>
      </c>
      <c r="AU630" s="197" t="s">
        <v>106</v>
      </c>
      <c r="AV630" s="11" t="s">
        <v>106</v>
      </c>
      <c r="AW630" s="11" t="s">
        <v>31</v>
      </c>
      <c r="AX630" s="11" t="s">
        <v>77</v>
      </c>
      <c r="AY630" s="197" t="s">
        <v>310</v>
      </c>
    </row>
    <row r="631" spans="2:65" s="1" customFormat="1" ht="16.5" customHeight="1">
      <c r="B631" s="31"/>
      <c r="C631" s="175" t="s">
        <v>1221</v>
      </c>
      <c r="D631" s="175" t="s">
        <v>317</v>
      </c>
      <c r="E631" s="176" t="s">
        <v>1222</v>
      </c>
      <c r="F631" s="177" t="s">
        <v>1223</v>
      </c>
      <c r="G631" s="178" t="s">
        <v>422</v>
      </c>
      <c r="H631" s="179">
        <v>20</v>
      </c>
      <c r="I631" s="180"/>
      <c r="J631" s="179">
        <f>ROUND(I631*H631,2)</f>
        <v>0</v>
      </c>
      <c r="K631" s="177" t="s">
        <v>321</v>
      </c>
      <c r="L631" s="35"/>
      <c r="M631" s="181" t="s">
        <v>1</v>
      </c>
      <c r="N631" s="182" t="s">
        <v>41</v>
      </c>
      <c r="O631" s="57"/>
      <c r="P631" s="183">
        <f>O631*H631</f>
        <v>0</v>
      </c>
      <c r="Q631" s="183">
        <v>0.0015</v>
      </c>
      <c r="R631" s="183">
        <f>Q631*H631</f>
        <v>0.03</v>
      </c>
      <c r="S631" s="183">
        <v>0</v>
      </c>
      <c r="T631" s="184">
        <f>S631*H631</f>
        <v>0</v>
      </c>
      <c r="AR631" s="14" t="s">
        <v>314</v>
      </c>
      <c r="AT631" s="14" t="s">
        <v>317</v>
      </c>
      <c r="AU631" s="14" t="s">
        <v>106</v>
      </c>
      <c r="AY631" s="14" t="s">
        <v>310</v>
      </c>
      <c r="BE631" s="185">
        <f>IF(N631="základní",J631,0)</f>
        <v>0</v>
      </c>
      <c r="BF631" s="185">
        <f>IF(N631="snížená",J631,0)</f>
        <v>0</v>
      </c>
      <c r="BG631" s="185">
        <f>IF(N631="zákl. přenesená",J631,0)</f>
        <v>0</v>
      </c>
      <c r="BH631" s="185">
        <f>IF(N631="sníž. přenesená",J631,0)</f>
        <v>0</v>
      </c>
      <c r="BI631" s="185">
        <f>IF(N631="nulová",J631,0)</f>
        <v>0</v>
      </c>
      <c r="BJ631" s="14" t="s">
        <v>106</v>
      </c>
      <c r="BK631" s="185">
        <f>ROUND(I631*H631,2)</f>
        <v>0</v>
      </c>
      <c r="BL631" s="14" t="s">
        <v>314</v>
      </c>
      <c r="BM631" s="14" t="s">
        <v>1224</v>
      </c>
    </row>
    <row r="632" spans="2:51" s="11" customFormat="1" ht="11.25">
      <c r="B632" s="186"/>
      <c r="C632" s="187"/>
      <c r="D632" s="188" t="s">
        <v>325</v>
      </c>
      <c r="E632" s="189" t="s">
        <v>1225</v>
      </c>
      <c r="F632" s="190" t="s">
        <v>1226</v>
      </c>
      <c r="G632" s="187"/>
      <c r="H632" s="191">
        <v>20</v>
      </c>
      <c r="I632" s="192"/>
      <c r="J632" s="187"/>
      <c r="K632" s="187"/>
      <c r="L632" s="193"/>
      <c r="M632" s="194"/>
      <c r="N632" s="195"/>
      <c r="O632" s="195"/>
      <c r="P632" s="195"/>
      <c r="Q632" s="195"/>
      <c r="R632" s="195"/>
      <c r="S632" s="195"/>
      <c r="T632" s="196"/>
      <c r="AT632" s="197" t="s">
        <v>325</v>
      </c>
      <c r="AU632" s="197" t="s">
        <v>106</v>
      </c>
      <c r="AV632" s="11" t="s">
        <v>106</v>
      </c>
      <c r="AW632" s="11" t="s">
        <v>31</v>
      </c>
      <c r="AX632" s="11" t="s">
        <v>77</v>
      </c>
      <c r="AY632" s="197" t="s">
        <v>310</v>
      </c>
    </row>
    <row r="633" spans="2:65" s="1" customFormat="1" ht="16.5" customHeight="1">
      <c r="B633" s="31"/>
      <c r="C633" s="175" t="s">
        <v>1227</v>
      </c>
      <c r="D633" s="175" t="s">
        <v>317</v>
      </c>
      <c r="E633" s="176" t="s">
        <v>1228</v>
      </c>
      <c r="F633" s="177" t="s">
        <v>1229</v>
      </c>
      <c r="G633" s="178" t="s">
        <v>422</v>
      </c>
      <c r="H633" s="179">
        <v>10</v>
      </c>
      <c r="I633" s="180"/>
      <c r="J633" s="179">
        <f>ROUND(I633*H633,2)</f>
        <v>0</v>
      </c>
      <c r="K633" s="177" t="s">
        <v>321</v>
      </c>
      <c r="L633" s="35"/>
      <c r="M633" s="181" t="s">
        <v>1</v>
      </c>
      <c r="N633" s="182" t="s">
        <v>41</v>
      </c>
      <c r="O633" s="57"/>
      <c r="P633" s="183">
        <f>O633*H633</f>
        <v>0</v>
      </c>
      <c r="Q633" s="183">
        <v>0.00194</v>
      </c>
      <c r="R633" s="183">
        <f>Q633*H633</f>
        <v>0.0194</v>
      </c>
      <c r="S633" s="183">
        <v>0</v>
      </c>
      <c r="T633" s="184">
        <f>S633*H633</f>
        <v>0</v>
      </c>
      <c r="AR633" s="14" t="s">
        <v>314</v>
      </c>
      <c r="AT633" s="14" t="s">
        <v>317</v>
      </c>
      <c r="AU633" s="14" t="s">
        <v>106</v>
      </c>
      <c r="AY633" s="14" t="s">
        <v>310</v>
      </c>
      <c r="BE633" s="185">
        <f>IF(N633="základní",J633,0)</f>
        <v>0</v>
      </c>
      <c r="BF633" s="185">
        <f>IF(N633="snížená",J633,0)</f>
        <v>0</v>
      </c>
      <c r="BG633" s="185">
        <f>IF(N633="zákl. přenesená",J633,0)</f>
        <v>0</v>
      </c>
      <c r="BH633" s="185">
        <f>IF(N633="sníž. přenesená",J633,0)</f>
        <v>0</v>
      </c>
      <c r="BI633" s="185">
        <f>IF(N633="nulová",J633,0)</f>
        <v>0</v>
      </c>
      <c r="BJ633" s="14" t="s">
        <v>106</v>
      </c>
      <c r="BK633" s="185">
        <f>ROUND(I633*H633,2)</f>
        <v>0</v>
      </c>
      <c r="BL633" s="14" t="s">
        <v>314</v>
      </c>
      <c r="BM633" s="14" t="s">
        <v>1230</v>
      </c>
    </row>
    <row r="634" spans="2:51" s="11" customFormat="1" ht="11.25">
      <c r="B634" s="186"/>
      <c r="C634" s="187"/>
      <c r="D634" s="188" t="s">
        <v>325</v>
      </c>
      <c r="E634" s="189" t="s">
        <v>1231</v>
      </c>
      <c r="F634" s="190" t="s">
        <v>1232</v>
      </c>
      <c r="G634" s="187"/>
      <c r="H634" s="191">
        <v>10</v>
      </c>
      <c r="I634" s="192"/>
      <c r="J634" s="187"/>
      <c r="K634" s="187"/>
      <c r="L634" s="193"/>
      <c r="M634" s="194"/>
      <c r="N634" s="195"/>
      <c r="O634" s="195"/>
      <c r="P634" s="195"/>
      <c r="Q634" s="195"/>
      <c r="R634" s="195"/>
      <c r="S634" s="195"/>
      <c r="T634" s="196"/>
      <c r="AT634" s="197" t="s">
        <v>325</v>
      </c>
      <c r="AU634" s="197" t="s">
        <v>106</v>
      </c>
      <c r="AV634" s="11" t="s">
        <v>106</v>
      </c>
      <c r="AW634" s="11" t="s">
        <v>31</v>
      </c>
      <c r="AX634" s="11" t="s">
        <v>77</v>
      </c>
      <c r="AY634" s="197" t="s">
        <v>310</v>
      </c>
    </row>
    <row r="635" spans="2:65" s="1" customFormat="1" ht="16.5" customHeight="1">
      <c r="B635" s="31"/>
      <c r="C635" s="175" t="s">
        <v>1233</v>
      </c>
      <c r="D635" s="175" t="s">
        <v>317</v>
      </c>
      <c r="E635" s="176" t="s">
        <v>1234</v>
      </c>
      <c r="F635" s="177" t="s">
        <v>1235</v>
      </c>
      <c r="G635" s="178" t="s">
        <v>422</v>
      </c>
      <c r="H635" s="179">
        <v>35</v>
      </c>
      <c r="I635" s="180"/>
      <c r="J635" s="179">
        <f>ROUND(I635*H635,2)</f>
        <v>0</v>
      </c>
      <c r="K635" s="177" t="s">
        <v>321</v>
      </c>
      <c r="L635" s="35"/>
      <c r="M635" s="181" t="s">
        <v>1</v>
      </c>
      <c r="N635" s="182" t="s">
        <v>41</v>
      </c>
      <c r="O635" s="57"/>
      <c r="P635" s="183">
        <f>O635*H635</f>
        <v>0</v>
      </c>
      <c r="Q635" s="183">
        <v>0.00262</v>
      </c>
      <c r="R635" s="183">
        <f>Q635*H635</f>
        <v>0.0917</v>
      </c>
      <c r="S635" s="183">
        <v>0</v>
      </c>
      <c r="T635" s="184">
        <f>S635*H635</f>
        <v>0</v>
      </c>
      <c r="AR635" s="14" t="s">
        <v>314</v>
      </c>
      <c r="AT635" s="14" t="s">
        <v>317</v>
      </c>
      <c r="AU635" s="14" t="s">
        <v>106</v>
      </c>
      <c r="AY635" s="14" t="s">
        <v>310</v>
      </c>
      <c r="BE635" s="185">
        <f>IF(N635="základní",J635,0)</f>
        <v>0</v>
      </c>
      <c r="BF635" s="185">
        <f>IF(N635="snížená",J635,0)</f>
        <v>0</v>
      </c>
      <c r="BG635" s="185">
        <f>IF(N635="zákl. přenesená",J635,0)</f>
        <v>0</v>
      </c>
      <c r="BH635" s="185">
        <f>IF(N635="sníž. přenesená",J635,0)</f>
        <v>0</v>
      </c>
      <c r="BI635" s="185">
        <f>IF(N635="nulová",J635,0)</f>
        <v>0</v>
      </c>
      <c r="BJ635" s="14" t="s">
        <v>106</v>
      </c>
      <c r="BK635" s="185">
        <f>ROUND(I635*H635,2)</f>
        <v>0</v>
      </c>
      <c r="BL635" s="14" t="s">
        <v>314</v>
      </c>
      <c r="BM635" s="14" t="s">
        <v>1236</v>
      </c>
    </row>
    <row r="636" spans="2:51" s="11" customFormat="1" ht="11.25">
      <c r="B636" s="186"/>
      <c r="C636" s="187"/>
      <c r="D636" s="188" t="s">
        <v>325</v>
      </c>
      <c r="E636" s="189" t="s">
        <v>1237</v>
      </c>
      <c r="F636" s="190" t="s">
        <v>1238</v>
      </c>
      <c r="G636" s="187"/>
      <c r="H636" s="191">
        <v>35</v>
      </c>
      <c r="I636" s="192"/>
      <c r="J636" s="187"/>
      <c r="K636" s="187"/>
      <c r="L636" s="193"/>
      <c r="M636" s="194"/>
      <c r="N636" s="195"/>
      <c r="O636" s="195"/>
      <c r="P636" s="195"/>
      <c r="Q636" s="195"/>
      <c r="R636" s="195"/>
      <c r="S636" s="195"/>
      <c r="T636" s="196"/>
      <c r="AT636" s="197" t="s">
        <v>325</v>
      </c>
      <c r="AU636" s="197" t="s">
        <v>106</v>
      </c>
      <c r="AV636" s="11" t="s">
        <v>106</v>
      </c>
      <c r="AW636" s="11" t="s">
        <v>31</v>
      </c>
      <c r="AX636" s="11" t="s">
        <v>77</v>
      </c>
      <c r="AY636" s="197" t="s">
        <v>310</v>
      </c>
    </row>
    <row r="637" spans="2:65" s="1" customFormat="1" ht="22.5" customHeight="1">
      <c r="B637" s="31"/>
      <c r="C637" s="175" t="s">
        <v>1239</v>
      </c>
      <c r="D637" s="175" t="s">
        <v>317</v>
      </c>
      <c r="E637" s="176" t="s">
        <v>1240</v>
      </c>
      <c r="F637" s="177" t="s">
        <v>1241</v>
      </c>
      <c r="G637" s="178" t="s">
        <v>832</v>
      </c>
      <c r="H637" s="179">
        <v>0.62</v>
      </c>
      <c r="I637" s="180"/>
      <c r="J637" s="179">
        <f>ROUND(I637*H637,2)</f>
        <v>0</v>
      </c>
      <c r="K637" s="177" t="s">
        <v>321</v>
      </c>
      <c r="L637" s="35"/>
      <c r="M637" s="181" t="s">
        <v>1</v>
      </c>
      <c r="N637" s="182" t="s">
        <v>41</v>
      </c>
      <c r="O637" s="57"/>
      <c r="P637" s="183">
        <f>O637*H637</f>
        <v>0</v>
      </c>
      <c r="Q637" s="183">
        <v>0</v>
      </c>
      <c r="R637" s="183">
        <f>Q637*H637</f>
        <v>0</v>
      </c>
      <c r="S637" s="183">
        <v>0</v>
      </c>
      <c r="T637" s="184">
        <f>S637*H637</f>
        <v>0</v>
      </c>
      <c r="AR637" s="14" t="s">
        <v>314</v>
      </c>
      <c r="AT637" s="14" t="s">
        <v>317</v>
      </c>
      <c r="AU637" s="14" t="s">
        <v>106</v>
      </c>
      <c r="AY637" s="14" t="s">
        <v>310</v>
      </c>
      <c r="BE637" s="185">
        <f>IF(N637="základní",J637,0)</f>
        <v>0</v>
      </c>
      <c r="BF637" s="185">
        <f>IF(N637="snížená",J637,0)</f>
        <v>0</v>
      </c>
      <c r="BG637" s="185">
        <f>IF(N637="zákl. přenesená",J637,0)</f>
        <v>0</v>
      </c>
      <c r="BH637" s="185">
        <f>IF(N637="sníž. přenesená",J637,0)</f>
        <v>0</v>
      </c>
      <c r="BI637" s="185">
        <f>IF(N637="nulová",J637,0)</f>
        <v>0</v>
      </c>
      <c r="BJ637" s="14" t="s">
        <v>106</v>
      </c>
      <c r="BK637" s="185">
        <f>ROUND(I637*H637,2)</f>
        <v>0</v>
      </c>
      <c r="BL637" s="14" t="s">
        <v>314</v>
      </c>
      <c r="BM637" s="14" t="s">
        <v>1242</v>
      </c>
    </row>
    <row r="638" spans="2:63" s="10" customFormat="1" ht="22.9" customHeight="1">
      <c r="B638" s="159"/>
      <c r="C638" s="160"/>
      <c r="D638" s="161" t="s">
        <v>68</v>
      </c>
      <c r="E638" s="173" t="s">
        <v>1243</v>
      </c>
      <c r="F638" s="173" t="s">
        <v>1244</v>
      </c>
      <c r="G638" s="160"/>
      <c r="H638" s="160"/>
      <c r="I638" s="163"/>
      <c r="J638" s="174">
        <f>BK638</f>
        <v>0</v>
      </c>
      <c r="K638" s="160"/>
      <c r="L638" s="165"/>
      <c r="M638" s="166"/>
      <c r="N638" s="167"/>
      <c r="O638" s="167"/>
      <c r="P638" s="168">
        <f>SUM(P639:P657)</f>
        <v>0</v>
      </c>
      <c r="Q638" s="167"/>
      <c r="R638" s="168">
        <f>SUM(R639:R657)</f>
        <v>0.0889</v>
      </c>
      <c r="S638" s="167"/>
      <c r="T638" s="169">
        <f>SUM(T639:T657)</f>
        <v>0</v>
      </c>
      <c r="AR638" s="170" t="s">
        <v>314</v>
      </c>
      <c r="AT638" s="171" t="s">
        <v>68</v>
      </c>
      <c r="AU638" s="171" t="s">
        <v>77</v>
      </c>
      <c r="AY638" s="170" t="s">
        <v>310</v>
      </c>
      <c r="BK638" s="172">
        <f>SUM(BK639:BK657)</f>
        <v>0</v>
      </c>
    </row>
    <row r="639" spans="2:65" s="1" customFormat="1" ht="16.5" customHeight="1">
      <c r="B639" s="31"/>
      <c r="C639" s="208" t="s">
        <v>1245</v>
      </c>
      <c r="D639" s="208" t="s">
        <v>422</v>
      </c>
      <c r="E639" s="209" t="s">
        <v>1246</v>
      </c>
      <c r="F639" s="210" t="s">
        <v>1247</v>
      </c>
      <c r="G639" s="211" t="s">
        <v>720</v>
      </c>
      <c r="H639" s="212">
        <v>3</v>
      </c>
      <c r="I639" s="213"/>
      <c r="J639" s="212">
        <f>ROUND(I639*H639,2)</f>
        <v>0</v>
      </c>
      <c r="K639" s="210" t="s">
        <v>402</v>
      </c>
      <c r="L639" s="214"/>
      <c r="M639" s="215" t="s">
        <v>1</v>
      </c>
      <c r="N639" s="216" t="s">
        <v>41</v>
      </c>
      <c r="O639" s="57"/>
      <c r="P639" s="183">
        <f>O639*H639</f>
        <v>0</v>
      </c>
      <c r="Q639" s="183">
        <v>0</v>
      </c>
      <c r="R639" s="183">
        <f>Q639*H639</f>
        <v>0</v>
      </c>
      <c r="S639" s="183">
        <v>0</v>
      </c>
      <c r="T639" s="184">
        <f>S639*H639</f>
        <v>0</v>
      </c>
      <c r="AR639" s="14" t="s">
        <v>391</v>
      </c>
      <c r="AT639" s="14" t="s">
        <v>422</v>
      </c>
      <c r="AU639" s="14" t="s">
        <v>106</v>
      </c>
      <c r="AY639" s="14" t="s">
        <v>310</v>
      </c>
      <c r="BE639" s="185">
        <f>IF(N639="základní",J639,0)</f>
        <v>0</v>
      </c>
      <c r="BF639" s="185">
        <f>IF(N639="snížená",J639,0)</f>
        <v>0</v>
      </c>
      <c r="BG639" s="185">
        <f>IF(N639="zákl. přenesená",J639,0)</f>
        <v>0</v>
      </c>
      <c r="BH639" s="185">
        <f>IF(N639="sníž. přenesená",J639,0)</f>
        <v>0</v>
      </c>
      <c r="BI639" s="185">
        <f>IF(N639="nulová",J639,0)</f>
        <v>0</v>
      </c>
      <c r="BJ639" s="14" t="s">
        <v>106</v>
      </c>
      <c r="BK639" s="185">
        <f>ROUND(I639*H639,2)</f>
        <v>0</v>
      </c>
      <c r="BL639" s="14" t="s">
        <v>314</v>
      </c>
      <c r="BM639" s="14" t="s">
        <v>1248</v>
      </c>
    </row>
    <row r="640" spans="2:51" s="11" customFormat="1" ht="11.25">
      <c r="B640" s="186"/>
      <c r="C640" s="187"/>
      <c r="D640" s="188" t="s">
        <v>325</v>
      </c>
      <c r="E640" s="189" t="s">
        <v>1249</v>
      </c>
      <c r="F640" s="190" t="s">
        <v>1250</v>
      </c>
      <c r="G640" s="187"/>
      <c r="H640" s="191">
        <v>3</v>
      </c>
      <c r="I640" s="192"/>
      <c r="J640" s="187"/>
      <c r="K640" s="187"/>
      <c r="L640" s="193"/>
      <c r="M640" s="194"/>
      <c r="N640" s="195"/>
      <c r="O640" s="195"/>
      <c r="P640" s="195"/>
      <c r="Q640" s="195"/>
      <c r="R640" s="195"/>
      <c r="S640" s="195"/>
      <c r="T640" s="196"/>
      <c r="AT640" s="197" t="s">
        <v>325</v>
      </c>
      <c r="AU640" s="197" t="s">
        <v>106</v>
      </c>
      <c r="AV640" s="11" t="s">
        <v>106</v>
      </c>
      <c r="AW640" s="11" t="s">
        <v>31</v>
      </c>
      <c r="AX640" s="11" t="s">
        <v>77</v>
      </c>
      <c r="AY640" s="197" t="s">
        <v>310</v>
      </c>
    </row>
    <row r="641" spans="2:65" s="1" customFormat="1" ht="16.5" customHeight="1">
      <c r="B641" s="31"/>
      <c r="C641" s="208" t="s">
        <v>1251</v>
      </c>
      <c r="D641" s="208" t="s">
        <v>422</v>
      </c>
      <c r="E641" s="209" t="s">
        <v>1252</v>
      </c>
      <c r="F641" s="210" t="s">
        <v>1253</v>
      </c>
      <c r="G641" s="211" t="s">
        <v>720</v>
      </c>
      <c r="H641" s="212">
        <v>8</v>
      </c>
      <c r="I641" s="213"/>
      <c r="J641" s="212">
        <f>ROUND(I641*H641,2)</f>
        <v>0</v>
      </c>
      <c r="K641" s="210" t="s">
        <v>402</v>
      </c>
      <c r="L641" s="214"/>
      <c r="M641" s="215" t="s">
        <v>1</v>
      </c>
      <c r="N641" s="216" t="s">
        <v>41</v>
      </c>
      <c r="O641" s="57"/>
      <c r="P641" s="183">
        <f>O641*H641</f>
        <v>0</v>
      </c>
      <c r="Q641" s="183">
        <v>0</v>
      </c>
      <c r="R641" s="183">
        <f>Q641*H641</f>
        <v>0</v>
      </c>
      <c r="S641" s="183">
        <v>0</v>
      </c>
      <c r="T641" s="184">
        <f>S641*H641</f>
        <v>0</v>
      </c>
      <c r="AR641" s="14" t="s">
        <v>391</v>
      </c>
      <c r="AT641" s="14" t="s">
        <v>422</v>
      </c>
      <c r="AU641" s="14" t="s">
        <v>106</v>
      </c>
      <c r="AY641" s="14" t="s">
        <v>310</v>
      </c>
      <c r="BE641" s="185">
        <f>IF(N641="základní",J641,0)</f>
        <v>0</v>
      </c>
      <c r="BF641" s="185">
        <f>IF(N641="snížená",J641,0)</f>
        <v>0</v>
      </c>
      <c r="BG641" s="185">
        <f>IF(N641="zákl. přenesená",J641,0)</f>
        <v>0</v>
      </c>
      <c r="BH641" s="185">
        <f>IF(N641="sníž. přenesená",J641,0)</f>
        <v>0</v>
      </c>
      <c r="BI641" s="185">
        <f>IF(N641="nulová",J641,0)</f>
        <v>0</v>
      </c>
      <c r="BJ641" s="14" t="s">
        <v>106</v>
      </c>
      <c r="BK641" s="185">
        <f>ROUND(I641*H641,2)</f>
        <v>0</v>
      </c>
      <c r="BL641" s="14" t="s">
        <v>314</v>
      </c>
      <c r="BM641" s="14" t="s">
        <v>1254</v>
      </c>
    </row>
    <row r="642" spans="2:51" s="11" customFormat="1" ht="11.25">
      <c r="B642" s="186"/>
      <c r="C642" s="187"/>
      <c r="D642" s="188" t="s">
        <v>325</v>
      </c>
      <c r="E642" s="189" t="s">
        <v>1255</v>
      </c>
      <c r="F642" s="190" t="s">
        <v>1256</v>
      </c>
      <c r="G642" s="187"/>
      <c r="H642" s="191">
        <v>8</v>
      </c>
      <c r="I642" s="192"/>
      <c r="J642" s="187"/>
      <c r="K642" s="187"/>
      <c r="L642" s="193"/>
      <c r="M642" s="194"/>
      <c r="N642" s="195"/>
      <c r="O642" s="195"/>
      <c r="P642" s="195"/>
      <c r="Q642" s="195"/>
      <c r="R642" s="195"/>
      <c r="S642" s="195"/>
      <c r="T642" s="196"/>
      <c r="AT642" s="197" t="s">
        <v>325</v>
      </c>
      <c r="AU642" s="197" t="s">
        <v>106</v>
      </c>
      <c r="AV642" s="11" t="s">
        <v>106</v>
      </c>
      <c r="AW642" s="11" t="s">
        <v>31</v>
      </c>
      <c r="AX642" s="11" t="s">
        <v>77</v>
      </c>
      <c r="AY642" s="197" t="s">
        <v>310</v>
      </c>
    </row>
    <row r="643" spans="2:65" s="1" customFormat="1" ht="16.5" customHeight="1">
      <c r="B643" s="31"/>
      <c r="C643" s="175" t="s">
        <v>1257</v>
      </c>
      <c r="D643" s="175" t="s">
        <v>317</v>
      </c>
      <c r="E643" s="176" t="s">
        <v>1258</v>
      </c>
      <c r="F643" s="177" t="s">
        <v>1259</v>
      </c>
      <c r="G643" s="178" t="s">
        <v>1084</v>
      </c>
      <c r="H643" s="179">
        <v>2</v>
      </c>
      <c r="I643" s="180"/>
      <c r="J643" s="179">
        <f>ROUND(I643*H643,2)</f>
        <v>0</v>
      </c>
      <c r="K643" s="177" t="s">
        <v>321</v>
      </c>
      <c r="L643" s="35"/>
      <c r="M643" s="181" t="s">
        <v>1</v>
      </c>
      <c r="N643" s="182" t="s">
        <v>41</v>
      </c>
      <c r="O643" s="57"/>
      <c r="P643" s="183">
        <f>O643*H643</f>
        <v>0</v>
      </c>
      <c r="Q643" s="183">
        <v>0.00018</v>
      </c>
      <c r="R643" s="183">
        <f>Q643*H643</f>
        <v>0.00036</v>
      </c>
      <c r="S643" s="183">
        <v>0</v>
      </c>
      <c r="T643" s="184">
        <f>S643*H643</f>
        <v>0</v>
      </c>
      <c r="AR643" s="14" t="s">
        <v>314</v>
      </c>
      <c r="AT643" s="14" t="s">
        <v>317</v>
      </c>
      <c r="AU643" s="14" t="s">
        <v>106</v>
      </c>
      <c r="AY643" s="14" t="s">
        <v>310</v>
      </c>
      <c r="BE643" s="185">
        <f>IF(N643="základní",J643,0)</f>
        <v>0</v>
      </c>
      <c r="BF643" s="185">
        <f>IF(N643="snížená",J643,0)</f>
        <v>0</v>
      </c>
      <c r="BG643" s="185">
        <f>IF(N643="zákl. přenesená",J643,0)</f>
        <v>0</v>
      </c>
      <c r="BH643" s="185">
        <f>IF(N643="sníž. přenesená",J643,0)</f>
        <v>0</v>
      </c>
      <c r="BI643" s="185">
        <f>IF(N643="nulová",J643,0)</f>
        <v>0</v>
      </c>
      <c r="BJ643" s="14" t="s">
        <v>106</v>
      </c>
      <c r="BK643" s="185">
        <f>ROUND(I643*H643,2)</f>
        <v>0</v>
      </c>
      <c r="BL643" s="14" t="s">
        <v>314</v>
      </c>
      <c r="BM643" s="14" t="s">
        <v>1260</v>
      </c>
    </row>
    <row r="644" spans="2:51" s="11" customFormat="1" ht="11.25">
      <c r="B644" s="186"/>
      <c r="C644" s="187"/>
      <c r="D644" s="188" t="s">
        <v>325</v>
      </c>
      <c r="E644" s="189" t="s">
        <v>1261</v>
      </c>
      <c r="F644" s="190" t="s">
        <v>106</v>
      </c>
      <c r="G644" s="187"/>
      <c r="H644" s="191">
        <v>2</v>
      </c>
      <c r="I644" s="192"/>
      <c r="J644" s="187"/>
      <c r="K644" s="187"/>
      <c r="L644" s="193"/>
      <c r="M644" s="194"/>
      <c r="N644" s="195"/>
      <c r="O644" s="195"/>
      <c r="P644" s="195"/>
      <c r="Q644" s="195"/>
      <c r="R644" s="195"/>
      <c r="S644" s="195"/>
      <c r="T644" s="196"/>
      <c r="AT644" s="197" t="s">
        <v>325</v>
      </c>
      <c r="AU644" s="197" t="s">
        <v>106</v>
      </c>
      <c r="AV644" s="11" t="s">
        <v>106</v>
      </c>
      <c r="AW644" s="11" t="s">
        <v>31</v>
      </c>
      <c r="AX644" s="11" t="s">
        <v>77</v>
      </c>
      <c r="AY644" s="197" t="s">
        <v>310</v>
      </c>
    </row>
    <row r="645" spans="2:65" s="1" customFormat="1" ht="16.5" customHeight="1">
      <c r="B645" s="31"/>
      <c r="C645" s="175" t="s">
        <v>1262</v>
      </c>
      <c r="D645" s="175" t="s">
        <v>317</v>
      </c>
      <c r="E645" s="176" t="s">
        <v>1263</v>
      </c>
      <c r="F645" s="177" t="s">
        <v>1264</v>
      </c>
      <c r="G645" s="178" t="s">
        <v>1084</v>
      </c>
      <c r="H645" s="179">
        <v>2</v>
      </c>
      <c r="I645" s="180"/>
      <c r="J645" s="179">
        <f>ROUND(I645*H645,2)</f>
        <v>0</v>
      </c>
      <c r="K645" s="177" t="s">
        <v>402</v>
      </c>
      <c r="L645" s="35"/>
      <c r="M645" s="181" t="s">
        <v>1</v>
      </c>
      <c r="N645" s="182" t="s">
        <v>41</v>
      </c>
      <c r="O645" s="57"/>
      <c r="P645" s="183">
        <f>O645*H645</f>
        <v>0</v>
      </c>
      <c r="Q645" s="183">
        <v>0</v>
      </c>
      <c r="R645" s="183">
        <f>Q645*H645</f>
        <v>0</v>
      </c>
      <c r="S645" s="183">
        <v>0</v>
      </c>
      <c r="T645" s="184">
        <f>S645*H645</f>
        <v>0</v>
      </c>
      <c r="AR645" s="14" t="s">
        <v>314</v>
      </c>
      <c r="AT645" s="14" t="s">
        <v>317</v>
      </c>
      <c r="AU645" s="14" t="s">
        <v>106</v>
      </c>
      <c r="AY645" s="14" t="s">
        <v>310</v>
      </c>
      <c r="BE645" s="185">
        <f>IF(N645="základní",J645,0)</f>
        <v>0</v>
      </c>
      <c r="BF645" s="185">
        <f>IF(N645="snížená",J645,0)</f>
        <v>0</v>
      </c>
      <c r="BG645" s="185">
        <f>IF(N645="zákl. přenesená",J645,0)</f>
        <v>0</v>
      </c>
      <c r="BH645" s="185">
        <f>IF(N645="sníž. přenesená",J645,0)</f>
        <v>0</v>
      </c>
      <c r="BI645" s="185">
        <f>IF(N645="nulová",J645,0)</f>
        <v>0</v>
      </c>
      <c r="BJ645" s="14" t="s">
        <v>106</v>
      </c>
      <c r="BK645" s="185">
        <f>ROUND(I645*H645,2)</f>
        <v>0</v>
      </c>
      <c r="BL645" s="14" t="s">
        <v>314</v>
      </c>
      <c r="BM645" s="14" t="s">
        <v>1265</v>
      </c>
    </row>
    <row r="646" spans="2:51" s="11" customFormat="1" ht="11.25">
      <c r="B646" s="186"/>
      <c r="C646" s="187"/>
      <c r="D646" s="188" t="s">
        <v>325</v>
      </c>
      <c r="E646" s="189" t="s">
        <v>1266</v>
      </c>
      <c r="F646" s="190" t="s">
        <v>106</v>
      </c>
      <c r="G646" s="187"/>
      <c r="H646" s="191">
        <v>2</v>
      </c>
      <c r="I646" s="192"/>
      <c r="J646" s="187"/>
      <c r="K646" s="187"/>
      <c r="L646" s="193"/>
      <c r="M646" s="194"/>
      <c r="N646" s="195"/>
      <c r="O646" s="195"/>
      <c r="P646" s="195"/>
      <c r="Q646" s="195"/>
      <c r="R646" s="195"/>
      <c r="S646" s="195"/>
      <c r="T646" s="196"/>
      <c r="AT646" s="197" t="s">
        <v>325</v>
      </c>
      <c r="AU646" s="197" t="s">
        <v>106</v>
      </c>
      <c r="AV646" s="11" t="s">
        <v>106</v>
      </c>
      <c r="AW646" s="11" t="s">
        <v>31</v>
      </c>
      <c r="AX646" s="11" t="s">
        <v>77</v>
      </c>
      <c r="AY646" s="197" t="s">
        <v>310</v>
      </c>
    </row>
    <row r="647" spans="2:65" s="1" customFormat="1" ht="16.5" customHeight="1">
      <c r="B647" s="31"/>
      <c r="C647" s="175" t="s">
        <v>1267</v>
      </c>
      <c r="D647" s="175" t="s">
        <v>317</v>
      </c>
      <c r="E647" s="176" t="s">
        <v>1268</v>
      </c>
      <c r="F647" s="177" t="s">
        <v>1269</v>
      </c>
      <c r="G647" s="178" t="s">
        <v>1084</v>
      </c>
      <c r="H647" s="179">
        <v>7</v>
      </c>
      <c r="I647" s="180"/>
      <c r="J647" s="179">
        <f>ROUND(I647*H647,2)</f>
        <v>0</v>
      </c>
      <c r="K647" s="177" t="s">
        <v>402</v>
      </c>
      <c r="L647" s="35"/>
      <c r="M647" s="181" t="s">
        <v>1</v>
      </c>
      <c r="N647" s="182" t="s">
        <v>41</v>
      </c>
      <c r="O647" s="57"/>
      <c r="P647" s="183">
        <f>O647*H647</f>
        <v>0</v>
      </c>
      <c r="Q647" s="183">
        <v>0</v>
      </c>
      <c r="R647" s="183">
        <f>Q647*H647</f>
        <v>0</v>
      </c>
      <c r="S647" s="183">
        <v>0</v>
      </c>
      <c r="T647" s="184">
        <f>S647*H647</f>
        <v>0</v>
      </c>
      <c r="AR647" s="14" t="s">
        <v>314</v>
      </c>
      <c r="AT647" s="14" t="s">
        <v>317</v>
      </c>
      <c r="AU647" s="14" t="s">
        <v>106</v>
      </c>
      <c r="AY647" s="14" t="s">
        <v>310</v>
      </c>
      <c r="BE647" s="185">
        <f>IF(N647="základní",J647,0)</f>
        <v>0</v>
      </c>
      <c r="BF647" s="185">
        <f>IF(N647="snížená",J647,0)</f>
        <v>0</v>
      </c>
      <c r="BG647" s="185">
        <f>IF(N647="zákl. přenesená",J647,0)</f>
        <v>0</v>
      </c>
      <c r="BH647" s="185">
        <f>IF(N647="sníž. přenesená",J647,0)</f>
        <v>0</v>
      </c>
      <c r="BI647" s="185">
        <f>IF(N647="nulová",J647,0)</f>
        <v>0</v>
      </c>
      <c r="BJ647" s="14" t="s">
        <v>106</v>
      </c>
      <c r="BK647" s="185">
        <f>ROUND(I647*H647,2)</f>
        <v>0</v>
      </c>
      <c r="BL647" s="14" t="s">
        <v>314</v>
      </c>
      <c r="BM647" s="14" t="s">
        <v>1270</v>
      </c>
    </row>
    <row r="648" spans="2:51" s="11" customFormat="1" ht="11.25">
      <c r="B648" s="186"/>
      <c r="C648" s="187"/>
      <c r="D648" s="188" t="s">
        <v>325</v>
      </c>
      <c r="E648" s="189" t="s">
        <v>1271</v>
      </c>
      <c r="F648" s="190" t="s">
        <v>1272</v>
      </c>
      <c r="G648" s="187"/>
      <c r="H648" s="191">
        <v>7</v>
      </c>
      <c r="I648" s="192"/>
      <c r="J648" s="187"/>
      <c r="K648" s="187"/>
      <c r="L648" s="193"/>
      <c r="M648" s="194"/>
      <c r="N648" s="195"/>
      <c r="O648" s="195"/>
      <c r="P648" s="195"/>
      <c r="Q648" s="195"/>
      <c r="R648" s="195"/>
      <c r="S648" s="195"/>
      <c r="T648" s="196"/>
      <c r="AT648" s="197" t="s">
        <v>325</v>
      </c>
      <c r="AU648" s="197" t="s">
        <v>106</v>
      </c>
      <c r="AV648" s="11" t="s">
        <v>106</v>
      </c>
      <c r="AW648" s="11" t="s">
        <v>31</v>
      </c>
      <c r="AX648" s="11" t="s">
        <v>77</v>
      </c>
      <c r="AY648" s="197" t="s">
        <v>310</v>
      </c>
    </row>
    <row r="649" spans="2:65" s="1" customFormat="1" ht="16.5" customHeight="1">
      <c r="B649" s="31"/>
      <c r="C649" s="175" t="s">
        <v>1273</v>
      </c>
      <c r="D649" s="175" t="s">
        <v>317</v>
      </c>
      <c r="E649" s="176" t="s">
        <v>1274</v>
      </c>
      <c r="F649" s="177" t="s">
        <v>1275</v>
      </c>
      <c r="G649" s="178" t="s">
        <v>1084</v>
      </c>
      <c r="H649" s="179">
        <v>111</v>
      </c>
      <c r="I649" s="180"/>
      <c r="J649" s="179">
        <f>ROUND(I649*H649,2)</f>
        <v>0</v>
      </c>
      <c r="K649" s="177" t="s">
        <v>321</v>
      </c>
      <c r="L649" s="35"/>
      <c r="M649" s="181" t="s">
        <v>1</v>
      </c>
      <c r="N649" s="182" t="s">
        <v>41</v>
      </c>
      <c r="O649" s="57"/>
      <c r="P649" s="183">
        <f>O649*H649</f>
        <v>0</v>
      </c>
      <c r="Q649" s="183">
        <v>0.00014</v>
      </c>
      <c r="R649" s="183">
        <f>Q649*H649</f>
        <v>0.015539999999999998</v>
      </c>
      <c r="S649" s="183">
        <v>0</v>
      </c>
      <c r="T649" s="184">
        <f>S649*H649</f>
        <v>0</v>
      </c>
      <c r="AR649" s="14" t="s">
        <v>314</v>
      </c>
      <c r="AT649" s="14" t="s">
        <v>317</v>
      </c>
      <c r="AU649" s="14" t="s">
        <v>106</v>
      </c>
      <c r="AY649" s="14" t="s">
        <v>310</v>
      </c>
      <c r="BE649" s="185">
        <f>IF(N649="základní",J649,0)</f>
        <v>0</v>
      </c>
      <c r="BF649" s="185">
        <f>IF(N649="snížená",J649,0)</f>
        <v>0</v>
      </c>
      <c r="BG649" s="185">
        <f>IF(N649="zákl. přenesená",J649,0)</f>
        <v>0</v>
      </c>
      <c r="BH649" s="185">
        <f>IF(N649="sníž. přenesená",J649,0)</f>
        <v>0</v>
      </c>
      <c r="BI649" s="185">
        <f>IF(N649="nulová",J649,0)</f>
        <v>0</v>
      </c>
      <c r="BJ649" s="14" t="s">
        <v>106</v>
      </c>
      <c r="BK649" s="185">
        <f>ROUND(I649*H649,2)</f>
        <v>0</v>
      </c>
      <c r="BL649" s="14" t="s">
        <v>314</v>
      </c>
      <c r="BM649" s="14" t="s">
        <v>1276</v>
      </c>
    </row>
    <row r="650" spans="2:51" s="11" customFormat="1" ht="11.25">
      <c r="B650" s="186"/>
      <c r="C650" s="187"/>
      <c r="D650" s="188" t="s">
        <v>325</v>
      </c>
      <c r="E650" s="189" t="s">
        <v>1277</v>
      </c>
      <c r="F650" s="190" t="s">
        <v>1278</v>
      </c>
      <c r="G650" s="187"/>
      <c r="H650" s="191">
        <v>111</v>
      </c>
      <c r="I650" s="192"/>
      <c r="J650" s="187"/>
      <c r="K650" s="187"/>
      <c r="L650" s="193"/>
      <c r="M650" s="194"/>
      <c r="N650" s="195"/>
      <c r="O650" s="195"/>
      <c r="P650" s="195"/>
      <c r="Q650" s="195"/>
      <c r="R650" s="195"/>
      <c r="S650" s="195"/>
      <c r="T650" s="196"/>
      <c r="AT650" s="197" t="s">
        <v>325</v>
      </c>
      <c r="AU650" s="197" t="s">
        <v>106</v>
      </c>
      <c r="AV650" s="11" t="s">
        <v>106</v>
      </c>
      <c r="AW650" s="11" t="s">
        <v>31</v>
      </c>
      <c r="AX650" s="11" t="s">
        <v>77</v>
      </c>
      <c r="AY650" s="197" t="s">
        <v>310</v>
      </c>
    </row>
    <row r="651" spans="2:65" s="1" customFormat="1" ht="16.5" customHeight="1">
      <c r="B651" s="31"/>
      <c r="C651" s="175" t="s">
        <v>1279</v>
      </c>
      <c r="D651" s="175" t="s">
        <v>317</v>
      </c>
      <c r="E651" s="176" t="s">
        <v>1280</v>
      </c>
      <c r="F651" s="177" t="s">
        <v>1281</v>
      </c>
      <c r="G651" s="178" t="s">
        <v>1084</v>
      </c>
      <c r="H651" s="179">
        <v>102</v>
      </c>
      <c r="I651" s="180"/>
      <c r="J651" s="179">
        <f>ROUND(I651*H651,2)</f>
        <v>0</v>
      </c>
      <c r="K651" s="177" t="s">
        <v>321</v>
      </c>
      <c r="L651" s="35"/>
      <c r="M651" s="181" t="s">
        <v>1</v>
      </c>
      <c r="N651" s="182" t="s">
        <v>41</v>
      </c>
      <c r="O651" s="57"/>
      <c r="P651" s="183">
        <f>O651*H651</f>
        <v>0</v>
      </c>
      <c r="Q651" s="183">
        <v>0.0007</v>
      </c>
      <c r="R651" s="183">
        <f>Q651*H651</f>
        <v>0.0714</v>
      </c>
      <c r="S651" s="183">
        <v>0</v>
      </c>
      <c r="T651" s="184">
        <f>S651*H651</f>
        <v>0</v>
      </c>
      <c r="AR651" s="14" t="s">
        <v>314</v>
      </c>
      <c r="AT651" s="14" t="s">
        <v>317</v>
      </c>
      <c r="AU651" s="14" t="s">
        <v>106</v>
      </c>
      <c r="AY651" s="14" t="s">
        <v>310</v>
      </c>
      <c r="BE651" s="185">
        <f>IF(N651="základní",J651,0)</f>
        <v>0</v>
      </c>
      <c r="BF651" s="185">
        <f>IF(N651="snížená",J651,0)</f>
        <v>0</v>
      </c>
      <c r="BG651" s="185">
        <f>IF(N651="zákl. přenesená",J651,0)</f>
        <v>0</v>
      </c>
      <c r="BH651" s="185">
        <f>IF(N651="sníž. přenesená",J651,0)</f>
        <v>0</v>
      </c>
      <c r="BI651" s="185">
        <f>IF(N651="nulová",J651,0)</f>
        <v>0</v>
      </c>
      <c r="BJ651" s="14" t="s">
        <v>106</v>
      </c>
      <c r="BK651" s="185">
        <f>ROUND(I651*H651,2)</f>
        <v>0</v>
      </c>
      <c r="BL651" s="14" t="s">
        <v>314</v>
      </c>
      <c r="BM651" s="14" t="s">
        <v>1282</v>
      </c>
    </row>
    <row r="652" spans="2:51" s="11" customFormat="1" ht="11.25">
      <c r="B652" s="186"/>
      <c r="C652" s="187"/>
      <c r="D652" s="188" t="s">
        <v>325</v>
      </c>
      <c r="E652" s="189" t="s">
        <v>1283</v>
      </c>
      <c r="F652" s="190" t="s">
        <v>1284</v>
      </c>
      <c r="G652" s="187"/>
      <c r="H652" s="191">
        <v>102</v>
      </c>
      <c r="I652" s="192"/>
      <c r="J652" s="187"/>
      <c r="K652" s="187"/>
      <c r="L652" s="193"/>
      <c r="M652" s="194"/>
      <c r="N652" s="195"/>
      <c r="O652" s="195"/>
      <c r="P652" s="195"/>
      <c r="Q652" s="195"/>
      <c r="R652" s="195"/>
      <c r="S652" s="195"/>
      <c r="T652" s="196"/>
      <c r="AT652" s="197" t="s">
        <v>325</v>
      </c>
      <c r="AU652" s="197" t="s">
        <v>106</v>
      </c>
      <c r="AV652" s="11" t="s">
        <v>106</v>
      </c>
      <c r="AW652" s="11" t="s">
        <v>31</v>
      </c>
      <c r="AX652" s="11" t="s">
        <v>77</v>
      </c>
      <c r="AY652" s="197" t="s">
        <v>310</v>
      </c>
    </row>
    <row r="653" spans="2:65" s="1" customFormat="1" ht="16.5" customHeight="1">
      <c r="B653" s="31"/>
      <c r="C653" s="175" t="s">
        <v>1285</v>
      </c>
      <c r="D653" s="175" t="s">
        <v>317</v>
      </c>
      <c r="E653" s="176" t="s">
        <v>1286</v>
      </c>
      <c r="F653" s="177" t="s">
        <v>1287</v>
      </c>
      <c r="G653" s="178" t="s">
        <v>1084</v>
      </c>
      <c r="H653" s="179">
        <v>9</v>
      </c>
      <c r="I653" s="180"/>
      <c r="J653" s="179">
        <f>ROUND(I653*H653,2)</f>
        <v>0</v>
      </c>
      <c r="K653" s="177" t="s">
        <v>402</v>
      </c>
      <c r="L653" s="35"/>
      <c r="M653" s="181" t="s">
        <v>1</v>
      </c>
      <c r="N653" s="182" t="s">
        <v>41</v>
      </c>
      <c r="O653" s="57"/>
      <c r="P653" s="183">
        <f>O653*H653</f>
        <v>0</v>
      </c>
      <c r="Q653" s="183">
        <v>0</v>
      </c>
      <c r="R653" s="183">
        <f>Q653*H653</f>
        <v>0</v>
      </c>
      <c r="S653" s="183">
        <v>0</v>
      </c>
      <c r="T653" s="184">
        <f>S653*H653</f>
        <v>0</v>
      </c>
      <c r="AR653" s="14" t="s">
        <v>314</v>
      </c>
      <c r="AT653" s="14" t="s">
        <v>317</v>
      </c>
      <c r="AU653" s="14" t="s">
        <v>106</v>
      </c>
      <c r="AY653" s="14" t="s">
        <v>310</v>
      </c>
      <c r="BE653" s="185">
        <f>IF(N653="základní",J653,0)</f>
        <v>0</v>
      </c>
      <c r="BF653" s="185">
        <f>IF(N653="snížená",J653,0)</f>
        <v>0</v>
      </c>
      <c r="BG653" s="185">
        <f>IF(N653="zákl. přenesená",J653,0)</f>
        <v>0</v>
      </c>
      <c r="BH653" s="185">
        <f>IF(N653="sníž. přenesená",J653,0)</f>
        <v>0</v>
      </c>
      <c r="BI653" s="185">
        <f>IF(N653="nulová",J653,0)</f>
        <v>0</v>
      </c>
      <c r="BJ653" s="14" t="s">
        <v>106</v>
      </c>
      <c r="BK653" s="185">
        <f>ROUND(I653*H653,2)</f>
        <v>0</v>
      </c>
      <c r="BL653" s="14" t="s">
        <v>314</v>
      </c>
      <c r="BM653" s="14" t="s">
        <v>1288</v>
      </c>
    </row>
    <row r="654" spans="2:51" s="11" customFormat="1" ht="11.25">
      <c r="B654" s="186"/>
      <c r="C654" s="187"/>
      <c r="D654" s="188" t="s">
        <v>325</v>
      </c>
      <c r="E654" s="189" t="s">
        <v>1289</v>
      </c>
      <c r="F654" s="190" t="s">
        <v>1290</v>
      </c>
      <c r="G654" s="187"/>
      <c r="H654" s="191">
        <v>9</v>
      </c>
      <c r="I654" s="192"/>
      <c r="J654" s="187"/>
      <c r="K654" s="187"/>
      <c r="L654" s="193"/>
      <c r="M654" s="194"/>
      <c r="N654" s="195"/>
      <c r="O654" s="195"/>
      <c r="P654" s="195"/>
      <c r="Q654" s="195"/>
      <c r="R654" s="195"/>
      <c r="S654" s="195"/>
      <c r="T654" s="196"/>
      <c r="AT654" s="197" t="s">
        <v>325</v>
      </c>
      <c r="AU654" s="197" t="s">
        <v>106</v>
      </c>
      <c r="AV654" s="11" t="s">
        <v>106</v>
      </c>
      <c r="AW654" s="11" t="s">
        <v>31</v>
      </c>
      <c r="AX654" s="11" t="s">
        <v>77</v>
      </c>
      <c r="AY654" s="197" t="s">
        <v>310</v>
      </c>
    </row>
    <row r="655" spans="2:65" s="1" customFormat="1" ht="16.5" customHeight="1">
      <c r="B655" s="31"/>
      <c r="C655" s="175" t="s">
        <v>1291</v>
      </c>
      <c r="D655" s="175" t="s">
        <v>317</v>
      </c>
      <c r="E655" s="176" t="s">
        <v>1292</v>
      </c>
      <c r="F655" s="177" t="s">
        <v>1293</v>
      </c>
      <c r="G655" s="178" t="s">
        <v>1084</v>
      </c>
      <c r="H655" s="179">
        <v>16</v>
      </c>
      <c r="I655" s="180"/>
      <c r="J655" s="179">
        <f>ROUND(I655*H655,2)</f>
        <v>0</v>
      </c>
      <c r="K655" s="177" t="s">
        <v>321</v>
      </c>
      <c r="L655" s="35"/>
      <c r="M655" s="181" t="s">
        <v>1</v>
      </c>
      <c r="N655" s="182" t="s">
        <v>41</v>
      </c>
      <c r="O655" s="57"/>
      <c r="P655" s="183">
        <f>O655*H655</f>
        <v>0</v>
      </c>
      <c r="Q655" s="183">
        <v>0.0001</v>
      </c>
      <c r="R655" s="183">
        <f>Q655*H655</f>
        <v>0.0016</v>
      </c>
      <c r="S655" s="183">
        <v>0</v>
      </c>
      <c r="T655" s="184">
        <f>S655*H655</f>
        <v>0</v>
      </c>
      <c r="AR655" s="14" t="s">
        <v>314</v>
      </c>
      <c r="AT655" s="14" t="s">
        <v>317</v>
      </c>
      <c r="AU655" s="14" t="s">
        <v>106</v>
      </c>
      <c r="AY655" s="14" t="s">
        <v>310</v>
      </c>
      <c r="BE655" s="185">
        <f>IF(N655="základní",J655,0)</f>
        <v>0</v>
      </c>
      <c r="BF655" s="185">
        <f>IF(N655="snížená",J655,0)</f>
        <v>0</v>
      </c>
      <c r="BG655" s="185">
        <f>IF(N655="zákl. přenesená",J655,0)</f>
        <v>0</v>
      </c>
      <c r="BH655" s="185">
        <f>IF(N655="sníž. přenesená",J655,0)</f>
        <v>0</v>
      </c>
      <c r="BI655" s="185">
        <f>IF(N655="nulová",J655,0)</f>
        <v>0</v>
      </c>
      <c r="BJ655" s="14" t="s">
        <v>106</v>
      </c>
      <c r="BK655" s="185">
        <f>ROUND(I655*H655,2)</f>
        <v>0</v>
      </c>
      <c r="BL655" s="14" t="s">
        <v>314</v>
      </c>
      <c r="BM655" s="14" t="s">
        <v>1294</v>
      </c>
    </row>
    <row r="656" spans="2:51" s="11" customFormat="1" ht="11.25">
      <c r="B656" s="186"/>
      <c r="C656" s="187"/>
      <c r="D656" s="188" t="s">
        <v>325</v>
      </c>
      <c r="E656" s="189" t="s">
        <v>1295</v>
      </c>
      <c r="F656" s="190" t="s">
        <v>1296</v>
      </c>
      <c r="G656" s="187"/>
      <c r="H656" s="191">
        <v>16</v>
      </c>
      <c r="I656" s="192"/>
      <c r="J656" s="187"/>
      <c r="K656" s="187"/>
      <c r="L656" s="193"/>
      <c r="M656" s="194"/>
      <c r="N656" s="195"/>
      <c r="O656" s="195"/>
      <c r="P656" s="195"/>
      <c r="Q656" s="195"/>
      <c r="R656" s="195"/>
      <c r="S656" s="195"/>
      <c r="T656" s="196"/>
      <c r="AT656" s="197" t="s">
        <v>325</v>
      </c>
      <c r="AU656" s="197" t="s">
        <v>106</v>
      </c>
      <c r="AV656" s="11" t="s">
        <v>106</v>
      </c>
      <c r="AW656" s="11" t="s">
        <v>31</v>
      </c>
      <c r="AX656" s="11" t="s">
        <v>77</v>
      </c>
      <c r="AY656" s="197" t="s">
        <v>310</v>
      </c>
    </row>
    <row r="657" spans="2:65" s="1" customFormat="1" ht="22.5" customHeight="1">
      <c r="B657" s="31"/>
      <c r="C657" s="175" t="s">
        <v>1297</v>
      </c>
      <c r="D657" s="175" t="s">
        <v>317</v>
      </c>
      <c r="E657" s="176" t="s">
        <v>1298</v>
      </c>
      <c r="F657" s="177" t="s">
        <v>1299</v>
      </c>
      <c r="G657" s="178" t="s">
        <v>832</v>
      </c>
      <c r="H657" s="179">
        <v>0.1</v>
      </c>
      <c r="I657" s="180"/>
      <c r="J657" s="179">
        <f>ROUND(I657*H657,2)</f>
        <v>0</v>
      </c>
      <c r="K657" s="177" t="s">
        <v>321</v>
      </c>
      <c r="L657" s="35"/>
      <c r="M657" s="181" t="s">
        <v>1</v>
      </c>
      <c r="N657" s="182" t="s">
        <v>41</v>
      </c>
      <c r="O657" s="57"/>
      <c r="P657" s="183">
        <f>O657*H657</f>
        <v>0</v>
      </c>
      <c r="Q657" s="183">
        <v>0</v>
      </c>
      <c r="R657" s="183">
        <f>Q657*H657</f>
        <v>0</v>
      </c>
      <c r="S657" s="183">
        <v>0</v>
      </c>
      <c r="T657" s="184">
        <f>S657*H657</f>
        <v>0</v>
      </c>
      <c r="AR657" s="14" t="s">
        <v>314</v>
      </c>
      <c r="AT657" s="14" t="s">
        <v>317</v>
      </c>
      <c r="AU657" s="14" t="s">
        <v>106</v>
      </c>
      <c r="AY657" s="14" t="s">
        <v>310</v>
      </c>
      <c r="BE657" s="185">
        <f>IF(N657="základní",J657,0)</f>
        <v>0</v>
      </c>
      <c r="BF657" s="185">
        <f>IF(N657="snížená",J657,0)</f>
        <v>0</v>
      </c>
      <c r="BG657" s="185">
        <f>IF(N657="zákl. přenesená",J657,0)</f>
        <v>0</v>
      </c>
      <c r="BH657" s="185">
        <f>IF(N657="sníž. přenesená",J657,0)</f>
        <v>0</v>
      </c>
      <c r="BI657" s="185">
        <f>IF(N657="nulová",J657,0)</f>
        <v>0</v>
      </c>
      <c r="BJ657" s="14" t="s">
        <v>106</v>
      </c>
      <c r="BK657" s="185">
        <f>ROUND(I657*H657,2)</f>
        <v>0</v>
      </c>
      <c r="BL657" s="14" t="s">
        <v>314</v>
      </c>
      <c r="BM657" s="14" t="s">
        <v>1300</v>
      </c>
    </row>
    <row r="658" spans="2:63" s="10" customFormat="1" ht="22.9" customHeight="1">
      <c r="B658" s="159"/>
      <c r="C658" s="160"/>
      <c r="D658" s="161" t="s">
        <v>68</v>
      </c>
      <c r="E658" s="173" t="s">
        <v>1301</v>
      </c>
      <c r="F658" s="173" t="s">
        <v>1302</v>
      </c>
      <c r="G658" s="160"/>
      <c r="H658" s="160"/>
      <c r="I658" s="163"/>
      <c r="J658" s="174">
        <f>BK658</f>
        <v>0</v>
      </c>
      <c r="K658" s="160"/>
      <c r="L658" s="165"/>
      <c r="M658" s="166"/>
      <c r="N658" s="167"/>
      <c r="O658" s="167"/>
      <c r="P658" s="168">
        <f>SUM(P659:P671)</f>
        <v>0</v>
      </c>
      <c r="Q658" s="167"/>
      <c r="R658" s="168">
        <f>SUM(R659:R671)</f>
        <v>2.21238</v>
      </c>
      <c r="S658" s="167"/>
      <c r="T658" s="169">
        <f>SUM(T659:T671)</f>
        <v>0</v>
      </c>
      <c r="AR658" s="170" t="s">
        <v>314</v>
      </c>
      <c r="AT658" s="171" t="s">
        <v>68</v>
      </c>
      <c r="AU658" s="171" t="s">
        <v>77</v>
      </c>
      <c r="AY658" s="170" t="s">
        <v>310</v>
      </c>
      <c r="BK658" s="172">
        <f>SUM(BK659:BK671)</f>
        <v>0</v>
      </c>
    </row>
    <row r="659" spans="2:65" s="1" customFormat="1" ht="22.5" customHeight="1">
      <c r="B659" s="31"/>
      <c r="C659" s="175" t="s">
        <v>1303</v>
      </c>
      <c r="D659" s="175" t="s">
        <v>317</v>
      </c>
      <c r="E659" s="176" t="s">
        <v>1304</v>
      </c>
      <c r="F659" s="177" t="s">
        <v>1305</v>
      </c>
      <c r="G659" s="178" t="s">
        <v>1084</v>
      </c>
      <c r="H659" s="179">
        <v>24</v>
      </c>
      <c r="I659" s="180"/>
      <c r="J659" s="179">
        <f>ROUND(I659*H659,2)</f>
        <v>0</v>
      </c>
      <c r="K659" s="177" t="s">
        <v>321</v>
      </c>
      <c r="L659" s="35"/>
      <c r="M659" s="181" t="s">
        <v>1</v>
      </c>
      <c r="N659" s="182" t="s">
        <v>41</v>
      </c>
      <c r="O659" s="57"/>
      <c r="P659" s="183">
        <f>O659*H659</f>
        <v>0</v>
      </c>
      <c r="Q659" s="183">
        <v>0.01035</v>
      </c>
      <c r="R659" s="183">
        <f>Q659*H659</f>
        <v>0.2484</v>
      </c>
      <c r="S659" s="183">
        <v>0</v>
      </c>
      <c r="T659" s="184">
        <f>S659*H659</f>
        <v>0</v>
      </c>
      <c r="AR659" s="14" t="s">
        <v>314</v>
      </c>
      <c r="AT659" s="14" t="s">
        <v>317</v>
      </c>
      <c r="AU659" s="14" t="s">
        <v>106</v>
      </c>
      <c r="AY659" s="14" t="s">
        <v>310</v>
      </c>
      <c r="BE659" s="185">
        <f>IF(N659="základní",J659,0)</f>
        <v>0</v>
      </c>
      <c r="BF659" s="185">
        <f>IF(N659="snížená",J659,0)</f>
        <v>0</v>
      </c>
      <c r="BG659" s="185">
        <f>IF(N659="zákl. přenesená",J659,0)</f>
        <v>0</v>
      </c>
      <c r="BH659" s="185">
        <f>IF(N659="sníž. přenesená",J659,0)</f>
        <v>0</v>
      </c>
      <c r="BI659" s="185">
        <f>IF(N659="nulová",J659,0)</f>
        <v>0</v>
      </c>
      <c r="BJ659" s="14" t="s">
        <v>106</v>
      </c>
      <c r="BK659" s="185">
        <f>ROUND(I659*H659,2)</f>
        <v>0</v>
      </c>
      <c r="BL659" s="14" t="s">
        <v>314</v>
      </c>
      <c r="BM659" s="14" t="s">
        <v>1306</v>
      </c>
    </row>
    <row r="660" spans="2:51" s="11" customFormat="1" ht="11.25">
      <c r="B660" s="186"/>
      <c r="C660" s="187"/>
      <c r="D660" s="188" t="s">
        <v>325</v>
      </c>
      <c r="E660" s="189" t="s">
        <v>1307</v>
      </c>
      <c r="F660" s="190" t="s">
        <v>1308</v>
      </c>
      <c r="G660" s="187"/>
      <c r="H660" s="191">
        <v>24</v>
      </c>
      <c r="I660" s="192"/>
      <c r="J660" s="187"/>
      <c r="K660" s="187"/>
      <c r="L660" s="193"/>
      <c r="M660" s="194"/>
      <c r="N660" s="195"/>
      <c r="O660" s="195"/>
      <c r="P660" s="195"/>
      <c r="Q660" s="195"/>
      <c r="R660" s="195"/>
      <c r="S660" s="195"/>
      <c r="T660" s="196"/>
      <c r="AT660" s="197" t="s">
        <v>325</v>
      </c>
      <c r="AU660" s="197" t="s">
        <v>106</v>
      </c>
      <c r="AV660" s="11" t="s">
        <v>106</v>
      </c>
      <c r="AW660" s="11" t="s">
        <v>31</v>
      </c>
      <c r="AX660" s="11" t="s">
        <v>77</v>
      </c>
      <c r="AY660" s="197" t="s">
        <v>310</v>
      </c>
    </row>
    <row r="661" spans="2:65" s="1" customFormat="1" ht="22.5" customHeight="1">
      <c r="B661" s="31"/>
      <c r="C661" s="175" t="s">
        <v>1309</v>
      </c>
      <c r="D661" s="175" t="s">
        <v>317</v>
      </c>
      <c r="E661" s="176" t="s">
        <v>1310</v>
      </c>
      <c r="F661" s="177" t="s">
        <v>1311</v>
      </c>
      <c r="G661" s="178" t="s">
        <v>1084</v>
      </c>
      <c r="H661" s="179">
        <v>36</v>
      </c>
      <c r="I661" s="180"/>
      <c r="J661" s="179">
        <f>ROUND(I661*H661,2)</f>
        <v>0</v>
      </c>
      <c r="K661" s="177" t="s">
        <v>321</v>
      </c>
      <c r="L661" s="35"/>
      <c r="M661" s="181" t="s">
        <v>1</v>
      </c>
      <c r="N661" s="182" t="s">
        <v>41</v>
      </c>
      <c r="O661" s="57"/>
      <c r="P661" s="183">
        <f>O661*H661</f>
        <v>0</v>
      </c>
      <c r="Q661" s="183">
        <v>0.01655</v>
      </c>
      <c r="R661" s="183">
        <f>Q661*H661</f>
        <v>0.5958</v>
      </c>
      <c r="S661" s="183">
        <v>0</v>
      </c>
      <c r="T661" s="184">
        <f>S661*H661</f>
        <v>0</v>
      </c>
      <c r="AR661" s="14" t="s">
        <v>314</v>
      </c>
      <c r="AT661" s="14" t="s">
        <v>317</v>
      </c>
      <c r="AU661" s="14" t="s">
        <v>106</v>
      </c>
      <c r="AY661" s="14" t="s">
        <v>310</v>
      </c>
      <c r="BE661" s="185">
        <f>IF(N661="základní",J661,0)</f>
        <v>0</v>
      </c>
      <c r="BF661" s="185">
        <f>IF(N661="snížená",J661,0)</f>
        <v>0</v>
      </c>
      <c r="BG661" s="185">
        <f>IF(N661="zákl. přenesená",J661,0)</f>
        <v>0</v>
      </c>
      <c r="BH661" s="185">
        <f>IF(N661="sníž. přenesená",J661,0)</f>
        <v>0</v>
      </c>
      <c r="BI661" s="185">
        <f>IF(N661="nulová",J661,0)</f>
        <v>0</v>
      </c>
      <c r="BJ661" s="14" t="s">
        <v>106</v>
      </c>
      <c r="BK661" s="185">
        <f>ROUND(I661*H661,2)</f>
        <v>0</v>
      </c>
      <c r="BL661" s="14" t="s">
        <v>314</v>
      </c>
      <c r="BM661" s="14" t="s">
        <v>1312</v>
      </c>
    </row>
    <row r="662" spans="2:51" s="11" customFormat="1" ht="11.25">
      <c r="B662" s="186"/>
      <c r="C662" s="187"/>
      <c r="D662" s="188" t="s">
        <v>325</v>
      </c>
      <c r="E662" s="189" t="s">
        <v>1313</v>
      </c>
      <c r="F662" s="190" t="s">
        <v>1314</v>
      </c>
      <c r="G662" s="187"/>
      <c r="H662" s="191">
        <v>36</v>
      </c>
      <c r="I662" s="192"/>
      <c r="J662" s="187"/>
      <c r="K662" s="187"/>
      <c r="L662" s="193"/>
      <c r="M662" s="194"/>
      <c r="N662" s="195"/>
      <c r="O662" s="195"/>
      <c r="P662" s="195"/>
      <c r="Q662" s="195"/>
      <c r="R662" s="195"/>
      <c r="S662" s="195"/>
      <c r="T662" s="196"/>
      <c r="AT662" s="197" t="s">
        <v>325</v>
      </c>
      <c r="AU662" s="197" t="s">
        <v>106</v>
      </c>
      <c r="AV662" s="11" t="s">
        <v>106</v>
      </c>
      <c r="AW662" s="11" t="s">
        <v>31</v>
      </c>
      <c r="AX662" s="11" t="s">
        <v>77</v>
      </c>
      <c r="AY662" s="197" t="s">
        <v>310</v>
      </c>
    </row>
    <row r="663" spans="2:65" s="1" customFormat="1" ht="22.5" customHeight="1">
      <c r="B663" s="31"/>
      <c r="C663" s="175" t="s">
        <v>1315</v>
      </c>
      <c r="D663" s="175" t="s">
        <v>317</v>
      </c>
      <c r="E663" s="176" t="s">
        <v>1316</v>
      </c>
      <c r="F663" s="177" t="s">
        <v>1317</v>
      </c>
      <c r="G663" s="178" t="s">
        <v>1084</v>
      </c>
      <c r="H663" s="179">
        <v>6</v>
      </c>
      <c r="I663" s="180"/>
      <c r="J663" s="179">
        <f>ROUND(I663*H663,2)</f>
        <v>0</v>
      </c>
      <c r="K663" s="177" t="s">
        <v>321</v>
      </c>
      <c r="L663" s="35"/>
      <c r="M663" s="181" t="s">
        <v>1</v>
      </c>
      <c r="N663" s="182" t="s">
        <v>41</v>
      </c>
      <c r="O663" s="57"/>
      <c r="P663" s="183">
        <f>O663*H663</f>
        <v>0</v>
      </c>
      <c r="Q663" s="183">
        <v>0.02229</v>
      </c>
      <c r="R663" s="183">
        <f>Q663*H663</f>
        <v>0.13374</v>
      </c>
      <c r="S663" s="183">
        <v>0</v>
      </c>
      <c r="T663" s="184">
        <f>S663*H663</f>
        <v>0</v>
      </c>
      <c r="AR663" s="14" t="s">
        <v>314</v>
      </c>
      <c r="AT663" s="14" t="s">
        <v>317</v>
      </c>
      <c r="AU663" s="14" t="s">
        <v>106</v>
      </c>
      <c r="AY663" s="14" t="s">
        <v>310</v>
      </c>
      <c r="BE663" s="185">
        <f>IF(N663="základní",J663,0)</f>
        <v>0</v>
      </c>
      <c r="BF663" s="185">
        <f>IF(N663="snížená",J663,0)</f>
        <v>0</v>
      </c>
      <c r="BG663" s="185">
        <f>IF(N663="zákl. přenesená",J663,0)</f>
        <v>0</v>
      </c>
      <c r="BH663" s="185">
        <f>IF(N663="sníž. přenesená",J663,0)</f>
        <v>0</v>
      </c>
      <c r="BI663" s="185">
        <f>IF(N663="nulová",J663,0)</f>
        <v>0</v>
      </c>
      <c r="BJ663" s="14" t="s">
        <v>106</v>
      </c>
      <c r="BK663" s="185">
        <f>ROUND(I663*H663,2)</f>
        <v>0</v>
      </c>
      <c r="BL663" s="14" t="s">
        <v>314</v>
      </c>
      <c r="BM663" s="14" t="s">
        <v>1318</v>
      </c>
    </row>
    <row r="664" spans="2:51" s="11" customFormat="1" ht="11.25">
      <c r="B664" s="186"/>
      <c r="C664" s="187"/>
      <c r="D664" s="188" t="s">
        <v>325</v>
      </c>
      <c r="E664" s="189" t="s">
        <v>1319</v>
      </c>
      <c r="F664" s="190" t="s">
        <v>1320</v>
      </c>
      <c r="G664" s="187"/>
      <c r="H664" s="191">
        <v>6</v>
      </c>
      <c r="I664" s="192"/>
      <c r="J664" s="187"/>
      <c r="K664" s="187"/>
      <c r="L664" s="193"/>
      <c r="M664" s="194"/>
      <c r="N664" s="195"/>
      <c r="O664" s="195"/>
      <c r="P664" s="195"/>
      <c r="Q664" s="195"/>
      <c r="R664" s="195"/>
      <c r="S664" s="195"/>
      <c r="T664" s="196"/>
      <c r="AT664" s="197" t="s">
        <v>325</v>
      </c>
      <c r="AU664" s="197" t="s">
        <v>106</v>
      </c>
      <c r="AV664" s="11" t="s">
        <v>106</v>
      </c>
      <c r="AW664" s="11" t="s">
        <v>31</v>
      </c>
      <c r="AX664" s="11" t="s">
        <v>77</v>
      </c>
      <c r="AY664" s="197" t="s">
        <v>310</v>
      </c>
    </row>
    <row r="665" spans="2:65" s="1" customFormat="1" ht="22.5" customHeight="1">
      <c r="B665" s="31"/>
      <c r="C665" s="175" t="s">
        <v>1321</v>
      </c>
      <c r="D665" s="175" t="s">
        <v>317</v>
      </c>
      <c r="E665" s="176" t="s">
        <v>1322</v>
      </c>
      <c r="F665" s="177" t="s">
        <v>1323</v>
      </c>
      <c r="G665" s="178" t="s">
        <v>1084</v>
      </c>
      <c r="H665" s="179">
        <v>24</v>
      </c>
      <c r="I665" s="180"/>
      <c r="J665" s="179">
        <f>ROUND(I665*H665,2)</f>
        <v>0</v>
      </c>
      <c r="K665" s="177" t="s">
        <v>321</v>
      </c>
      <c r="L665" s="35"/>
      <c r="M665" s="181" t="s">
        <v>1</v>
      </c>
      <c r="N665" s="182" t="s">
        <v>41</v>
      </c>
      <c r="O665" s="57"/>
      <c r="P665" s="183">
        <f>O665*H665</f>
        <v>0</v>
      </c>
      <c r="Q665" s="183">
        <v>0.02516</v>
      </c>
      <c r="R665" s="183">
        <f>Q665*H665</f>
        <v>0.6038399999999999</v>
      </c>
      <c r="S665" s="183">
        <v>0</v>
      </c>
      <c r="T665" s="184">
        <f>S665*H665</f>
        <v>0</v>
      </c>
      <c r="AR665" s="14" t="s">
        <v>314</v>
      </c>
      <c r="AT665" s="14" t="s">
        <v>317</v>
      </c>
      <c r="AU665" s="14" t="s">
        <v>106</v>
      </c>
      <c r="AY665" s="14" t="s">
        <v>310</v>
      </c>
      <c r="BE665" s="185">
        <f>IF(N665="základní",J665,0)</f>
        <v>0</v>
      </c>
      <c r="BF665" s="185">
        <f>IF(N665="snížená",J665,0)</f>
        <v>0</v>
      </c>
      <c r="BG665" s="185">
        <f>IF(N665="zákl. přenesená",J665,0)</f>
        <v>0</v>
      </c>
      <c r="BH665" s="185">
        <f>IF(N665="sníž. přenesená",J665,0)</f>
        <v>0</v>
      </c>
      <c r="BI665" s="185">
        <f>IF(N665="nulová",J665,0)</f>
        <v>0</v>
      </c>
      <c r="BJ665" s="14" t="s">
        <v>106</v>
      </c>
      <c r="BK665" s="185">
        <f>ROUND(I665*H665,2)</f>
        <v>0</v>
      </c>
      <c r="BL665" s="14" t="s">
        <v>314</v>
      </c>
      <c r="BM665" s="14" t="s">
        <v>1324</v>
      </c>
    </row>
    <row r="666" spans="2:51" s="11" customFormat="1" ht="11.25">
      <c r="B666" s="186"/>
      <c r="C666" s="187"/>
      <c r="D666" s="188" t="s">
        <v>325</v>
      </c>
      <c r="E666" s="189" t="s">
        <v>1325</v>
      </c>
      <c r="F666" s="190" t="s">
        <v>1326</v>
      </c>
      <c r="G666" s="187"/>
      <c r="H666" s="191">
        <v>24</v>
      </c>
      <c r="I666" s="192"/>
      <c r="J666" s="187"/>
      <c r="K666" s="187"/>
      <c r="L666" s="193"/>
      <c r="M666" s="194"/>
      <c r="N666" s="195"/>
      <c r="O666" s="195"/>
      <c r="P666" s="195"/>
      <c r="Q666" s="195"/>
      <c r="R666" s="195"/>
      <c r="S666" s="195"/>
      <c r="T666" s="196"/>
      <c r="AT666" s="197" t="s">
        <v>325</v>
      </c>
      <c r="AU666" s="197" t="s">
        <v>106</v>
      </c>
      <c r="AV666" s="11" t="s">
        <v>106</v>
      </c>
      <c r="AW666" s="11" t="s">
        <v>31</v>
      </c>
      <c r="AX666" s="11" t="s">
        <v>77</v>
      </c>
      <c r="AY666" s="197" t="s">
        <v>310</v>
      </c>
    </row>
    <row r="667" spans="2:65" s="1" customFormat="1" ht="22.5" customHeight="1">
      <c r="B667" s="31"/>
      <c r="C667" s="175" t="s">
        <v>1327</v>
      </c>
      <c r="D667" s="175" t="s">
        <v>317</v>
      </c>
      <c r="E667" s="176" t="s">
        <v>1328</v>
      </c>
      <c r="F667" s="177" t="s">
        <v>1329</v>
      </c>
      <c r="G667" s="178" t="s">
        <v>1084</v>
      </c>
      <c r="H667" s="179">
        <v>12</v>
      </c>
      <c r="I667" s="180"/>
      <c r="J667" s="179">
        <f>ROUND(I667*H667,2)</f>
        <v>0</v>
      </c>
      <c r="K667" s="177" t="s">
        <v>321</v>
      </c>
      <c r="L667" s="35"/>
      <c r="M667" s="181" t="s">
        <v>1</v>
      </c>
      <c r="N667" s="182" t="s">
        <v>41</v>
      </c>
      <c r="O667" s="57"/>
      <c r="P667" s="183">
        <f>O667*H667</f>
        <v>0</v>
      </c>
      <c r="Q667" s="183">
        <v>0.0332</v>
      </c>
      <c r="R667" s="183">
        <f>Q667*H667</f>
        <v>0.3984</v>
      </c>
      <c r="S667" s="183">
        <v>0</v>
      </c>
      <c r="T667" s="184">
        <f>S667*H667</f>
        <v>0</v>
      </c>
      <c r="AR667" s="14" t="s">
        <v>314</v>
      </c>
      <c r="AT667" s="14" t="s">
        <v>317</v>
      </c>
      <c r="AU667" s="14" t="s">
        <v>106</v>
      </c>
      <c r="AY667" s="14" t="s">
        <v>310</v>
      </c>
      <c r="BE667" s="185">
        <f>IF(N667="základní",J667,0)</f>
        <v>0</v>
      </c>
      <c r="BF667" s="185">
        <f>IF(N667="snížená",J667,0)</f>
        <v>0</v>
      </c>
      <c r="BG667" s="185">
        <f>IF(N667="zákl. přenesená",J667,0)</f>
        <v>0</v>
      </c>
      <c r="BH667" s="185">
        <f>IF(N667="sníž. přenesená",J667,0)</f>
        <v>0</v>
      </c>
      <c r="BI667" s="185">
        <f>IF(N667="nulová",J667,0)</f>
        <v>0</v>
      </c>
      <c r="BJ667" s="14" t="s">
        <v>106</v>
      </c>
      <c r="BK667" s="185">
        <f>ROUND(I667*H667,2)</f>
        <v>0</v>
      </c>
      <c r="BL667" s="14" t="s">
        <v>314</v>
      </c>
      <c r="BM667" s="14" t="s">
        <v>1330</v>
      </c>
    </row>
    <row r="668" spans="2:51" s="11" customFormat="1" ht="11.25">
      <c r="B668" s="186"/>
      <c r="C668" s="187"/>
      <c r="D668" s="188" t="s">
        <v>325</v>
      </c>
      <c r="E668" s="189" t="s">
        <v>1331</v>
      </c>
      <c r="F668" s="190" t="s">
        <v>1332</v>
      </c>
      <c r="G668" s="187"/>
      <c r="H668" s="191">
        <v>12</v>
      </c>
      <c r="I668" s="192"/>
      <c r="J668" s="187"/>
      <c r="K668" s="187"/>
      <c r="L668" s="193"/>
      <c r="M668" s="194"/>
      <c r="N668" s="195"/>
      <c r="O668" s="195"/>
      <c r="P668" s="195"/>
      <c r="Q668" s="195"/>
      <c r="R668" s="195"/>
      <c r="S668" s="195"/>
      <c r="T668" s="196"/>
      <c r="AT668" s="197" t="s">
        <v>325</v>
      </c>
      <c r="AU668" s="197" t="s">
        <v>106</v>
      </c>
      <c r="AV668" s="11" t="s">
        <v>106</v>
      </c>
      <c r="AW668" s="11" t="s">
        <v>31</v>
      </c>
      <c r="AX668" s="11" t="s">
        <v>77</v>
      </c>
      <c r="AY668" s="197" t="s">
        <v>310</v>
      </c>
    </row>
    <row r="669" spans="2:65" s="1" customFormat="1" ht="16.5" customHeight="1">
      <c r="B669" s="31"/>
      <c r="C669" s="175" t="s">
        <v>1333</v>
      </c>
      <c r="D669" s="175" t="s">
        <v>317</v>
      </c>
      <c r="E669" s="176" t="s">
        <v>1334</v>
      </c>
      <c r="F669" s="177" t="s">
        <v>1335</v>
      </c>
      <c r="G669" s="178" t="s">
        <v>1084</v>
      </c>
      <c r="H669" s="179">
        <v>9</v>
      </c>
      <c r="I669" s="180"/>
      <c r="J669" s="179">
        <f>ROUND(I669*H669,2)</f>
        <v>0</v>
      </c>
      <c r="K669" s="177" t="s">
        <v>321</v>
      </c>
      <c r="L669" s="35"/>
      <c r="M669" s="181" t="s">
        <v>1</v>
      </c>
      <c r="N669" s="182" t="s">
        <v>41</v>
      </c>
      <c r="O669" s="57"/>
      <c r="P669" s="183">
        <f>O669*H669</f>
        <v>0</v>
      </c>
      <c r="Q669" s="183">
        <v>0.0258</v>
      </c>
      <c r="R669" s="183">
        <f>Q669*H669</f>
        <v>0.2322</v>
      </c>
      <c r="S669" s="183">
        <v>0</v>
      </c>
      <c r="T669" s="184">
        <f>S669*H669</f>
        <v>0</v>
      </c>
      <c r="AR669" s="14" t="s">
        <v>314</v>
      </c>
      <c r="AT669" s="14" t="s">
        <v>317</v>
      </c>
      <c r="AU669" s="14" t="s">
        <v>106</v>
      </c>
      <c r="AY669" s="14" t="s">
        <v>310</v>
      </c>
      <c r="BE669" s="185">
        <f>IF(N669="základní",J669,0)</f>
        <v>0</v>
      </c>
      <c r="BF669" s="185">
        <f>IF(N669="snížená",J669,0)</f>
        <v>0</v>
      </c>
      <c r="BG669" s="185">
        <f>IF(N669="zákl. přenesená",J669,0)</f>
        <v>0</v>
      </c>
      <c r="BH669" s="185">
        <f>IF(N669="sníž. přenesená",J669,0)</f>
        <v>0</v>
      </c>
      <c r="BI669" s="185">
        <f>IF(N669="nulová",J669,0)</f>
        <v>0</v>
      </c>
      <c r="BJ669" s="14" t="s">
        <v>106</v>
      </c>
      <c r="BK669" s="185">
        <f>ROUND(I669*H669,2)</f>
        <v>0</v>
      </c>
      <c r="BL669" s="14" t="s">
        <v>314</v>
      </c>
      <c r="BM669" s="14" t="s">
        <v>1336</v>
      </c>
    </row>
    <row r="670" spans="2:51" s="11" customFormat="1" ht="11.25">
      <c r="B670" s="186"/>
      <c r="C670" s="187"/>
      <c r="D670" s="188" t="s">
        <v>325</v>
      </c>
      <c r="E670" s="189" t="s">
        <v>1337</v>
      </c>
      <c r="F670" s="190" t="s">
        <v>1338</v>
      </c>
      <c r="G670" s="187"/>
      <c r="H670" s="191">
        <v>9</v>
      </c>
      <c r="I670" s="192"/>
      <c r="J670" s="187"/>
      <c r="K670" s="187"/>
      <c r="L670" s="193"/>
      <c r="M670" s="194"/>
      <c r="N670" s="195"/>
      <c r="O670" s="195"/>
      <c r="P670" s="195"/>
      <c r="Q670" s="195"/>
      <c r="R670" s="195"/>
      <c r="S670" s="195"/>
      <c r="T670" s="196"/>
      <c r="AT670" s="197" t="s">
        <v>325</v>
      </c>
      <c r="AU670" s="197" t="s">
        <v>106</v>
      </c>
      <c r="AV670" s="11" t="s">
        <v>106</v>
      </c>
      <c r="AW670" s="11" t="s">
        <v>31</v>
      </c>
      <c r="AX670" s="11" t="s">
        <v>77</v>
      </c>
      <c r="AY670" s="197" t="s">
        <v>310</v>
      </c>
    </row>
    <row r="671" spans="2:65" s="1" customFormat="1" ht="22.5" customHeight="1">
      <c r="B671" s="31"/>
      <c r="C671" s="175" t="s">
        <v>1339</v>
      </c>
      <c r="D671" s="175" t="s">
        <v>317</v>
      </c>
      <c r="E671" s="176" t="s">
        <v>1340</v>
      </c>
      <c r="F671" s="177" t="s">
        <v>1341</v>
      </c>
      <c r="G671" s="178" t="s">
        <v>832</v>
      </c>
      <c r="H671" s="179">
        <v>2.21</v>
      </c>
      <c r="I671" s="180"/>
      <c r="J671" s="179">
        <f>ROUND(I671*H671,2)</f>
        <v>0</v>
      </c>
      <c r="K671" s="177" t="s">
        <v>321</v>
      </c>
      <c r="L671" s="35"/>
      <c r="M671" s="181" t="s">
        <v>1</v>
      </c>
      <c r="N671" s="182" t="s">
        <v>41</v>
      </c>
      <c r="O671" s="57"/>
      <c r="P671" s="183">
        <f>O671*H671</f>
        <v>0</v>
      </c>
      <c r="Q671" s="183">
        <v>0</v>
      </c>
      <c r="R671" s="183">
        <f>Q671*H671</f>
        <v>0</v>
      </c>
      <c r="S671" s="183">
        <v>0</v>
      </c>
      <c r="T671" s="184">
        <f>S671*H671</f>
        <v>0</v>
      </c>
      <c r="AR671" s="14" t="s">
        <v>314</v>
      </c>
      <c r="AT671" s="14" t="s">
        <v>317</v>
      </c>
      <c r="AU671" s="14" t="s">
        <v>106</v>
      </c>
      <c r="AY671" s="14" t="s">
        <v>310</v>
      </c>
      <c r="BE671" s="185">
        <f>IF(N671="základní",J671,0)</f>
        <v>0</v>
      </c>
      <c r="BF671" s="185">
        <f>IF(N671="snížená",J671,0)</f>
        <v>0</v>
      </c>
      <c r="BG671" s="185">
        <f>IF(N671="zákl. přenesená",J671,0)</f>
        <v>0</v>
      </c>
      <c r="BH671" s="185">
        <f>IF(N671="sníž. přenesená",J671,0)</f>
        <v>0</v>
      </c>
      <c r="BI671" s="185">
        <f>IF(N671="nulová",J671,0)</f>
        <v>0</v>
      </c>
      <c r="BJ671" s="14" t="s">
        <v>106</v>
      </c>
      <c r="BK671" s="185">
        <f>ROUND(I671*H671,2)</f>
        <v>0</v>
      </c>
      <c r="BL671" s="14" t="s">
        <v>314</v>
      </c>
      <c r="BM671" s="14" t="s">
        <v>1342</v>
      </c>
    </row>
    <row r="672" spans="2:63" s="10" customFormat="1" ht="22.9" customHeight="1">
      <c r="B672" s="159"/>
      <c r="C672" s="160"/>
      <c r="D672" s="161" t="s">
        <v>68</v>
      </c>
      <c r="E672" s="173" t="s">
        <v>1343</v>
      </c>
      <c r="F672" s="173" t="s">
        <v>1344</v>
      </c>
      <c r="G672" s="160"/>
      <c r="H672" s="160"/>
      <c r="I672" s="163"/>
      <c r="J672" s="174">
        <f>BK672</f>
        <v>0</v>
      </c>
      <c r="K672" s="160"/>
      <c r="L672" s="165"/>
      <c r="M672" s="166"/>
      <c r="N672" s="167"/>
      <c r="O672" s="167"/>
      <c r="P672" s="168">
        <f>SUM(P673:P699)</f>
        <v>0</v>
      </c>
      <c r="Q672" s="167"/>
      <c r="R672" s="168">
        <f>SUM(R673:R699)</f>
        <v>0</v>
      </c>
      <c r="S672" s="167"/>
      <c r="T672" s="169">
        <f>SUM(T673:T699)</f>
        <v>0</v>
      </c>
      <c r="AR672" s="170" t="s">
        <v>314</v>
      </c>
      <c r="AT672" s="171" t="s">
        <v>68</v>
      </c>
      <c r="AU672" s="171" t="s">
        <v>77</v>
      </c>
      <c r="AY672" s="170" t="s">
        <v>310</v>
      </c>
      <c r="BK672" s="172">
        <f>SUM(BK673:BK699)</f>
        <v>0</v>
      </c>
    </row>
    <row r="673" spans="2:65" s="1" customFormat="1" ht="16.5" customHeight="1">
      <c r="B673" s="31"/>
      <c r="C673" s="208" t="s">
        <v>1345</v>
      </c>
      <c r="D673" s="208" t="s">
        <v>422</v>
      </c>
      <c r="E673" s="209" t="s">
        <v>1346</v>
      </c>
      <c r="F673" s="210" t="s">
        <v>1347</v>
      </c>
      <c r="G673" s="211" t="s">
        <v>422</v>
      </c>
      <c r="H673" s="212">
        <v>320</v>
      </c>
      <c r="I673" s="213"/>
      <c r="J673" s="212">
        <f>ROUND(I673*H673,2)</f>
        <v>0</v>
      </c>
      <c r="K673" s="210" t="s">
        <v>402</v>
      </c>
      <c r="L673" s="214"/>
      <c r="M673" s="215" t="s">
        <v>1</v>
      </c>
      <c r="N673" s="216" t="s">
        <v>41</v>
      </c>
      <c r="O673" s="57"/>
      <c r="P673" s="183">
        <f>O673*H673</f>
        <v>0</v>
      </c>
      <c r="Q673" s="183">
        <v>0</v>
      </c>
      <c r="R673" s="183">
        <f>Q673*H673</f>
        <v>0</v>
      </c>
      <c r="S673" s="183">
        <v>0</v>
      </c>
      <c r="T673" s="184">
        <f>S673*H673</f>
        <v>0</v>
      </c>
      <c r="AR673" s="14" t="s">
        <v>391</v>
      </c>
      <c r="AT673" s="14" t="s">
        <v>422</v>
      </c>
      <c r="AU673" s="14" t="s">
        <v>106</v>
      </c>
      <c r="AY673" s="14" t="s">
        <v>310</v>
      </c>
      <c r="BE673" s="185">
        <f>IF(N673="základní",J673,0)</f>
        <v>0</v>
      </c>
      <c r="BF673" s="185">
        <f>IF(N673="snížená",J673,0)</f>
        <v>0</v>
      </c>
      <c r="BG673" s="185">
        <f>IF(N673="zákl. přenesená",J673,0)</f>
        <v>0</v>
      </c>
      <c r="BH673" s="185">
        <f>IF(N673="sníž. přenesená",J673,0)</f>
        <v>0</v>
      </c>
      <c r="BI673" s="185">
        <f>IF(N673="nulová",J673,0)</f>
        <v>0</v>
      </c>
      <c r="BJ673" s="14" t="s">
        <v>106</v>
      </c>
      <c r="BK673" s="185">
        <f>ROUND(I673*H673,2)</f>
        <v>0</v>
      </c>
      <c r="BL673" s="14" t="s">
        <v>314</v>
      </c>
      <c r="BM673" s="14" t="s">
        <v>1348</v>
      </c>
    </row>
    <row r="674" spans="2:51" s="11" customFormat="1" ht="11.25">
      <c r="B674" s="186"/>
      <c r="C674" s="187"/>
      <c r="D674" s="188" t="s">
        <v>325</v>
      </c>
      <c r="E674" s="189" t="s">
        <v>1349</v>
      </c>
      <c r="F674" s="190" t="s">
        <v>1350</v>
      </c>
      <c r="G674" s="187"/>
      <c r="H674" s="191">
        <v>320</v>
      </c>
      <c r="I674" s="192"/>
      <c r="J674" s="187"/>
      <c r="K674" s="187"/>
      <c r="L674" s="193"/>
      <c r="M674" s="194"/>
      <c r="N674" s="195"/>
      <c r="O674" s="195"/>
      <c r="P674" s="195"/>
      <c r="Q674" s="195"/>
      <c r="R674" s="195"/>
      <c r="S674" s="195"/>
      <c r="T674" s="196"/>
      <c r="AT674" s="197" t="s">
        <v>325</v>
      </c>
      <c r="AU674" s="197" t="s">
        <v>106</v>
      </c>
      <c r="AV674" s="11" t="s">
        <v>106</v>
      </c>
      <c r="AW674" s="11" t="s">
        <v>31</v>
      </c>
      <c r="AX674" s="11" t="s">
        <v>77</v>
      </c>
      <c r="AY674" s="197" t="s">
        <v>310</v>
      </c>
    </row>
    <row r="675" spans="2:65" s="1" customFormat="1" ht="16.5" customHeight="1">
      <c r="B675" s="31"/>
      <c r="C675" s="208" t="s">
        <v>1351</v>
      </c>
      <c r="D675" s="208" t="s">
        <v>422</v>
      </c>
      <c r="E675" s="209" t="s">
        <v>1352</v>
      </c>
      <c r="F675" s="210" t="s">
        <v>1353</v>
      </c>
      <c r="G675" s="211" t="s">
        <v>422</v>
      </c>
      <c r="H675" s="212">
        <v>60</v>
      </c>
      <c r="I675" s="213"/>
      <c r="J675" s="212">
        <f>ROUND(I675*H675,2)</f>
        <v>0</v>
      </c>
      <c r="K675" s="210" t="s">
        <v>402</v>
      </c>
      <c r="L675" s="214"/>
      <c r="M675" s="215" t="s">
        <v>1</v>
      </c>
      <c r="N675" s="216" t="s">
        <v>41</v>
      </c>
      <c r="O675" s="57"/>
      <c r="P675" s="183">
        <f>O675*H675</f>
        <v>0</v>
      </c>
      <c r="Q675" s="183">
        <v>0</v>
      </c>
      <c r="R675" s="183">
        <f>Q675*H675</f>
        <v>0</v>
      </c>
      <c r="S675" s="183">
        <v>0</v>
      </c>
      <c r="T675" s="184">
        <f>S675*H675</f>
        <v>0</v>
      </c>
      <c r="AR675" s="14" t="s">
        <v>391</v>
      </c>
      <c r="AT675" s="14" t="s">
        <v>422</v>
      </c>
      <c r="AU675" s="14" t="s">
        <v>106</v>
      </c>
      <c r="AY675" s="14" t="s">
        <v>310</v>
      </c>
      <c r="BE675" s="185">
        <f>IF(N675="základní",J675,0)</f>
        <v>0</v>
      </c>
      <c r="BF675" s="185">
        <f>IF(N675="snížená",J675,0)</f>
        <v>0</v>
      </c>
      <c r="BG675" s="185">
        <f>IF(N675="zákl. přenesená",J675,0)</f>
        <v>0</v>
      </c>
      <c r="BH675" s="185">
        <f>IF(N675="sníž. přenesená",J675,0)</f>
        <v>0</v>
      </c>
      <c r="BI675" s="185">
        <f>IF(N675="nulová",J675,0)</f>
        <v>0</v>
      </c>
      <c r="BJ675" s="14" t="s">
        <v>106</v>
      </c>
      <c r="BK675" s="185">
        <f>ROUND(I675*H675,2)</f>
        <v>0</v>
      </c>
      <c r="BL675" s="14" t="s">
        <v>314</v>
      </c>
      <c r="BM675" s="14" t="s">
        <v>1354</v>
      </c>
    </row>
    <row r="676" spans="2:51" s="11" customFormat="1" ht="11.25">
      <c r="B676" s="186"/>
      <c r="C676" s="187"/>
      <c r="D676" s="188" t="s">
        <v>325</v>
      </c>
      <c r="E676" s="189" t="s">
        <v>1355</v>
      </c>
      <c r="F676" s="190" t="s">
        <v>1356</v>
      </c>
      <c r="G676" s="187"/>
      <c r="H676" s="191">
        <v>60</v>
      </c>
      <c r="I676" s="192"/>
      <c r="J676" s="187"/>
      <c r="K676" s="187"/>
      <c r="L676" s="193"/>
      <c r="M676" s="194"/>
      <c r="N676" s="195"/>
      <c r="O676" s="195"/>
      <c r="P676" s="195"/>
      <c r="Q676" s="195"/>
      <c r="R676" s="195"/>
      <c r="S676" s="195"/>
      <c r="T676" s="196"/>
      <c r="AT676" s="197" t="s">
        <v>325</v>
      </c>
      <c r="AU676" s="197" t="s">
        <v>106</v>
      </c>
      <c r="AV676" s="11" t="s">
        <v>106</v>
      </c>
      <c r="AW676" s="11" t="s">
        <v>31</v>
      </c>
      <c r="AX676" s="11" t="s">
        <v>77</v>
      </c>
      <c r="AY676" s="197" t="s">
        <v>310</v>
      </c>
    </row>
    <row r="677" spans="2:65" s="1" customFormat="1" ht="16.5" customHeight="1">
      <c r="B677" s="31"/>
      <c r="C677" s="208" t="s">
        <v>1357</v>
      </c>
      <c r="D677" s="208" t="s">
        <v>422</v>
      </c>
      <c r="E677" s="209" t="s">
        <v>1358</v>
      </c>
      <c r="F677" s="210" t="s">
        <v>1359</v>
      </c>
      <c r="G677" s="211" t="s">
        <v>422</v>
      </c>
      <c r="H677" s="212">
        <v>200</v>
      </c>
      <c r="I677" s="213"/>
      <c r="J677" s="212">
        <f>ROUND(I677*H677,2)</f>
        <v>0</v>
      </c>
      <c r="K677" s="210" t="s">
        <v>402</v>
      </c>
      <c r="L677" s="214"/>
      <c r="M677" s="215" t="s">
        <v>1</v>
      </c>
      <c r="N677" s="216" t="s">
        <v>41</v>
      </c>
      <c r="O677" s="57"/>
      <c r="P677" s="183">
        <f>O677*H677</f>
        <v>0</v>
      </c>
      <c r="Q677" s="183">
        <v>0</v>
      </c>
      <c r="R677" s="183">
        <f>Q677*H677</f>
        <v>0</v>
      </c>
      <c r="S677" s="183">
        <v>0</v>
      </c>
      <c r="T677" s="184">
        <f>S677*H677</f>
        <v>0</v>
      </c>
      <c r="AR677" s="14" t="s">
        <v>391</v>
      </c>
      <c r="AT677" s="14" t="s">
        <v>422</v>
      </c>
      <c r="AU677" s="14" t="s">
        <v>106</v>
      </c>
      <c r="AY677" s="14" t="s">
        <v>310</v>
      </c>
      <c r="BE677" s="185">
        <f>IF(N677="základní",J677,0)</f>
        <v>0</v>
      </c>
      <c r="BF677" s="185">
        <f>IF(N677="snížená",J677,0)</f>
        <v>0</v>
      </c>
      <c r="BG677" s="185">
        <f>IF(N677="zákl. přenesená",J677,0)</f>
        <v>0</v>
      </c>
      <c r="BH677" s="185">
        <f>IF(N677="sníž. přenesená",J677,0)</f>
        <v>0</v>
      </c>
      <c r="BI677" s="185">
        <f>IF(N677="nulová",J677,0)</f>
        <v>0</v>
      </c>
      <c r="BJ677" s="14" t="s">
        <v>106</v>
      </c>
      <c r="BK677" s="185">
        <f>ROUND(I677*H677,2)</f>
        <v>0</v>
      </c>
      <c r="BL677" s="14" t="s">
        <v>314</v>
      </c>
      <c r="BM677" s="14" t="s">
        <v>1360</v>
      </c>
    </row>
    <row r="678" spans="2:51" s="11" customFormat="1" ht="11.25">
      <c r="B678" s="186"/>
      <c r="C678" s="187"/>
      <c r="D678" s="188" t="s">
        <v>325</v>
      </c>
      <c r="E678" s="189" t="s">
        <v>1361</v>
      </c>
      <c r="F678" s="190" t="s">
        <v>1362</v>
      </c>
      <c r="G678" s="187"/>
      <c r="H678" s="191">
        <v>200</v>
      </c>
      <c r="I678" s="192"/>
      <c r="J678" s="187"/>
      <c r="K678" s="187"/>
      <c r="L678" s="193"/>
      <c r="M678" s="194"/>
      <c r="N678" s="195"/>
      <c r="O678" s="195"/>
      <c r="P678" s="195"/>
      <c r="Q678" s="195"/>
      <c r="R678" s="195"/>
      <c r="S678" s="195"/>
      <c r="T678" s="196"/>
      <c r="AT678" s="197" t="s">
        <v>325</v>
      </c>
      <c r="AU678" s="197" t="s">
        <v>106</v>
      </c>
      <c r="AV678" s="11" t="s">
        <v>106</v>
      </c>
      <c r="AW678" s="11" t="s">
        <v>31</v>
      </c>
      <c r="AX678" s="11" t="s">
        <v>77</v>
      </c>
      <c r="AY678" s="197" t="s">
        <v>310</v>
      </c>
    </row>
    <row r="679" spans="2:65" s="1" customFormat="1" ht="16.5" customHeight="1">
      <c r="B679" s="31"/>
      <c r="C679" s="208" t="s">
        <v>1363</v>
      </c>
      <c r="D679" s="208" t="s">
        <v>422</v>
      </c>
      <c r="E679" s="209" t="s">
        <v>1364</v>
      </c>
      <c r="F679" s="210" t="s">
        <v>1365</v>
      </c>
      <c r="G679" s="211" t="s">
        <v>720</v>
      </c>
      <c r="H679" s="212">
        <v>80</v>
      </c>
      <c r="I679" s="213"/>
      <c r="J679" s="212">
        <f>ROUND(I679*H679,2)</f>
        <v>0</v>
      </c>
      <c r="K679" s="210" t="s">
        <v>402</v>
      </c>
      <c r="L679" s="214"/>
      <c r="M679" s="215" t="s">
        <v>1</v>
      </c>
      <c r="N679" s="216" t="s">
        <v>41</v>
      </c>
      <c r="O679" s="57"/>
      <c r="P679" s="183">
        <f>O679*H679</f>
        <v>0</v>
      </c>
      <c r="Q679" s="183">
        <v>0</v>
      </c>
      <c r="R679" s="183">
        <f>Q679*H679</f>
        <v>0</v>
      </c>
      <c r="S679" s="183">
        <v>0</v>
      </c>
      <c r="T679" s="184">
        <f>S679*H679</f>
        <v>0</v>
      </c>
      <c r="AR679" s="14" t="s">
        <v>391</v>
      </c>
      <c r="AT679" s="14" t="s">
        <v>422</v>
      </c>
      <c r="AU679" s="14" t="s">
        <v>106</v>
      </c>
      <c r="AY679" s="14" t="s">
        <v>310</v>
      </c>
      <c r="BE679" s="185">
        <f>IF(N679="základní",J679,0)</f>
        <v>0</v>
      </c>
      <c r="BF679" s="185">
        <f>IF(N679="snížená",J679,0)</f>
        <v>0</v>
      </c>
      <c r="BG679" s="185">
        <f>IF(N679="zákl. přenesená",J679,0)</f>
        <v>0</v>
      </c>
      <c r="BH679" s="185">
        <f>IF(N679="sníž. přenesená",J679,0)</f>
        <v>0</v>
      </c>
      <c r="BI679" s="185">
        <f>IF(N679="nulová",J679,0)</f>
        <v>0</v>
      </c>
      <c r="BJ679" s="14" t="s">
        <v>106</v>
      </c>
      <c r="BK679" s="185">
        <f>ROUND(I679*H679,2)</f>
        <v>0</v>
      </c>
      <c r="BL679" s="14" t="s">
        <v>314</v>
      </c>
      <c r="BM679" s="14" t="s">
        <v>1366</v>
      </c>
    </row>
    <row r="680" spans="2:51" s="11" customFormat="1" ht="11.25">
      <c r="B680" s="186"/>
      <c r="C680" s="187"/>
      <c r="D680" s="188" t="s">
        <v>325</v>
      </c>
      <c r="E680" s="189" t="s">
        <v>1367</v>
      </c>
      <c r="F680" s="190" t="s">
        <v>1368</v>
      </c>
      <c r="G680" s="187"/>
      <c r="H680" s="191">
        <v>80</v>
      </c>
      <c r="I680" s="192"/>
      <c r="J680" s="187"/>
      <c r="K680" s="187"/>
      <c r="L680" s="193"/>
      <c r="M680" s="194"/>
      <c r="N680" s="195"/>
      <c r="O680" s="195"/>
      <c r="P680" s="195"/>
      <c r="Q680" s="195"/>
      <c r="R680" s="195"/>
      <c r="S680" s="195"/>
      <c r="T680" s="196"/>
      <c r="AT680" s="197" t="s">
        <v>325</v>
      </c>
      <c r="AU680" s="197" t="s">
        <v>106</v>
      </c>
      <c r="AV680" s="11" t="s">
        <v>106</v>
      </c>
      <c r="AW680" s="11" t="s">
        <v>31</v>
      </c>
      <c r="AX680" s="11" t="s">
        <v>77</v>
      </c>
      <c r="AY680" s="197" t="s">
        <v>310</v>
      </c>
    </row>
    <row r="681" spans="2:65" s="1" customFormat="1" ht="16.5" customHeight="1">
      <c r="B681" s="31"/>
      <c r="C681" s="208" t="s">
        <v>1369</v>
      </c>
      <c r="D681" s="208" t="s">
        <v>422</v>
      </c>
      <c r="E681" s="209" t="s">
        <v>1370</v>
      </c>
      <c r="F681" s="210" t="s">
        <v>1371</v>
      </c>
      <c r="G681" s="211" t="s">
        <v>720</v>
      </c>
      <c r="H681" s="212">
        <v>30</v>
      </c>
      <c r="I681" s="213"/>
      <c r="J681" s="212">
        <f>ROUND(I681*H681,2)</f>
        <v>0</v>
      </c>
      <c r="K681" s="210" t="s">
        <v>402</v>
      </c>
      <c r="L681" s="214"/>
      <c r="M681" s="215" t="s">
        <v>1</v>
      </c>
      <c r="N681" s="216" t="s">
        <v>41</v>
      </c>
      <c r="O681" s="57"/>
      <c r="P681" s="183">
        <f>O681*H681</f>
        <v>0</v>
      </c>
      <c r="Q681" s="183">
        <v>0</v>
      </c>
      <c r="R681" s="183">
        <f>Q681*H681</f>
        <v>0</v>
      </c>
      <c r="S681" s="183">
        <v>0</v>
      </c>
      <c r="T681" s="184">
        <f>S681*H681</f>
        <v>0</v>
      </c>
      <c r="AR681" s="14" t="s">
        <v>391</v>
      </c>
      <c r="AT681" s="14" t="s">
        <v>422</v>
      </c>
      <c r="AU681" s="14" t="s">
        <v>106</v>
      </c>
      <c r="AY681" s="14" t="s">
        <v>310</v>
      </c>
      <c r="BE681" s="185">
        <f>IF(N681="základní",J681,0)</f>
        <v>0</v>
      </c>
      <c r="BF681" s="185">
        <f>IF(N681="snížená",J681,0)</f>
        <v>0</v>
      </c>
      <c r="BG681" s="185">
        <f>IF(N681="zákl. přenesená",J681,0)</f>
        <v>0</v>
      </c>
      <c r="BH681" s="185">
        <f>IF(N681="sníž. přenesená",J681,0)</f>
        <v>0</v>
      </c>
      <c r="BI681" s="185">
        <f>IF(N681="nulová",J681,0)</f>
        <v>0</v>
      </c>
      <c r="BJ681" s="14" t="s">
        <v>106</v>
      </c>
      <c r="BK681" s="185">
        <f>ROUND(I681*H681,2)</f>
        <v>0</v>
      </c>
      <c r="BL681" s="14" t="s">
        <v>314</v>
      </c>
      <c r="BM681" s="14" t="s">
        <v>1372</v>
      </c>
    </row>
    <row r="682" spans="2:51" s="11" customFormat="1" ht="11.25">
      <c r="B682" s="186"/>
      <c r="C682" s="187"/>
      <c r="D682" s="188" t="s">
        <v>325</v>
      </c>
      <c r="E682" s="189" t="s">
        <v>1373</v>
      </c>
      <c r="F682" s="190" t="s">
        <v>1374</v>
      </c>
      <c r="G682" s="187"/>
      <c r="H682" s="191">
        <v>30</v>
      </c>
      <c r="I682" s="192"/>
      <c r="J682" s="187"/>
      <c r="K682" s="187"/>
      <c r="L682" s="193"/>
      <c r="M682" s="194"/>
      <c r="N682" s="195"/>
      <c r="O682" s="195"/>
      <c r="P682" s="195"/>
      <c r="Q682" s="195"/>
      <c r="R682" s="195"/>
      <c r="S682" s="195"/>
      <c r="T682" s="196"/>
      <c r="AT682" s="197" t="s">
        <v>325</v>
      </c>
      <c r="AU682" s="197" t="s">
        <v>106</v>
      </c>
      <c r="AV682" s="11" t="s">
        <v>106</v>
      </c>
      <c r="AW682" s="11" t="s">
        <v>31</v>
      </c>
      <c r="AX682" s="11" t="s">
        <v>77</v>
      </c>
      <c r="AY682" s="197" t="s">
        <v>310</v>
      </c>
    </row>
    <row r="683" spans="2:65" s="1" customFormat="1" ht="16.5" customHeight="1">
      <c r="B683" s="31"/>
      <c r="C683" s="208" t="s">
        <v>1375</v>
      </c>
      <c r="D683" s="208" t="s">
        <v>422</v>
      </c>
      <c r="E683" s="209" t="s">
        <v>1376</v>
      </c>
      <c r="F683" s="210" t="s">
        <v>1377</v>
      </c>
      <c r="G683" s="211" t="s">
        <v>720</v>
      </c>
      <c r="H683" s="212">
        <v>220</v>
      </c>
      <c r="I683" s="213"/>
      <c r="J683" s="212">
        <f>ROUND(I683*H683,2)</f>
        <v>0</v>
      </c>
      <c r="K683" s="210" t="s">
        <v>402</v>
      </c>
      <c r="L683" s="214"/>
      <c r="M683" s="215" t="s">
        <v>1</v>
      </c>
      <c r="N683" s="216" t="s">
        <v>41</v>
      </c>
      <c r="O683" s="57"/>
      <c r="P683" s="183">
        <f>O683*H683</f>
        <v>0</v>
      </c>
      <c r="Q683" s="183">
        <v>0</v>
      </c>
      <c r="R683" s="183">
        <f>Q683*H683</f>
        <v>0</v>
      </c>
      <c r="S683" s="183">
        <v>0</v>
      </c>
      <c r="T683" s="184">
        <f>S683*H683</f>
        <v>0</v>
      </c>
      <c r="AR683" s="14" t="s">
        <v>391</v>
      </c>
      <c r="AT683" s="14" t="s">
        <v>422</v>
      </c>
      <c r="AU683" s="14" t="s">
        <v>106</v>
      </c>
      <c r="AY683" s="14" t="s">
        <v>310</v>
      </c>
      <c r="BE683" s="185">
        <f>IF(N683="základní",J683,0)</f>
        <v>0</v>
      </c>
      <c r="BF683" s="185">
        <f>IF(N683="snížená",J683,0)</f>
        <v>0</v>
      </c>
      <c r="BG683" s="185">
        <f>IF(N683="zákl. přenesená",J683,0)</f>
        <v>0</v>
      </c>
      <c r="BH683" s="185">
        <f>IF(N683="sníž. přenesená",J683,0)</f>
        <v>0</v>
      </c>
      <c r="BI683" s="185">
        <f>IF(N683="nulová",J683,0)</f>
        <v>0</v>
      </c>
      <c r="BJ683" s="14" t="s">
        <v>106</v>
      </c>
      <c r="BK683" s="185">
        <f>ROUND(I683*H683,2)</f>
        <v>0</v>
      </c>
      <c r="BL683" s="14" t="s">
        <v>314</v>
      </c>
      <c r="BM683" s="14" t="s">
        <v>1378</v>
      </c>
    </row>
    <row r="684" spans="2:51" s="11" customFormat="1" ht="11.25">
      <c r="B684" s="186"/>
      <c r="C684" s="187"/>
      <c r="D684" s="188" t="s">
        <v>325</v>
      </c>
      <c r="E684" s="189" t="s">
        <v>1379</v>
      </c>
      <c r="F684" s="190" t="s">
        <v>1380</v>
      </c>
      <c r="G684" s="187"/>
      <c r="H684" s="191">
        <v>220</v>
      </c>
      <c r="I684" s="192"/>
      <c r="J684" s="187"/>
      <c r="K684" s="187"/>
      <c r="L684" s="193"/>
      <c r="M684" s="194"/>
      <c r="N684" s="195"/>
      <c r="O684" s="195"/>
      <c r="P684" s="195"/>
      <c r="Q684" s="195"/>
      <c r="R684" s="195"/>
      <c r="S684" s="195"/>
      <c r="T684" s="196"/>
      <c r="AT684" s="197" t="s">
        <v>325</v>
      </c>
      <c r="AU684" s="197" t="s">
        <v>106</v>
      </c>
      <c r="AV684" s="11" t="s">
        <v>106</v>
      </c>
      <c r="AW684" s="11" t="s">
        <v>31</v>
      </c>
      <c r="AX684" s="11" t="s">
        <v>77</v>
      </c>
      <c r="AY684" s="197" t="s">
        <v>310</v>
      </c>
    </row>
    <row r="685" spans="2:65" s="1" customFormat="1" ht="16.5" customHeight="1">
      <c r="B685" s="31"/>
      <c r="C685" s="208" t="s">
        <v>1381</v>
      </c>
      <c r="D685" s="208" t="s">
        <v>422</v>
      </c>
      <c r="E685" s="209" t="s">
        <v>1382</v>
      </c>
      <c r="F685" s="210" t="s">
        <v>1383</v>
      </c>
      <c r="G685" s="211" t="s">
        <v>720</v>
      </c>
      <c r="H685" s="212">
        <v>2</v>
      </c>
      <c r="I685" s="213"/>
      <c r="J685" s="212">
        <f>ROUND(I685*H685,2)</f>
        <v>0</v>
      </c>
      <c r="K685" s="210" t="s">
        <v>402</v>
      </c>
      <c r="L685" s="214"/>
      <c r="M685" s="215" t="s">
        <v>1</v>
      </c>
      <c r="N685" s="216" t="s">
        <v>41</v>
      </c>
      <c r="O685" s="57"/>
      <c r="P685" s="183">
        <f>O685*H685</f>
        <v>0</v>
      </c>
      <c r="Q685" s="183">
        <v>0</v>
      </c>
      <c r="R685" s="183">
        <f>Q685*H685</f>
        <v>0</v>
      </c>
      <c r="S685" s="183">
        <v>0</v>
      </c>
      <c r="T685" s="184">
        <f>S685*H685</f>
        <v>0</v>
      </c>
      <c r="AR685" s="14" t="s">
        <v>391</v>
      </c>
      <c r="AT685" s="14" t="s">
        <v>422</v>
      </c>
      <c r="AU685" s="14" t="s">
        <v>106</v>
      </c>
      <c r="AY685" s="14" t="s">
        <v>310</v>
      </c>
      <c r="BE685" s="185">
        <f>IF(N685="základní",J685,0)</f>
        <v>0</v>
      </c>
      <c r="BF685" s="185">
        <f>IF(N685="snížená",J685,0)</f>
        <v>0</v>
      </c>
      <c r="BG685" s="185">
        <f>IF(N685="zákl. přenesená",J685,0)</f>
        <v>0</v>
      </c>
      <c r="BH685" s="185">
        <f>IF(N685="sníž. přenesená",J685,0)</f>
        <v>0</v>
      </c>
      <c r="BI685" s="185">
        <f>IF(N685="nulová",J685,0)</f>
        <v>0</v>
      </c>
      <c r="BJ685" s="14" t="s">
        <v>106</v>
      </c>
      <c r="BK685" s="185">
        <f>ROUND(I685*H685,2)</f>
        <v>0</v>
      </c>
      <c r="BL685" s="14" t="s">
        <v>314</v>
      </c>
      <c r="BM685" s="14" t="s">
        <v>1384</v>
      </c>
    </row>
    <row r="686" spans="2:51" s="11" customFormat="1" ht="11.25">
      <c r="B686" s="186"/>
      <c r="C686" s="187"/>
      <c r="D686" s="188" t="s">
        <v>325</v>
      </c>
      <c r="E686" s="189" t="s">
        <v>1385</v>
      </c>
      <c r="F686" s="190" t="s">
        <v>106</v>
      </c>
      <c r="G686" s="187"/>
      <c r="H686" s="191">
        <v>2</v>
      </c>
      <c r="I686" s="192"/>
      <c r="J686" s="187"/>
      <c r="K686" s="187"/>
      <c r="L686" s="193"/>
      <c r="M686" s="194"/>
      <c r="N686" s="195"/>
      <c r="O686" s="195"/>
      <c r="P686" s="195"/>
      <c r="Q686" s="195"/>
      <c r="R686" s="195"/>
      <c r="S686" s="195"/>
      <c r="T686" s="196"/>
      <c r="AT686" s="197" t="s">
        <v>325</v>
      </c>
      <c r="AU686" s="197" t="s">
        <v>106</v>
      </c>
      <c r="AV686" s="11" t="s">
        <v>106</v>
      </c>
      <c r="AW686" s="11" t="s">
        <v>31</v>
      </c>
      <c r="AX686" s="11" t="s">
        <v>77</v>
      </c>
      <c r="AY686" s="197" t="s">
        <v>310</v>
      </c>
    </row>
    <row r="687" spans="2:65" s="1" customFormat="1" ht="16.5" customHeight="1">
      <c r="B687" s="31"/>
      <c r="C687" s="208" t="s">
        <v>1386</v>
      </c>
      <c r="D687" s="208" t="s">
        <v>422</v>
      </c>
      <c r="E687" s="209" t="s">
        <v>1387</v>
      </c>
      <c r="F687" s="210" t="s">
        <v>1388</v>
      </c>
      <c r="G687" s="211" t="s">
        <v>720</v>
      </c>
      <c r="H687" s="212">
        <v>10</v>
      </c>
      <c r="I687" s="213"/>
      <c r="J687" s="212">
        <f>ROUND(I687*H687,2)</f>
        <v>0</v>
      </c>
      <c r="K687" s="210" t="s">
        <v>402</v>
      </c>
      <c r="L687" s="214"/>
      <c r="M687" s="215" t="s">
        <v>1</v>
      </c>
      <c r="N687" s="216" t="s">
        <v>41</v>
      </c>
      <c r="O687" s="57"/>
      <c r="P687" s="183">
        <f>O687*H687</f>
        <v>0</v>
      </c>
      <c r="Q687" s="183">
        <v>0</v>
      </c>
      <c r="R687" s="183">
        <f>Q687*H687</f>
        <v>0</v>
      </c>
      <c r="S687" s="183">
        <v>0</v>
      </c>
      <c r="T687" s="184">
        <f>S687*H687</f>
        <v>0</v>
      </c>
      <c r="AR687" s="14" t="s">
        <v>391</v>
      </c>
      <c r="AT687" s="14" t="s">
        <v>422</v>
      </c>
      <c r="AU687" s="14" t="s">
        <v>106</v>
      </c>
      <c r="AY687" s="14" t="s">
        <v>310</v>
      </c>
      <c r="BE687" s="185">
        <f>IF(N687="základní",J687,0)</f>
        <v>0</v>
      </c>
      <c r="BF687" s="185">
        <f>IF(N687="snížená",J687,0)</f>
        <v>0</v>
      </c>
      <c r="BG687" s="185">
        <f>IF(N687="zákl. přenesená",J687,0)</f>
        <v>0</v>
      </c>
      <c r="BH687" s="185">
        <f>IF(N687="sníž. přenesená",J687,0)</f>
        <v>0</v>
      </c>
      <c r="BI687" s="185">
        <f>IF(N687="nulová",J687,0)</f>
        <v>0</v>
      </c>
      <c r="BJ687" s="14" t="s">
        <v>106</v>
      </c>
      <c r="BK687" s="185">
        <f>ROUND(I687*H687,2)</f>
        <v>0</v>
      </c>
      <c r="BL687" s="14" t="s">
        <v>314</v>
      </c>
      <c r="BM687" s="14" t="s">
        <v>1389</v>
      </c>
    </row>
    <row r="688" spans="2:51" s="11" customFormat="1" ht="11.25">
      <c r="B688" s="186"/>
      <c r="C688" s="187"/>
      <c r="D688" s="188" t="s">
        <v>325</v>
      </c>
      <c r="E688" s="189" t="s">
        <v>1390</v>
      </c>
      <c r="F688" s="190" t="s">
        <v>1391</v>
      </c>
      <c r="G688" s="187"/>
      <c r="H688" s="191">
        <v>10</v>
      </c>
      <c r="I688" s="192"/>
      <c r="J688" s="187"/>
      <c r="K688" s="187"/>
      <c r="L688" s="193"/>
      <c r="M688" s="194"/>
      <c r="N688" s="195"/>
      <c r="O688" s="195"/>
      <c r="P688" s="195"/>
      <c r="Q688" s="195"/>
      <c r="R688" s="195"/>
      <c r="S688" s="195"/>
      <c r="T688" s="196"/>
      <c r="AT688" s="197" t="s">
        <v>325</v>
      </c>
      <c r="AU688" s="197" t="s">
        <v>106</v>
      </c>
      <c r="AV688" s="11" t="s">
        <v>106</v>
      </c>
      <c r="AW688" s="11" t="s">
        <v>31</v>
      </c>
      <c r="AX688" s="11" t="s">
        <v>77</v>
      </c>
      <c r="AY688" s="197" t="s">
        <v>310</v>
      </c>
    </row>
    <row r="689" spans="2:65" s="1" customFormat="1" ht="16.5" customHeight="1">
      <c r="B689" s="31"/>
      <c r="C689" s="208" t="s">
        <v>1392</v>
      </c>
      <c r="D689" s="208" t="s">
        <v>422</v>
      </c>
      <c r="E689" s="209" t="s">
        <v>1393</v>
      </c>
      <c r="F689" s="210" t="s">
        <v>1394</v>
      </c>
      <c r="G689" s="211" t="s">
        <v>720</v>
      </c>
      <c r="H689" s="212">
        <v>80</v>
      </c>
      <c r="I689" s="213"/>
      <c r="J689" s="212">
        <f>ROUND(I689*H689,2)</f>
        <v>0</v>
      </c>
      <c r="K689" s="210" t="s">
        <v>402</v>
      </c>
      <c r="L689" s="214"/>
      <c r="M689" s="215" t="s">
        <v>1</v>
      </c>
      <c r="N689" s="216" t="s">
        <v>41</v>
      </c>
      <c r="O689" s="57"/>
      <c r="P689" s="183">
        <f>O689*H689</f>
        <v>0</v>
      </c>
      <c r="Q689" s="183">
        <v>0</v>
      </c>
      <c r="R689" s="183">
        <f>Q689*H689</f>
        <v>0</v>
      </c>
      <c r="S689" s="183">
        <v>0</v>
      </c>
      <c r="T689" s="184">
        <f>S689*H689</f>
        <v>0</v>
      </c>
      <c r="AR689" s="14" t="s">
        <v>391</v>
      </c>
      <c r="AT689" s="14" t="s">
        <v>422</v>
      </c>
      <c r="AU689" s="14" t="s">
        <v>106</v>
      </c>
      <c r="AY689" s="14" t="s">
        <v>310</v>
      </c>
      <c r="BE689" s="185">
        <f>IF(N689="základní",J689,0)</f>
        <v>0</v>
      </c>
      <c r="BF689" s="185">
        <f>IF(N689="snížená",J689,0)</f>
        <v>0</v>
      </c>
      <c r="BG689" s="185">
        <f>IF(N689="zákl. přenesená",J689,0)</f>
        <v>0</v>
      </c>
      <c r="BH689" s="185">
        <f>IF(N689="sníž. přenesená",J689,0)</f>
        <v>0</v>
      </c>
      <c r="BI689" s="185">
        <f>IF(N689="nulová",J689,0)</f>
        <v>0</v>
      </c>
      <c r="BJ689" s="14" t="s">
        <v>106</v>
      </c>
      <c r="BK689" s="185">
        <f>ROUND(I689*H689,2)</f>
        <v>0</v>
      </c>
      <c r="BL689" s="14" t="s">
        <v>314</v>
      </c>
      <c r="BM689" s="14" t="s">
        <v>1395</v>
      </c>
    </row>
    <row r="690" spans="2:51" s="11" customFormat="1" ht="11.25">
      <c r="B690" s="186"/>
      <c r="C690" s="187"/>
      <c r="D690" s="188" t="s">
        <v>325</v>
      </c>
      <c r="E690" s="189" t="s">
        <v>1396</v>
      </c>
      <c r="F690" s="190" t="s">
        <v>1397</v>
      </c>
      <c r="G690" s="187"/>
      <c r="H690" s="191">
        <v>80</v>
      </c>
      <c r="I690" s="192"/>
      <c r="J690" s="187"/>
      <c r="K690" s="187"/>
      <c r="L690" s="193"/>
      <c r="M690" s="194"/>
      <c r="N690" s="195"/>
      <c r="O690" s="195"/>
      <c r="P690" s="195"/>
      <c r="Q690" s="195"/>
      <c r="R690" s="195"/>
      <c r="S690" s="195"/>
      <c r="T690" s="196"/>
      <c r="AT690" s="197" t="s">
        <v>325</v>
      </c>
      <c r="AU690" s="197" t="s">
        <v>106</v>
      </c>
      <c r="AV690" s="11" t="s">
        <v>106</v>
      </c>
      <c r="AW690" s="11" t="s">
        <v>31</v>
      </c>
      <c r="AX690" s="11" t="s">
        <v>77</v>
      </c>
      <c r="AY690" s="197" t="s">
        <v>310</v>
      </c>
    </row>
    <row r="691" spans="2:65" s="1" customFormat="1" ht="16.5" customHeight="1">
      <c r="B691" s="31"/>
      <c r="C691" s="208" t="s">
        <v>1398</v>
      </c>
      <c r="D691" s="208" t="s">
        <v>422</v>
      </c>
      <c r="E691" s="209" t="s">
        <v>1399</v>
      </c>
      <c r="F691" s="210" t="s">
        <v>1400</v>
      </c>
      <c r="G691" s="211" t="s">
        <v>720</v>
      </c>
      <c r="H691" s="212">
        <v>50</v>
      </c>
      <c r="I691" s="213"/>
      <c r="J691" s="212">
        <f>ROUND(I691*H691,2)</f>
        <v>0</v>
      </c>
      <c r="K691" s="210" t="s">
        <v>402</v>
      </c>
      <c r="L691" s="214"/>
      <c r="M691" s="215" t="s">
        <v>1</v>
      </c>
      <c r="N691" s="216" t="s">
        <v>41</v>
      </c>
      <c r="O691" s="57"/>
      <c r="P691" s="183">
        <f>O691*H691</f>
        <v>0</v>
      </c>
      <c r="Q691" s="183">
        <v>0</v>
      </c>
      <c r="R691" s="183">
        <f>Q691*H691</f>
        <v>0</v>
      </c>
      <c r="S691" s="183">
        <v>0</v>
      </c>
      <c r="T691" s="184">
        <f>S691*H691</f>
        <v>0</v>
      </c>
      <c r="AR691" s="14" t="s">
        <v>391</v>
      </c>
      <c r="AT691" s="14" t="s">
        <v>422</v>
      </c>
      <c r="AU691" s="14" t="s">
        <v>106</v>
      </c>
      <c r="AY691" s="14" t="s">
        <v>310</v>
      </c>
      <c r="BE691" s="185">
        <f>IF(N691="základní",J691,0)</f>
        <v>0</v>
      </c>
      <c r="BF691" s="185">
        <f>IF(N691="snížená",J691,0)</f>
        <v>0</v>
      </c>
      <c r="BG691" s="185">
        <f>IF(N691="zákl. přenesená",J691,0)</f>
        <v>0</v>
      </c>
      <c r="BH691" s="185">
        <f>IF(N691="sníž. přenesená",J691,0)</f>
        <v>0</v>
      </c>
      <c r="BI691" s="185">
        <f>IF(N691="nulová",J691,0)</f>
        <v>0</v>
      </c>
      <c r="BJ691" s="14" t="s">
        <v>106</v>
      </c>
      <c r="BK691" s="185">
        <f>ROUND(I691*H691,2)</f>
        <v>0</v>
      </c>
      <c r="BL691" s="14" t="s">
        <v>314</v>
      </c>
      <c r="BM691" s="14" t="s">
        <v>1401</v>
      </c>
    </row>
    <row r="692" spans="2:51" s="11" customFormat="1" ht="11.25">
      <c r="B692" s="186"/>
      <c r="C692" s="187"/>
      <c r="D692" s="188" t="s">
        <v>325</v>
      </c>
      <c r="E692" s="189" t="s">
        <v>1402</v>
      </c>
      <c r="F692" s="190" t="s">
        <v>1403</v>
      </c>
      <c r="G692" s="187"/>
      <c r="H692" s="191">
        <v>50</v>
      </c>
      <c r="I692" s="192"/>
      <c r="J692" s="187"/>
      <c r="K692" s="187"/>
      <c r="L692" s="193"/>
      <c r="M692" s="194"/>
      <c r="N692" s="195"/>
      <c r="O692" s="195"/>
      <c r="P692" s="195"/>
      <c r="Q692" s="195"/>
      <c r="R692" s="195"/>
      <c r="S692" s="195"/>
      <c r="T692" s="196"/>
      <c r="AT692" s="197" t="s">
        <v>325</v>
      </c>
      <c r="AU692" s="197" t="s">
        <v>106</v>
      </c>
      <c r="AV692" s="11" t="s">
        <v>106</v>
      </c>
      <c r="AW692" s="11" t="s">
        <v>31</v>
      </c>
      <c r="AX692" s="11" t="s">
        <v>77</v>
      </c>
      <c r="AY692" s="197" t="s">
        <v>310</v>
      </c>
    </row>
    <row r="693" spans="2:65" s="1" customFormat="1" ht="16.5" customHeight="1">
      <c r="B693" s="31"/>
      <c r="C693" s="208" t="s">
        <v>1404</v>
      </c>
      <c r="D693" s="208" t="s">
        <v>422</v>
      </c>
      <c r="E693" s="209" t="s">
        <v>1405</v>
      </c>
      <c r="F693" s="210" t="s">
        <v>1406</v>
      </c>
      <c r="G693" s="211" t="s">
        <v>720</v>
      </c>
      <c r="H693" s="212">
        <v>20</v>
      </c>
      <c r="I693" s="213"/>
      <c r="J693" s="212">
        <f>ROUND(I693*H693,2)</f>
        <v>0</v>
      </c>
      <c r="K693" s="210" t="s">
        <v>402</v>
      </c>
      <c r="L693" s="214"/>
      <c r="M693" s="215" t="s">
        <v>1</v>
      </c>
      <c r="N693" s="216" t="s">
        <v>41</v>
      </c>
      <c r="O693" s="57"/>
      <c r="P693" s="183">
        <f>O693*H693</f>
        <v>0</v>
      </c>
      <c r="Q693" s="183">
        <v>0</v>
      </c>
      <c r="R693" s="183">
        <f>Q693*H693</f>
        <v>0</v>
      </c>
      <c r="S693" s="183">
        <v>0</v>
      </c>
      <c r="T693" s="184">
        <f>S693*H693</f>
        <v>0</v>
      </c>
      <c r="AR693" s="14" t="s">
        <v>391</v>
      </c>
      <c r="AT693" s="14" t="s">
        <v>422</v>
      </c>
      <c r="AU693" s="14" t="s">
        <v>106</v>
      </c>
      <c r="AY693" s="14" t="s">
        <v>310</v>
      </c>
      <c r="BE693" s="185">
        <f>IF(N693="základní",J693,0)</f>
        <v>0</v>
      </c>
      <c r="BF693" s="185">
        <f>IF(N693="snížená",J693,0)</f>
        <v>0</v>
      </c>
      <c r="BG693" s="185">
        <f>IF(N693="zákl. přenesená",J693,0)</f>
        <v>0</v>
      </c>
      <c r="BH693" s="185">
        <f>IF(N693="sníž. přenesená",J693,0)</f>
        <v>0</v>
      </c>
      <c r="BI693" s="185">
        <f>IF(N693="nulová",J693,0)</f>
        <v>0</v>
      </c>
      <c r="BJ693" s="14" t="s">
        <v>106</v>
      </c>
      <c r="BK693" s="185">
        <f>ROUND(I693*H693,2)</f>
        <v>0</v>
      </c>
      <c r="BL693" s="14" t="s">
        <v>314</v>
      </c>
      <c r="BM693" s="14" t="s">
        <v>1407</v>
      </c>
    </row>
    <row r="694" spans="2:51" s="11" customFormat="1" ht="11.25">
      <c r="B694" s="186"/>
      <c r="C694" s="187"/>
      <c r="D694" s="188" t="s">
        <v>325</v>
      </c>
      <c r="E694" s="189" t="s">
        <v>1408</v>
      </c>
      <c r="F694" s="190" t="s">
        <v>1409</v>
      </c>
      <c r="G694" s="187"/>
      <c r="H694" s="191">
        <v>20</v>
      </c>
      <c r="I694" s="192"/>
      <c r="J694" s="187"/>
      <c r="K694" s="187"/>
      <c r="L694" s="193"/>
      <c r="M694" s="194"/>
      <c r="N694" s="195"/>
      <c r="O694" s="195"/>
      <c r="P694" s="195"/>
      <c r="Q694" s="195"/>
      <c r="R694" s="195"/>
      <c r="S694" s="195"/>
      <c r="T694" s="196"/>
      <c r="AT694" s="197" t="s">
        <v>325</v>
      </c>
      <c r="AU694" s="197" t="s">
        <v>106</v>
      </c>
      <c r="AV694" s="11" t="s">
        <v>106</v>
      </c>
      <c r="AW694" s="11" t="s">
        <v>31</v>
      </c>
      <c r="AX694" s="11" t="s">
        <v>77</v>
      </c>
      <c r="AY694" s="197" t="s">
        <v>310</v>
      </c>
    </row>
    <row r="695" spans="2:65" s="1" customFormat="1" ht="16.5" customHeight="1">
      <c r="B695" s="31"/>
      <c r="C695" s="208" t="s">
        <v>1410</v>
      </c>
      <c r="D695" s="208" t="s">
        <v>422</v>
      </c>
      <c r="E695" s="209" t="s">
        <v>1411</v>
      </c>
      <c r="F695" s="210" t="s">
        <v>1412</v>
      </c>
      <c r="G695" s="211" t="s">
        <v>720</v>
      </c>
      <c r="H695" s="212">
        <v>10</v>
      </c>
      <c r="I695" s="213"/>
      <c r="J695" s="212">
        <f>ROUND(I695*H695,2)</f>
        <v>0</v>
      </c>
      <c r="K695" s="210" t="s">
        <v>402</v>
      </c>
      <c r="L695" s="214"/>
      <c r="M695" s="215" t="s">
        <v>1</v>
      </c>
      <c r="N695" s="216" t="s">
        <v>41</v>
      </c>
      <c r="O695" s="57"/>
      <c r="P695" s="183">
        <f>O695*H695</f>
        <v>0</v>
      </c>
      <c r="Q695" s="183">
        <v>0</v>
      </c>
      <c r="R695" s="183">
        <f>Q695*H695</f>
        <v>0</v>
      </c>
      <c r="S695" s="183">
        <v>0</v>
      </c>
      <c r="T695" s="184">
        <f>S695*H695</f>
        <v>0</v>
      </c>
      <c r="AR695" s="14" t="s">
        <v>391</v>
      </c>
      <c r="AT695" s="14" t="s">
        <v>422</v>
      </c>
      <c r="AU695" s="14" t="s">
        <v>106</v>
      </c>
      <c r="AY695" s="14" t="s">
        <v>310</v>
      </c>
      <c r="BE695" s="185">
        <f>IF(N695="základní",J695,0)</f>
        <v>0</v>
      </c>
      <c r="BF695" s="185">
        <f>IF(N695="snížená",J695,0)</f>
        <v>0</v>
      </c>
      <c r="BG695" s="185">
        <f>IF(N695="zákl. přenesená",J695,0)</f>
        <v>0</v>
      </c>
      <c r="BH695" s="185">
        <f>IF(N695="sníž. přenesená",J695,0)</f>
        <v>0</v>
      </c>
      <c r="BI695" s="185">
        <f>IF(N695="nulová",J695,0)</f>
        <v>0</v>
      </c>
      <c r="BJ695" s="14" t="s">
        <v>106</v>
      </c>
      <c r="BK695" s="185">
        <f>ROUND(I695*H695,2)</f>
        <v>0</v>
      </c>
      <c r="BL695" s="14" t="s">
        <v>314</v>
      </c>
      <c r="BM695" s="14" t="s">
        <v>1413</v>
      </c>
    </row>
    <row r="696" spans="2:51" s="11" customFormat="1" ht="11.25">
      <c r="B696" s="186"/>
      <c r="C696" s="187"/>
      <c r="D696" s="188" t="s">
        <v>325</v>
      </c>
      <c r="E696" s="189" t="s">
        <v>1414</v>
      </c>
      <c r="F696" s="190" t="s">
        <v>1391</v>
      </c>
      <c r="G696" s="187"/>
      <c r="H696" s="191">
        <v>10</v>
      </c>
      <c r="I696" s="192"/>
      <c r="J696" s="187"/>
      <c r="K696" s="187"/>
      <c r="L696" s="193"/>
      <c r="M696" s="194"/>
      <c r="N696" s="195"/>
      <c r="O696" s="195"/>
      <c r="P696" s="195"/>
      <c r="Q696" s="195"/>
      <c r="R696" s="195"/>
      <c r="S696" s="195"/>
      <c r="T696" s="196"/>
      <c r="AT696" s="197" t="s">
        <v>325</v>
      </c>
      <c r="AU696" s="197" t="s">
        <v>106</v>
      </c>
      <c r="AV696" s="11" t="s">
        <v>106</v>
      </c>
      <c r="AW696" s="11" t="s">
        <v>31</v>
      </c>
      <c r="AX696" s="11" t="s">
        <v>77</v>
      </c>
      <c r="AY696" s="197" t="s">
        <v>310</v>
      </c>
    </row>
    <row r="697" spans="2:65" s="1" customFormat="1" ht="16.5" customHeight="1">
      <c r="B697" s="31"/>
      <c r="C697" s="208" t="s">
        <v>1415</v>
      </c>
      <c r="D697" s="208" t="s">
        <v>422</v>
      </c>
      <c r="E697" s="209" t="s">
        <v>1416</v>
      </c>
      <c r="F697" s="210" t="s">
        <v>1417</v>
      </c>
      <c r="G697" s="211" t="s">
        <v>720</v>
      </c>
      <c r="H697" s="212">
        <v>10</v>
      </c>
      <c r="I697" s="213"/>
      <c r="J697" s="212">
        <f>ROUND(I697*H697,2)</f>
        <v>0</v>
      </c>
      <c r="K697" s="210" t="s">
        <v>402</v>
      </c>
      <c r="L697" s="214"/>
      <c r="M697" s="215" t="s">
        <v>1</v>
      </c>
      <c r="N697" s="216" t="s">
        <v>41</v>
      </c>
      <c r="O697" s="57"/>
      <c r="P697" s="183">
        <f>O697*H697</f>
        <v>0</v>
      </c>
      <c r="Q697" s="183">
        <v>0</v>
      </c>
      <c r="R697" s="183">
        <f>Q697*H697</f>
        <v>0</v>
      </c>
      <c r="S697" s="183">
        <v>0</v>
      </c>
      <c r="T697" s="184">
        <f>S697*H697</f>
        <v>0</v>
      </c>
      <c r="AR697" s="14" t="s">
        <v>391</v>
      </c>
      <c r="AT697" s="14" t="s">
        <v>422</v>
      </c>
      <c r="AU697" s="14" t="s">
        <v>106</v>
      </c>
      <c r="AY697" s="14" t="s">
        <v>310</v>
      </c>
      <c r="BE697" s="185">
        <f>IF(N697="základní",J697,0)</f>
        <v>0</v>
      </c>
      <c r="BF697" s="185">
        <f>IF(N697="snížená",J697,0)</f>
        <v>0</v>
      </c>
      <c r="BG697" s="185">
        <f>IF(N697="zákl. přenesená",J697,0)</f>
        <v>0</v>
      </c>
      <c r="BH697" s="185">
        <f>IF(N697="sníž. přenesená",J697,0)</f>
        <v>0</v>
      </c>
      <c r="BI697" s="185">
        <f>IF(N697="nulová",J697,0)</f>
        <v>0</v>
      </c>
      <c r="BJ697" s="14" t="s">
        <v>106</v>
      </c>
      <c r="BK697" s="185">
        <f>ROUND(I697*H697,2)</f>
        <v>0</v>
      </c>
      <c r="BL697" s="14" t="s">
        <v>314</v>
      </c>
      <c r="BM697" s="14" t="s">
        <v>1418</v>
      </c>
    </row>
    <row r="698" spans="2:51" s="11" customFormat="1" ht="11.25">
      <c r="B698" s="186"/>
      <c r="C698" s="187"/>
      <c r="D698" s="188" t="s">
        <v>325</v>
      </c>
      <c r="E698" s="189" t="s">
        <v>1419</v>
      </c>
      <c r="F698" s="190" t="s">
        <v>1391</v>
      </c>
      <c r="G698" s="187"/>
      <c r="H698" s="191">
        <v>10</v>
      </c>
      <c r="I698" s="192"/>
      <c r="J698" s="187"/>
      <c r="K698" s="187"/>
      <c r="L698" s="193"/>
      <c r="M698" s="194"/>
      <c r="N698" s="195"/>
      <c r="O698" s="195"/>
      <c r="P698" s="195"/>
      <c r="Q698" s="195"/>
      <c r="R698" s="195"/>
      <c r="S698" s="195"/>
      <c r="T698" s="196"/>
      <c r="AT698" s="197" t="s">
        <v>325</v>
      </c>
      <c r="AU698" s="197" t="s">
        <v>106</v>
      </c>
      <c r="AV698" s="11" t="s">
        <v>106</v>
      </c>
      <c r="AW698" s="11" t="s">
        <v>31</v>
      </c>
      <c r="AX698" s="11" t="s">
        <v>77</v>
      </c>
      <c r="AY698" s="197" t="s">
        <v>310</v>
      </c>
    </row>
    <row r="699" spans="2:65" s="1" customFormat="1" ht="16.5" customHeight="1">
      <c r="B699" s="31"/>
      <c r="C699" s="208" t="s">
        <v>1420</v>
      </c>
      <c r="D699" s="208" t="s">
        <v>422</v>
      </c>
      <c r="E699" s="209" t="s">
        <v>1421</v>
      </c>
      <c r="F699" s="210" t="s">
        <v>1422</v>
      </c>
      <c r="G699" s="211" t="s">
        <v>863</v>
      </c>
      <c r="H699" s="212">
        <v>30</v>
      </c>
      <c r="I699" s="213"/>
      <c r="J699" s="212">
        <f>ROUND(I699*H699,2)</f>
        <v>0</v>
      </c>
      <c r="K699" s="210" t="s">
        <v>402</v>
      </c>
      <c r="L699" s="214"/>
      <c r="M699" s="215" t="s">
        <v>1</v>
      </c>
      <c r="N699" s="216" t="s">
        <v>41</v>
      </c>
      <c r="O699" s="57"/>
      <c r="P699" s="183">
        <f>O699*H699</f>
        <v>0</v>
      </c>
      <c r="Q699" s="183">
        <v>0</v>
      </c>
      <c r="R699" s="183">
        <f>Q699*H699</f>
        <v>0</v>
      </c>
      <c r="S699" s="183">
        <v>0</v>
      </c>
      <c r="T699" s="184">
        <f>S699*H699</f>
        <v>0</v>
      </c>
      <c r="AR699" s="14" t="s">
        <v>391</v>
      </c>
      <c r="AT699" s="14" t="s">
        <v>422</v>
      </c>
      <c r="AU699" s="14" t="s">
        <v>106</v>
      </c>
      <c r="AY699" s="14" t="s">
        <v>310</v>
      </c>
      <c r="BE699" s="185">
        <f>IF(N699="základní",J699,0)</f>
        <v>0</v>
      </c>
      <c r="BF699" s="185">
        <f>IF(N699="snížená",J699,0)</f>
        <v>0</v>
      </c>
      <c r="BG699" s="185">
        <f>IF(N699="zákl. přenesená",J699,0)</f>
        <v>0</v>
      </c>
      <c r="BH699" s="185">
        <f>IF(N699="sníž. přenesená",J699,0)</f>
        <v>0</v>
      </c>
      <c r="BI699" s="185">
        <f>IF(N699="nulová",J699,0)</f>
        <v>0</v>
      </c>
      <c r="BJ699" s="14" t="s">
        <v>106</v>
      </c>
      <c r="BK699" s="185">
        <f>ROUND(I699*H699,2)</f>
        <v>0</v>
      </c>
      <c r="BL699" s="14" t="s">
        <v>314</v>
      </c>
      <c r="BM699" s="14" t="s">
        <v>1423</v>
      </c>
    </row>
    <row r="700" spans="2:63" s="10" customFormat="1" ht="22.9" customHeight="1">
      <c r="B700" s="159"/>
      <c r="C700" s="160"/>
      <c r="D700" s="161" t="s">
        <v>68</v>
      </c>
      <c r="E700" s="173" t="s">
        <v>1424</v>
      </c>
      <c r="F700" s="173" t="s">
        <v>1425</v>
      </c>
      <c r="G700" s="160"/>
      <c r="H700" s="160"/>
      <c r="I700" s="163"/>
      <c r="J700" s="174">
        <f>BK700</f>
        <v>0</v>
      </c>
      <c r="K700" s="160"/>
      <c r="L700" s="165"/>
      <c r="M700" s="166"/>
      <c r="N700" s="167"/>
      <c r="O700" s="167"/>
      <c r="P700" s="168">
        <f>SUM(P701:P731)</f>
        <v>0</v>
      </c>
      <c r="Q700" s="167"/>
      <c r="R700" s="168">
        <f>SUM(R701:R731)</f>
        <v>0</v>
      </c>
      <c r="S700" s="167"/>
      <c r="T700" s="169">
        <f>SUM(T701:T731)</f>
        <v>0</v>
      </c>
      <c r="AR700" s="170" t="s">
        <v>314</v>
      </c>
      <c r="AT700" s="171" t="s">
        <v>68</v>
      </c>
      <c r="AU700" s="171" t="s">
        <v>77</v>
      </c>
      <c r="AY700" s="170" t="s">
        <v>310</v>
      </c>
      <c r="BK700" s="172">
        <f>SUM(BK701:BK731)</f>
        <v>0</v>
      </c>
    </row>
    <row r="701" spans="2:65" s="1" customFormat="1" ht="16.5" customHeight="1">
      <c r="B701" s="31"/>
      <c r="C701" s="175" t="s">
        <v>1426</v>
      </c>
      <c r="D701" s="175" t="s">
        <v>317</v>
      </c>
      <c r="E701" s="176" t="s">
        <v>1427</v>
      </c>
      <c r="F701" s="177" t="s">
        <v>1428</v>
      </c>
      <c r="G701" s="178" t="s">
        <v>720</v>
      </c>
      <c r="H701" s="179">
        <v>50</v>
      </c>
      <c r="I701" s="180"/>
      <c r="J701" s="179">
        <f>ROUND(I701*H701,2)</f>
        <v>0</v>
      </c>
      <c r="K701" s="177" t="s">
        <v>402</v>
      </c>
      <c r="L701" s="35"/>
      <c r="M701" s="181" t="s">
        <v>1</v>
      </c>
      <c r="N701" s="182" t="s">
        <v>41</v>
      </c>
      <c r="O701" s="57"/>
      <c r="P701" s="183">
        <f>O701*H701</f>
        <v>0</v>
      </c>
      <c r="Q701" s="183">
        <v>0</v>
      </c>
      <c r="R701" s="183">
        <f>Q701*H701</f>
        <v>0</v>
      </c>
      <c r="S701" s="183">
        <v>0</v>
      </c>
      <c r="T701" s="184">
        <f>S701*H701</f>
        <v>0</v>
      </c>
      <c r="AR701" s="14" t="s">
        <v>314</v>
      </c>
      <c r="AT701" s="14" t="s">
        <v>317</v>
      </c>
      <c r="AU701" s="14" t="s">
        <v>106</v>
      </c>
      <c r="AY701" s="14" t="s">
        <v>310</v>
      </c>
      <c r="BE701" s="185">
        <f>IF(N701="základní",J701,0)</f>
        <v>0</v>
      </c>
      <c r="BF701" s="185">
        <f>IF(N701="snížená",J701,0)</f>
        <v>0</v>
      </c>
      <c r="BG701" s="185">
        <f>IF(N701="zákl. přenesená",J701,0)</f>
        <v>0</v>
      </c>
      <c r="BH701" s="185">
        <f>IF(N701="sníž. přenesená",J701,0)</f>
        <v>0</v>
      </c>
      <c r="BI701" s="185">
        <f>IF(N701="nulová",J701,0)</f>
        <v>0</v>
      </c>
      <c r="BJ701" s="14" t="s">
        <v>106</v>
      </c>
      <c r="BK701" s="185">
        <f>ROUND(I701*H701,2)</f>
        <v>0</v>
      </c>
      <c r="BL701" s="14" t="s">
        <v>314</v>
      </c>
      <c r="BM701" s="14" t="s">
        <v>1429</v>
      </c>
    </row>
    <row r="702" spans="2:51" s="11" customFormat="1" ht="11.25">
      <c r="B702" s="186"/>
      <c r="C702" s="187"/>
      <c r="D702" s="188" t="s">
        <v>325</v>
      </c>
      <c r="E702" s="189" t="s">
        <v>1430</v>
      </c>
      <c r="F702" s="190" t="s">
        <v>1431</v>
      </c>
      <c r="G702" s="187"/>
      <c r="H702" s="191">
        <v>50</v>
      </c>
      <c r="I702" s="192"/>
      <c r="J702" s="187"/>
      <c r="K702" s="187"/>
      <c r="L702" s="193"/>
      <c r="M702" s="194"/>
      <c r="N702" s="195"/>
      <c r="O702" s="195"/>
      <c r="P702" s="195"/>
      <c r="Q702" s="195"/>
      <c r="R702" s="195"/>
      <c r="S702" s="195"/>
      <c r="T702" s="196"/>
      <c r="AT702" s="197" t="s">
        <v>325</v>
      </c>
      <c r="AU702" s="197" t="s">
        <v>106</v>
      </c>
      <c r="AV702" s="11" t="s">
        <v>106</v>
      </c>
      <c r="AW702" s="11" t="s">
        <v>31</v>
      </c>
      <c r="AX702" s="11" t="s">
        <v>77</v>
      </c>
      <c r="AY702" s="197" t="s">
        <v>310</v>
      </c>
    </row>
    <row r="703" spans="2:65" s="1" customFormat="1" ht="16.5" customHeight="1">
      <c r="B703" s="31"/>
      <c r="C703" s="175" t="s">
        <v>1432</v>
      </c>
      <c r="D703" s="175" t="s">
        <v>317</v>
      </c>
      <c r="E703" s="176" t="s">
        <v>1433</v>
      </c>
      <c r="F703" s="177" t="s">
        <v>1434</v>
      </c>
      <c r="G703" s="178" t="s">
        <v>720</v>
      </c>
      <c r="H703" s="179">
        <v>1</v>
      </c>
      <c r="I703" s="180"/>
      <c r="J703" s="179">
        <f>ROUND(I703*H703,2)</f>
        <v>0</v>
      </c>
      <c r="K703" s="177" t="s">
        <v>402</v>
      </c>
      <c r="L703" s="35"/>
      <c r="M703" s="181" t="s">
        <v>1</v>
      </c>
      <c r="N703" s="182" t="s">
        <v>41</v>
      </c>
      <c r="O703" s="57"/>
      <c r="P703" s="183">
        <f>O703*H703</f>
        <v>0</v>
      </c>
      <c r="Q703" s="183">
        <v>0</v>
      </c>
      <c r="R703" s="183">
        <f>Q703*H703</f>
        <v>0</v>
      </c>
      <c r="S703" s="183">
        <v>0</v>
      </c>
      <c r="T703" s="184">
        <f>S703*H703</f>
        <v>0</v>
      </c>
      <c r="AR703" s="14" t="s">
        <v>314</v>
      </c>
      <c r="AT703" s="14" t="s">
        <v>317</v>
      </c>
      <c r="AU703" s="14" t="s">
        <v>106</v>
      </c>
      <c r="AY703" s="14" t="s">
        <v>310</v>
      </c>
      <c r="BE703" s="185">
        <f>IF(N703="základní",J703,0)</f>
        <v>0</v>
      </c>
      <c r="BF703" s="185">
        <f>IF(N703="snížená",J703,0)</f>
        <v>0</v>
      </c>
      <c r="BG703" s="185">
        <f>IF(N703="zákl. přenesená",J703,0)</f>
        <v>0</v>
      </c>
      <c r="BH703" s="185">
        <f>IF(N703="sníž. přenesená",J703,0)</f>
        <v>0</v>
      </c>
      <c r="BI703" s="185">
        <f>IF(N703="nulová",J703,0)</f>
        <v>0</v>
      </c>
      <c r="BJ703" s="14" t="s">
        <v>106</v>
      </c>
      <c r="BK703" s="185">
        <f>ROUND(I703*H703,2)</f>
        <v>0</v>
      </c>
      <c r="BL703" s="14" t="s">
        <v>314</v>
      </c>
      <c r="BM703" s="14" t="s">
        <v>1435</v>
      </c>
    </row>
    <row r="704" spans="2:51" s="11" customFormat="1" ht="11.25">
      <c r="B704" s="186"/>
      <c r="C704" s="187"/>
      <c r="D704" s="188" t="s">
        <v>325</v>
      </c>
      <c r="E704" s="189" t="s">
        <v>1436</v>
      </c>
      <c r="F704" s="190" t="s">
        <v>77</v>
      </c>
      <c r="G704" s="187"/>
      <c r="H704" s="191">
        <v>1</v>
      </c>
      <c r="I704" s="192"/>
      <c r="J704" s="187"/>
      <c r="K704" s="187"/>
      <c r="L704" s="193"/>
      <c r="M704" s="194"/>
      <c r="N704" s="195"/>
      <c r="O704" s="195"/>
      <c r="P704" s="195"/>
      <c r="Q704" s="195"/>
      <c r="R704" s="195"/>
      <c r="S704" s="195"/>
      <c r="T704" s="196"/>
      <c r="AT704" s="197" t="s">
        <v>325</v>
      </c>
      <c r="AU704" s="197" t="s">
        <v>106</v>
      </c>
      <c r="AV704" s="11" t="s">
        <v>106</v>
      </c>
      <c r="AW704" s="11" t="s">
        <v>31</v>
      </c>
      <c r="AX704" s="11" t="s">
        <v>77</v>
      </c>
      <c r="AY704" s="197" t="s">
        <v>310</v>
      </c>
    </row>
    <row r="705" spans="2:65" s="1" customFormat="1" ht="16.5" customHeight="1">
      <c r="B705" s="31"/>
      <c r="C705" s="175" t="s">
        <v>1437</v>
      </c>
      <c r="D705" s="175" t="s">
        <v>317</v>
      </c>
      <c r="E705" s="176" t="s">
        <v>1438</v>
      </c>
      <c r="F705" s="177" t="s">
        <v>1347</v>
      </c>
      <c r="G705" s="178" t="s">
        <v>422</v>
      </c>
      <c r="H705" s="179">
        <v>320</v>
      </c>
      <c r="I705" s="180"/>
      <c r="J705" s="179">
        <f>ROUND(I705*H705,2)</f>
        <v>0</v>
      </c>
      <c r="K705" s="177" t="s">
        <v>402</v>
      </c>
      <c r="L705" s="35"/>
      <c r="M705" s="181" t="s">
        <v>1</v>
      </c>
      <c r="N705" s="182" t="s">
        <v>41</v>
      </c>
      <c r="O705" s="57"/>
      <c r="P705" s="183">
        <f>O705*H705</f>
        <v>0</v>
      </c>
      <c r="Q705" s="183">
        <v>0</v>
      </c>
      <c r="R705" s="183">
        <f>Q705*H705</f>
        <v>0</v>
      </c>
      <c r="S705" s="183">
        <v>0</v>
      </c>
      <c r="T705" s="184">
        <f>S705*H705</f>
        <v>0</v>
      </c>
      <c r="AR705" s="14" t="s">
        <v>314</v>
      </c>
      <c r="AT705" s="14" t="s">
        <v>317</v>
      </c>
      <c r="AU705" s="14" t="s">
        <v>106</v>
      </c>
      <c r="AY705" s="14" t="s">
        <v>310</v>
      </c>
      <c r="BE705" s="185">
        <f>IF(N705="základní",J705,0)</f>
        <v>0</v>
      </c>
      <c r="BF705" s="185">
        <f>IF(N705="snížená",J705,0)</f>
        <v>0</v>
      </c>
      <c r="BG705" s="185">
        <f>IF(N705="zákl. přenesená",J705,0)</f>
        <v>0</v>
      </c>
      <c r="BH705" s="185">
        <f>IF(N705="sníž. přenesená",J705,0)</f>
        <v>0</v>
      </c>
      <c r="BI705" s="185">
        <f>IF(N705="nulová",J705,0)</f>
        <v>0</v>
      </c>
      <c r="BJ705" s="14" t="s">
        <v>106</v>
      </c>
      <c r="BK705" s="185">
        <f>ROUND(I705*H705,2)</f>
        <v>0</v>
      </c>
      <c r="BL705" s="14" t="s">
        <v>314</v>
      </c>
      <c r="BM705" s="14" t="s">
        <v>1439</v>
      </c>
    </row>
    <row r="706" spans="2:51" s="11" customFormat="1" ht="11.25">
      <c r="B706" s="186"/>
      <c r="C706" s="187"/>
      <c r="D706" s="188" t="s">
        <v>325</v>
      </c>
      <c r="E706" s="189" t="s">
        <v>1440</v>
      </c>
      <c r="F706" s="190" t="s">
        <v>1441</v>
      </c>
      <c r="G706" s="187"/>
      <c r="H706" s="191">
        <v>320</v>
      </c>
      <c r="I706" s="192"/>
      <c r="J706" s="187"/>
      <c r="K706" s="187"/>
      <c r="L706" s="193"/>
      <c r="M706" s="194"/>
      <c r="N706" s="195"/>
      <c r="O706" s="195"/>
      <c r="P706" s="195"/>
      <c r="Q706" s="195"/>
      <c r="R706" s="195"/>
      <c r="S706" s="195"/>
      <c r="T706" s="196"/>
      <c r="AT706" s="197" t="s">
        <v>325</v>
      </c>
      <c r="AU706" s="197" t="s">
        <v>106</v>
      </c>
      <c r="AV706" s="11" t="s">
        <v>106</v>
      </c>
      <c r="AW706" s="11" t="s">
        <v>31</v>
      </c>
      <c r="AX706" s="11" t="s">
        <v>77</v>
      </c>
      <c r="AY706" s="197" t="s">
        <v>310</v>
      </c>
    </row>
    <row r="707" spans="2:65" s="1" customFormat="1" ht="16.5" customHeight="1">
      <c r="B707" s="31"/>
      <c r="C707" s="175" t="s">
        <v>1442</v>
      </c>
      <c r="D707" s="175" t="s">
        <v>317</v>
      </c>
      <c r="E707" s="176" t="s">
        <v>1443</v>
      </c>
      <c r="F707" s="177" t="s">
        <v>1444</v>
      </c>
      <c r="G707" s="178" t="s">
        <v>422</v>
      </c>
      <c r="H707" s="179">
        <v>60</v>
      </c>
      <c r="I707" s="180"/>
      <c r="J707" s="179">
        <f>ROUND(I707*H707,2)</f>
        <v>0</v>
      </c>
      <c r="K707" s="177" t="s">
        <v>402</v>
      </c>
      <c r="L707" s="35"/>
      <c r="M707" s="181" t="s">
        <v>1</v>
      </c>
      <c r="N707" s="182" t="s">
        <v>41</v>
      </c>
      <c r="O707" s="57"/>
      <c r="P707" s="183">
        <f>O707*H707</f>
        <v>0</v>
      </c>
      <c r="Q707" s="183">
        <v>0</v>
      </c>
      <c r="R707" s="183">
        <f>Q707*H707</f>
        <v>0</v>
      </c>
      <c r="S707" s="183">
        <v>0</v>
      </c>
      <c r="T707" s="184">
        <f>S707*H707</f>
        <v>0</v>
      </c>
      <c r="AR707" s="14" t="s">
        <v>314</v>
      </c>
      <c r="AT707" s="14" t="s">
        <v>317</v>
      </c>
      <c r="AU707" s="14" t="s">
        <v>106</v>
      </c>
      <c r="AY707" s="14" t="s">
        <v>310</v>
      </c>
      <c r="BE707" s="185">
        <f>IF(N707="základní",J707,0)</f>
        <v>0</v>
      </c>
      <c r="BF707" s="185">
        <f>IF(N707="snížená",J707,0)</f>
        <v>0</v>
      </c>
      <c r="BG707" s="185">
        <f>IF(N707="zákl. přenesená",J707,0)</f>
        <v>0</v>
      </c>
      <c r="BH707" s="185">
        <f>IF(N707="sníž. přenesená",J707,0)</f>
        <v>0</v>
      </c>
      <c r="BI707" s="185">
        <f>IF(N707="nulová",J707,0)</f>
        <v>0</v>
      </c>
      <c r="BJ707" s="14" t="s">
        <v>106</v>
      </c>
      <c r="BK707" s="185">
        <f>ROUND(I707*H707,2)</f>
        <v>0</v>
      </c>
      <c r="BL707" s="14" t="s">
        <v>314</v>
      </c>
      <c r="BM707" s="14" t="s">
        <v>1445</v>
      </c>
    </row>
    <row r="708" spans="2:51" s="11" customFormat="1" ht="11.25">
      <c r="B708" s="186"/>
      <c r="C708" s="187"/>
      <c r="D708" s="188" t="s">
        <v>325</v>
      </c>
      <c r="E708" s="189" t="s">
        <v>1446</v>
      </c>
      <c r="F708" s="190" t="s">
        <v>1447</v>
      </c>
      <c r="G708" s="187"/>
      <c r="H708" s="191">
        <v>60</v>
      </c>
      <c r="I708" s="192"/>
      <c r="J708" s="187"/>
      <c r="K708" s="187"/>
      <c r="L708" s="193"/>
      <c r="M708" s="194"/>
      <c r="N708" s="195"/>
      <c r="O708" s="195"/>
      <c r="P708" s="195"/>
      <c r="Q708" s="195"/>
      <c r="R708" s="195"/>
      <c r="S708" s="195"/>
      <c r="T708" s="196"/>
      <c r="AT708" s="197" t="s">
        <v>325</v>
      </c>
      <c r="AU708" s="197" t="s">
        <v>106</v>
      </c>
      <c r="AV708" s="11" t="s">
        <v>106</v>
      </c>
      <c r="AW708" s="11" t="s">
        <v>31</v>
      </c>
      <c r="AX708" s="11" t="s">
        <v>77</v>
      </c>
      <c r="AY708" s="197" t="s">
        <v>310</v>
      </c>
    </row>
    <row r="709" spans="2:65" s="1" customFormat="1" ht="16.5" customHeight="1">
      <c r="B709" s="31"/>
      <c r="C709" s="175" t="s">
        <v>1448</v>
      </c>
      <c r="D709" s="175" t="s">
        <v>317</v>
      </c>
      <c r="E709" s="176" t="s">
        <v>1449</v>
      </c>
      <c r="F709" s="177" t="s">
        <v>1359</v>
      </c>
      <c r="G709" s="178" t="s">
        <v>422</v>
      </c>
      <c r="H709" s="179">
        <v>200</v>
      </c>
      <c r="I709" s="180"/>
      <c r="J709" s="179">
        <f>ROUND(I709*H709,2)</f>
        <v>0</v>
      </c>
      <c r="K709" s="177" t="s">
        <v>402</v>
      </c>
      <c r="L709" s="35"/>
      <c r="M709" s="181" t="s">
        <v>1</v>
      </c>
      <c r="N709" s="182" t="s">
        <v>41</v>
      </c>
      <c r="O709" s="57"/>
      <c r="P709" s="183">
        <f>O709*H709</f>
        <v>0</v>
      </c>
      <c r="Q709" s="183">
        <v>0</v>
      </c>
      <c r="R709" s="183">
        <f>Q709*H709</f>
        <v>0</v>
      </c>
      <c r="S709" s="183">
        <v>0</v>
      </c>
      <c r="T709" s="184">
        <f>S709*H709</f>
        <v>0</v>
      </c>
      <c r="AR709" s="14" t="s">
        <v>314</v>
      </c>
      <c r="AT709" s="14" t="s">
        <v>317</v>
      </c>
      <c r="AU709" s="14" t="s">
        <v>106</v>
      </c>
      <c r="AY709" s="14" t="s">
        <v>310</v>
      </c>
      <c r="BE709" s="185">
        <f>IF(N709="základní",J709,0)</f>
        <v>0</v>
      </c>
      <c r="BF709" s="185">
        <f>IF(N709="snížená",J709,0)</f>
        <v>0</v>
      </c>
      <c r="BG709" s="185">
        <f>IF(N709="zákl. přenesená",J709,0)</f>
        <v>0</v>
      </c>
      <c r="BH709" s="185">
        <f>IF(N709="sníž. přenesená",J709,0)</f>
        <v>0</v>
      </c>
      <c r="BI709" s="185">
        <f>IF(N709="nulová",J709,0)</f>
        <v>0</v>
      </c>
      <c r="BJ709" s="14" t="s">
        <v>106</v>
      </c>
      <c r="BK709" s="185">
        <f>ROUND(I709*H709,2)</f>
        <v>0</v>
      </c>
      <c r="BL709" s="14" t="s">
        <v>314</v>
      </c>
      <c r="BM709" s="14" t="s">
        <v>1450</v>
      </c>
    </row>
    <row r="710" spans="2:51" s="11" customFormat="1" ht="11.25">
      <c r="B710" s="186"/>
      <c r="C710" s="187"/>
      <c r="D710" s="188" t="s">
        <v>325</v>
      </c>
      <c r="E710" s="189" t="s">
        <v>1451</v>
      </c>
      <c r="F710" s="190" t="s">
        <v>1452</v>
      </c>
      <c r="G710" s="187"/>
      <c r="H710" s="191">
        <v>200</v>
      </c>
      <c r="I710" s="192"/>
      <c r="J710" s="187"/>
      <c r="K710" s="187"/>
      <c r="L710" s="193"/>
      <c r="M710" s="194"/>
      <c r="N710" s="195"/>
      <c r="O710" s="195"/>
      <c r="P710" s="195"/>
      <c r="Q710" s="195"/>
      <c r="R710" s="195"/>
      <c r="S710" s="195"/>
      <c r="T710" s="196"/>
      <c r="AT710" s="197" t="s">
        <v>325</v>
      </c>
      <c r="AU710" s="197" t="s">
        <v>106</v>
      </c>
      <c r="AV710" s="11" t="s">
        <v>106</v>
      </c>
      <c r="AW710" s="11" t="s">
        <v>31</v>
      </c>
      <c r="AX710" s="11" t="s">
        <v>77</v>
      </c>
      <c r="AY710" s="197" t="s">
        <v>310</v>
      </c>
    </row>
    <row r="711" spans="2:65" s="1" customFormat="1" ht="16.5" customHeight="1">
      <c r="B711" s="31"/>
      <c r="C711" s="175" t="s">
        <v>1453</v>
      </c>
      <c r="D711" s="175" t="s">
        <v>317</v>
      </c>
      <c r="E711" s="176" t="s">
        <v>1454</v>
      </c>
      <c r="F711" s="177" t="s">
        <v>1455</v>
      </c>
      <c r="G711" s="178" t="s">
        <v>720</v>
      </c>
      <c r="H711" s="179">
        <v>80</v>
      </c>
      <c r="I711" s="180"/>
      <c r="J711" s="179">
        <f>ROUND(I711*H711,2)</f>
        <v>0</v>
      </c>
      <c r="K711" s="177" t="s">
        <v>402</v>
      </c>
      <c r="L711" s="35"/>
      <c r="M711" s="181" t="s">
        <v>1</v>
      </c>
      <c r="N711" s="182" t="s">
        <v>41</v>
      </c>
      <c r="O711" s="57"/>
      <c r="P711" s="183">
        <f>O711*H711</f>
        <v>0</v>
      </c>
      <c r="Q711" s="183">
        <v>0</v>
      </c>
      <c r="R711" s="183">
        <f>Q711*H711</f>
        <v>0</v>
      </c>
      <c r="S711" s="183">
        <v>0</v>
      </c>
      <c r="T711" s="184">
        <f>S711*H711</f>
        <v>0</v>
      </c>
      <c r="AR711" s="14" t="s">
        <v>314</v>
      </c>
      <c r="AT711" s="14" t="s">
        <v>317</v>
      </c>
      <c r="AU711" s="14" t="s">
        <v>106</v>
      </c>
      <c r="AY711" s="14" t="s">
        <v>310</v>
      </c>
      <c r="BE711" s="185">
        <f>IF(N711="základní",J711,0)</f>
        <v>0</v>
      </c>
      <c r="BF711" s="185">
        <f>IF(N711="snížená",J711,0)</f>
        <v>0</v>
      </c>
      <c r="BG711" s="185">
        <f>IF(N711="zákl. přenesená",J711,0)</f>
        <v>0</v>
      </c>
      <c r="BH711" s="185">
        <f>IF(N711="sníž. přenesená",J711,0)</f>
        <v>0</v>
      </c>
      <c r="BI711" s="185">
        <f>IF(N711="nulová",J711,0)</f>
        <v>0</v>
      </c>
      <c r="BJ711" s="14" t="s">
        <v>106</v>
      </c>
      <c r="BK711" s="185">
        <f>ROUND(I711*H711,2)</f>
        <v>0</v>
      </c>
      <c r="BL711" s="14" t="s">
        <v>314</v>
      </c>
      <c r="BM711" s="14" t="s">
        <v>1456</v>
      </c>
    </row>
    <row r="712" spans="2:51" s="11" customFormat="1" ht="11.25">
      <c r="B712" s="186"/>
      <c r="C712" s="187"/>
      <c r="D712" s="188" t="s">
        <v>325</v>
      </c>
      <c r="E712" s="189" t="s">
        <v>1457</v>
      </c>
      <c r="F712" s="190" t="s">
        <v>1458</v>
      </c>
      <c r="G712" s="187"/>
      <c r="H712" s="191">
        <v>80</v>
      </c>
      <c r="I712" s="192"/>
      <c r="J712" s="187"/>
      <c r="K712" s="187"/>
      <c r="L712" s="193"/>
      <c r="M712" s="194"/>
      <c r="N712" s="195"/>
      <c r="O712" s="195"/>
      <c r="P712" s="195"/>
      <c r="Q712" s="195"/>
      <c r="R712" s="195"/>
      <c r="S712" s="195"/>
      <c r="T712" s="196"/>
      <c r="AT712" s="197" t="s">
        <v>325</v>
      </c>
      <c r="AU712" s="197" t="s">
        <v>106</v>
      </c>
      <c r="AV712" s="11" t="s">
        <v>106</v>
      </c>
      <c r="AW712" s="11" t="s">
        <v>31</v>
      </c>
      <c r="AX712" s="11" t="s">
        <v>77</v>
      </c>
      <c r="AY712" s="197" t="s">
        <v>310</v>
      </c>
    </row>
    <row r="713" spans="2:65" s="1" customFormat="1" ht="16.5" customHeight="1">
      <c r="B713" s="31"/>
      <c r="C713" s="175" t="s">
        <v>1459</v>
      </c>
      <c r="D713" s="175" t="s">
        <v>317</v>
      </c>
      <c r="E713" s="176" t="s">
        <v>1460</v>
      </c>
      <c r="F713" s="177" t="s">
        <v>1461</v>
      </c>
      <c r="G713" s="178" t="s">
        <v>720</v>
      </c>
      <c r="H713" s="179">
        <v>30</v>
      </c>
      <c r="I713" s="180"/>
      <c r="J713" s="179">
        <f>ROUND(I713*H713,2)</f>
        <v>0</v>
      </c>
      <c r="K713" s="177" t="s">
        <v>402</v>
      </c>
      <c r="L713" s="35"/>
      <c r="M713" s="181" t="s">
        <v>1</v>
      </c>
      <c r="N713" s="182" t="s">
        <v>41</v>
      </c>
      <c r="O713" s="57"/>
      <c r="P713" s="183">
        <f>O713*H713</f>
        <v>0</v>
      </c>
      <c r="Q713" s="183">
        <v>0</v>
      </c>
      <c r="R713" s="183">
        <f>Q713*H713</f>
        <v>0</v>
      </c>
      <c r="S713" s="183">
        <v>0</v>
      </c>
      <c r="T713" s="184">
        <f>S713*H713</f>
        <v>0</v>
      </c>
      <c r="AR713" s="14" t="s">
        <v>314</v>
      </c>
      <c r="AT713" s="14" t="s">
        <v>317</v>
      </c>
      <c r="AU713" s="14" t="s">
        <v>106</v>
      </c>
      <c r="AY713" s="14" t="s">
        <v>310</v>
      </c>
      <c r="BE713" s="185">
        <f>IF(N713="základní",J713,0)</f>
        <v>0</v>
      </c>
      <c r="BF713" s="185">
        <f>IF(N713="snížená",J713,0)</f>
        <v>0</v>
      </c>
      <c r="BG713" s="185">
        <f>IF(N713="zákl. přenesená",J713,0)</f>
        <v>0</v>
      </c>
      <c r="BH713" s="185">
        <f>IF(N713="sníž. přenesená",J713,0)</f>
        <v>0</v>
      </c>
      <c r="BI713" s="185">
        <f>IF(N713="nulová",J713,0)</f>
        <v>0</v>
      </c>
      <c r="BJ713" s="14" t="s">
        <v>106</v>
      </c>
      <c r="BK713" s="185">
        <f>ROUND(I713*H713,2)</f>
        <v>0</v>
      </c>
      <c r="BL713" s="14" t="s">
        <v>314</v>
      </c>
      <c r="BM713" s="14" t="s">
        <v>1462</v>
      </c>
    </row>
    <row r="714" spans="2:51" s="11" customFormat="1" ht="11.25">
      <c r="B714" s="186"/>
      <c r="C714" s="187"/>
      <c r="D714" s="188" t="s">
        <v>325</v>
      </c>
      <c r="E714" s="189" t="s">
        <v>1463</v>
      </c>
      <c r="F714" s="190" t="s">
        <v>1464</v>
      </c>
      <c r="G714" s="187"/>
      <c r="H714" s="191">
        <v>30</v>
      </c>
      <c r="I714" s="192"/>
      <c r="J714" s="187"/>
      <c r="K714" s="187"/>
      <c r="L714" s="193"/>
      <c r="M714" s="194"/>
      <c r="N714" s="195"/>
      <c r="O714" s="195"/>
      <c r="P714" s="195"/>
      <c r="Q714" s="195"/>
      <c r="R714" s="195"/>
      <c r="S714" s="195"/>
      <c r="T714" s="196"/>
      <c r="AT714" s="197" t="s">
        <v>325</v>
      </c>
      <c r="AU714" s="197" t="s">
        <v>106</v>
      </c>
      <c r="AV714" s="11" t="s">
        <v>106</v>
      </c>
      <c r="AW714" s="11" t="s">
        <v>31</v>
      </c>
      <c r="AX714" s="11" t="s">
        <v>77</v>
      </c>
      <c r="AY714" s="197" t="s">
        <v>310</v>
      </c>
    </row>
    <row r="715" spans="2:65" s="1" customFormat="1" ht="16.5" customHeight="1">
      <c r="B715" s="31"/>
      <c r="C715" s="175" t="s">
        <v>1465</v>
      </c>
      <c r="D715" s="175" t="s">
        <v>317</v>
      </c>
      <c r="E715" s="176" t="s">
        <v>1466</v>
      </c>
      <c r="F715" s="177" t="s">
        <v>1467</v>
      </c>
      <c r="G715" s="178" t="s">
        <v>720</v>
      </c>
      <c r="H715" s="179">
        <v>220</v>
      </c>
      <c r="I715" s="180"/>
      <c r="J715" s="179">
        <f>ROUND(I715*H715,2)</f>
        <v>0</v>
      </c>
      <c r="K715" s="177" t="s">
        <v>402</v>
      </c>
      <c r="L715" s="35"/>
      <c r="M715" s="181" t="s">
        <v>1</v>
      </c>
      <c r="N715" s="182" t="s">
        <v>41</v>
      </c>
      <c r="O715" s="57"/>
      <c r="P715" s="183">
        <f>O715*H715</f>
        <v>0</v>
      </c>
      <c r="Q715" s="183">
        <v>0</v>
      </c>
      <c r="R715" s="183">
        <f>Q715*H715</f>
        <v>0</v>
      </c>
      <c r="S715" s="183">
        <v>0</v>
      </c>
      <c r="T715" s="184">
        <f>S715*H715</f>
        <v>0</v>
      </c>
      <c r="AR715" s="14" t="s">
        <v>314</v>
      </c>
      <c r="AT715" s="14" t="s">
        <v>317</v>
      </c>
      <c r="AU715" s="14" t="s">
        <v>106</v>
      </c>
      <c r="AY715" s="14" t="s">
        <v>310</v>
      </c>
      <c r="BE715" s="185">
        <f>IF(N715="základní",J715,0)</f>
        <v>0</v>
      </c>
      <c r="BF715" s="185">
        <f>IF(N715="snížená",J715,0)</f>
        <v>0</v>
      </c>
      <c r="BG715" s="185">
        <f>IF(N715="zákl. přenesená",J715,0)</f>
        <v>0</v>
      </c>
      <c r="BH715" s="185">
        <f>IF(N715="sníž. přenesená",J715,0)</f>
        <v>0</v>
      </c>
      <c r="BI715" s="185">
        <f>IF(N715="nulová",J715,0)</f>
        <v>0</v>
      </c>
      <c r="BJ715" s="14" t="s">
        <v>106</v>
      </c>
      <c r="BK715" s="185">
        <f>ROUND(I715*H715,2)</f>
        <v>0</v>
      </c>
      <c r="BL715" s="14" t="s">
        <v>314</v>
      </c>
      <c r="BM715" s="14" t="s">
        <v>1468</v>
      </c>
    </row>
    <row r="716" spans="2:51" s="11" customFormat="1" ht="11.25">
      <c r="B716" s="186"/>
      <c r="C716" s="187"/>
      <c r="D716" s="188" t="s">
        <v>325</v>
      </c>
      <c r="E716" s="189" t="s">
        <v>1469</v>
      </c>
      <c r="F716" s="190" t="s">
        <v>1470</v>
      </c>
      <c r="G716" s="187"/>
      <c r="H716" s="191">
        <v>220</v>
      </c>
      <c r="I716" s="192"/>
      <c r="J716" s="187"/>
      <c r="K716" s="187"/>
      <c r="L716" s="193"/>
      <c r="M716" s="194"/>
      <c r="N716" s="195"/>
      <c r="O716" s="195"/>
      <c r="P716" s="195"/>
      <c r="Q716" s="195"/>
      <c r="R716" s="195"/>
      <c r="S716" s="195"/>
      <c r="T716" s="196"/>
      <c r="AT716" s="197" t="s">
        <v>325</v>
      </c>
      <c r="AU716" s="197" t="s">
        <v>106</v>
      </c>
      <c r="AV716" s="11" t="s">
        <v>106</v>
      </c>
      <c r="AW716" s="11" t="s">
        <v>31</v>
      </c>
      <c r="AX716" s="11" t="s">
        <v>77</v>
      </c>
      <c r="AY716" s="197" t="s">
        <v>310</v>
      </c>
    </row>
    <row r="717" spans="2:65" s="1" customFormat="1" ht="16.5" customHeight="1">
      <c r="B717" s="31"/>
      <c r="C717" s="175" t="s">
        <v>1471</v>
      </c>
      <c r="D717" s="175" t="s">
        <v>317</v>
      </c>
      <c r="E717" s="176" t="s">
        <v>1472</v>
      </c>
      <c r="F717" s="177" t="s">
        <v>1473</v>
      </c>
      <c r="G717" s="178" t="s">
        <v>720</v>
      </c>
      <c r="H717" s="179">
        <v>2</v>
      </c>
      <c r="I717" s="180"/>
      <c r="J717" s="179">
        <f>ROUND(I717*H717,2)</f>
        <v>0</v>
      </c>
      <c r="K717" s="177" t="s">
        <v>402</v>
      </c>
      <c r="L717" s="35"/>
      <c r="M717" s="181" t="s">
        <v>1</v>
      </c>
      <c r="N717" s="182" t="s">
        <v>41</v>
      </c>
      <c r="O717" s="57"/>
      <c r="P717" s="183">
        <f>O717*H717</f>
        <v>0</v>
      </c>
      <c r="Q717" s="183">
        <v>0</v>
      </c>
      <c r="R717" s="183">
        <f>Q717*H717</f>
        <v>0</v>
      </c>
      <c r="S717" s="183">
        <v>0</v>
      </c>
      <c r="T717" s="184">
        <f>S717*H717</f>
        <v>0</v>
      </c>
      <c r="AR717" s="14" t="s">
        <v>314</v>
      </c>
      <c r="AT717" s="14" t="s">
        <v>317</v>
      </c>
      <c r="AU717" s="14" t="s">
        <v>106</v>
      </c>
      <c r="AY717" s="14" t="s">
        <v>310</v>
      </c>
      <c r="BE717" s="185">
        <f>IF(N717="základní",J717,0)</f>
        <v>0</v>
      </c>
      <c r="BF717" s="185">
        <f>IF(N717="snížená",J717,0)</f>
        <v>0</v>
      </c>
      <c r="BG717" s="185">
        <f>IF(N717="zákl. přenesená",J717,0)</f>
        <v>0</v>
      </c>
      <c r="BH717" s="185">
        <f>IF(N717="sníž. přenesená",J717,0)</f>
        <v>0</v>
      </c>
      <c r="BI717" s="185">
        <f>IF(N717="nulová",J717,0)</f>
        <v>0</v>
      </c>
      <c r="BJ717" s="14" t="s">
        <v>106</v>
      </c>
      <c r="BK717" s="185">
        <f>ROUND(I717*H717,2)</f>
        <v>0</v>
      </c>
      <c r="BL717" s="14" t="s">
        <v>314</v>
      </c>
      <c r="BM717" s="14" t="s">
        <v>1474</v>
      </c>
    </row>
    <row r="718" spans="2:51" s="11" customFormat="1" ht="11.25">
      <c r="B718" s="186"/>
      <c r="C718" s="187"/>
      <c r="D718" s="188" t="s">
        <v>325</v>
      </c>
      <c r="E718" s="189" t="s">
        <v>1475</v>
      </c>
      <c r="F718" s="190" t="s">
        <v>106</v>
      </c>
      <c r="G718" s="187"/>
      <c r="H718" s="191">
        <v>2</v>
      </c>
      <c r="I718" s="192"/>
      <c r="J718" s="187"/>
      <c r="K718" s="187"/>
      <c r="L718" s="193"/>
      <c r="M718" s="194"/>
      <c r="N718" s="195"/>
      <c r="O718" s="195"/>
      <c r="P718" s="195"/>
      <c r="Q718" s="195"/>
      <c r="R718" s="195"/>
      <c r="S718" s="195"/>
      <c r="T718" s="196"/>
      <c r="AT718" s="197" t="s">
        <v>325</v>
      </c>
      <c r="AU718" s="197" t="s">
        <v>106</v>
      </c>
      <c r="AV718" s="11" t="s">
        <v>106</v>
      </c>
      <c r="AW718" s="11" t="s">
        <v>31</v>
      </c>
      <c r="AX718" s="11" t="s">
        <v>77</v>
      </c>
      <c r="AY718" s="197" t="s">
        <v>310</v>
      </c>
    </row>
    <row r="719" spans="2:65" s="1" customFormat="1" ht="16.5" customHeight="1">
      <c r="B719" s="31"/>
      <c r="C719" s="175" t="s">
        <v>1476</v>
      </c>
      <c r="D719" s="175" t="s">
        <v>317</v>
      </c>
      <c r="E719" s="176" t="s">
        <v>1477</v>
      </c>
      <c r="F719" s="177" t="s">
        <v>1478</v>
      </c>
      <c r="G719" s="178" t="s">
        <v>720</v>
      </c>
      <c r="H719" s="179">
        <v>10</v>
      </c>
      <c r="I719" s="180"/>
      <c r="J719" s="179">
        <f>ROUND(I719*H719,2)</f>
        <v>0</v>
      </c>
      <c r="K719" s="177" t="s">
        <v>402</v>
      </c>
      <c r="L719" s="35"/>
      <c r="M719" s="181" t="s">
        <v>1</v>
      </c>
      <c r="N719" s="182" t="s">
        <v>41</v>
      </c>
      <c r="O719" s="57"/>
      <c r="P719" s="183">
        <f>O719*H719</f>
        <v>0</v>
      </c>
      <c r="Q719" s="183">
        <v>0</v>
      </c>
      <c r="R719" s="183">
        <f>Q719*H719</f>
        <v>0</v>
      </c>
      <c r="S719" s="183">
        <v>0</v>
      </c>
      <c r="T719" s="184">
        <f>S719*H719</f>
        <v>0</v>
      </c>
      <c r="AR719" s="14" t="s">
        <v>314</v>
      </c>
      <c r="AT719" s="14" t="s">
        <v>317</v>
      </c>
      <c r="AU719" s="14" t="s">
        <v>106</v>
      </c>
      <c r="AY719" s="14" t="s">
        <v>310</v>
      </c>
      <c r="BE719" s="185">
        <f>IF(N719="základní",J719,0)</f>
        <v>0</v>
      </c>
      <c r="BF719" s="185">
        <f>IF(N719="snížená",J719,0)</f>
        <v>0</v>
      </c>
      <c r="BG719" s="185">
        <f>IF(N719="zákl. přenesená",J719,0)</f>
        <v>0</v>
      </c>
      <c r="BH719" s="185">
        <f>IF(N719="sníž. přenesená",J719,0)</f>
        <v>0</v>
      </c>
      <c r="BI719" s="185">
        <f>IF(N719="nulová",J719,0)</f>
        <v>0</v>
      </c>
      <c r="BJ719" s="14" t="s">
        <v>106</v>
      </c>
      <c r="BK719" s="185">
        <f>ROUND(I719*H719,2)</f>
        <v>0</v>
      </c>
      <c r="BL719" s="14" t="s">
        <v>314</v>
      </c>
      <c r="BM719" s="14" t="s">
        <v>1479</v>
      </c>
    </row>
    <row r="720" spans="2:51" s="11" customFormat="1" ht="11.25">
      <c r="B720" s="186"/>
      <c r="C720" s="187"/>
      <c r="D720" s="188" t="s">
        <v>325</v>
      </c>
      <c r="E720" s="189" t="s">
        <v>1480</v>
      </c>
      <c r="F720" s="190" t="s">
        <v>1391</v>
      </c>
      <c r="G720" s="187"/>
      <c r="H720" s="191">
        <v>10</v>
      </c>
      <c r="I720" s="192"/>
      <c r="J720" s="187"/>
      <c r="K720" s="187"/>
      <c r="L720" s="193"/>
      <c r="M720" s="194"/>
      <c r="N720" s="195"/>
      <c r="O720" s="195"/>
      <c r="P720" s="195"/>
      <c r="Q720" s="195"/>
      <c r="R720" s="195"/>
      <c r="S720" s="195"/>
      <c r="T720" s="196"/>
      <c r="AT720" s="197" t="s">
        <v>325</v>
      </c>
      <c r="AU720" s="197" t="s">
        <v>106</v>
      </c>
      <c r="AV720" s="11" t="s">
        <v>106</v>
      </c>
      <c r="AW720" s="11" t="s">
        <v>31</v>
      </c>
      <c r="AX720" s="11" t="s">
        <v>77</v>
      </c>
      <c r="AY720" s="197" t="s">
        <v>310</v>
      </c>
    </row>
    <row r="721" spans="2:65" s="1" customFormat="1" ht="16.5" customHeight="1">
      <c r="B721" s="31"/>
      <c r="C721" s="175" t="s">
        <v>1481</v>
      </c>
      <c r="D721" s="175" t="s">
        <v>317</v>
      </c>
      <c r="E721" s="176" t="s">
        <v>1482</v>
      </c>
      <c r="F721" s="177" t="s">
        <v>1483</v>
      </c>
      <c r="G721" s="178" t="s">
        <v>720</v>
      </c>
      <c r="H721" s="179">
        <v>80</v>
      </c>
      <c r="I721" s="180"/>
      <c r="J721" s="179">
        <f>ROUND(I721*H721,2)</f>
        <v>0</v>
      </c>
      <c r="K721" s="177" t="s">
        <v>402</v>
      </c>
      <c r="L721" s="35"/>
      <c r="M721" s="181" t="s">
        <v>1</v>
      </c>
      <c r="N721" s="182" t="s">
        <v>41</v>
      </c>
      <c r="O721" s="57"/>
      <c r="P721" s="183">
        <f>O721*H721</f>
        <v>0</v>
      </c>
      <c r="Q721" s="183">
        <v>0</v>
      </c>
      <c r="R721" s="183">
        <f>Q721*H721</f>
        <v>0</v>
      </c>
      <c r="S721" s="183">
        <v>0</v>
      </c>
      <c r="T721" s="184">
        <f>S721*H721</f>
        <v>0</v>
      </c>
      <c r="AR721" s="14" t="s">
        <v>314</v>
      </c>
      <c r="AT721" s="14" t="s">
        <v>317</v>
      </c>
      <c r="AU721" s="14" t="s">
        <v>106</v>
      </c>
      <c r="AY721" s="14" t="s">
        <v>310</v>
      </c>
      <c r="BE721" s="185">
        <f>IF(N721="základní",J721,0)</f>
        <v>0</v>
      </c>
      <c r="BF721" s="185">
        <f>IF(N721="snížená",J721,0)</f>
        <v>0</v>
      </c>
      <c r="BG721" s="185">
        <f>IF(N721="zákl. přenesená",J721,0)</f>
        <v>0</v>
      </c>
      <c r="BH721" s="185">
        <f>IF(N721="sníž. přenesená",J721,0)</f>
        <v>0</v>
      </c>
      <c r="BI721" s="185">
        <f>IF(N721="nulová",J721,0)</f>
        <v>0</v>
      </c>
      <c r="BJ721" s="14" t="s">
        <v>106</v>
      </c>
      <c r="BK721" s="185">
        <f>ROUND(I721*H721,2)</f>
        <v>0</v>
      </c>
      <c r="BL721" s="14" t="s">
        <v>314</v>
      </c>
      <c r="BM721" s="14" t="s">
        <v>1484</v>
      </c>
    </row>
    <row r="722" spans="2:51" s="11" customFormat="1" ht="11.25">
      <c r="B722" s="186"/>
      <c r="C722" s="187"/>
      <c r="D722" s="188" t="s">
        <v>325</v>
      </c>
      <c r="E722" s="189" t="s">
        <v>1485</v>
      </c>
      <c r="F722" s="190" t="s">
        <v>1486</v>
      </c>
      <c r="G722" s="187"/>
      <c r="H722" s="191">
        <v>80</v>
      </c>
      <c r="I722" s="192"/>
      <c r="J722" s="187"/>
      <c r="K722" s="187"/>
      <c r="L722" s="193"/>
      <c r="M722" s="194"/>
      <c r="N722" s="195"/>
      <c r="O722" s="195"/>
      <c r="P722" s="195"/>
      <c r="Q722" s="195"/>
      <c r="R722" s="195"/>
      <c r="S722" s="195"/>
      <c r="T722" s="196"/>
      <c r="AT722" s="197" t="s">
        <v>325</v>
      </c>
      <c r="AU722" s="197" t="s">
        <v>106</v>
      </c>
      <c r="AV722" s="11" t="s">
        <v>106</v>
      </c>
      <c r="AW722" s="11" t="s">
        <v>31</v>
      </c>
      <c r="AX722" s="11" t="s">
        <v>77</v>
      </c>
      <c r="AY722" s="197" t="s">
        <v>310</v>
      </c>
    </row>
    <row r="723" spans="2:65" s="1" customFormat="1" ht="16.5" customHeight="1">
      <c r="B723" s="31"/>
      <c r="C723" s="175" t="s">
        <v>1487</v>
      </c>
      <c r="D723" s="175" t="s">
        <v>317</v>
      </c>
      <c r="E723" s="176" t="s">
        <v>1488</v>
      </c>
      <c r="F723" s="177" t="s">
        <v>1489</v>
      </c>
      <c r="G723" s="178" t="s">
        <v>720</v>
      </c>
      <c r="H723" s="179">
        <v>20</v>
      </c>
      <c r="I723" s="180"/>
      <c r="J723" s="179">
        <f>ROUND(I723*H723,2)</f>
        <v>0</v>
      </c>
      <c r="K723" s="177" t="s">
        <v>402</v>
      </c>
      <c r="L723" s="35"/>
      <c r="M723" s="181" t="s">
        <v>1</v>
      </c>
      <c r="N723" s="182" t="s">
        <v>41</v>
      </c>
      <c r="O723" s="57"/>
      <c r="P723" s="183">
        <f>O723*H723</f>
        <v>0</v>
      </c>
      <c r="Q723" s="183">
        <v>0</v>
      </c>
      <c r="R723" s="183">
        <f>Q723*H723</f>
        <v>0</v>
      </c>
      <c r="S723" s="183">
        <v>0</v>
      </c>
      <c r="T723" s="184">
        <f>S723*H723</f>
        <v>0</v>
      </c>
      <c r="AR723" s="14" t="s">
        <v>314</v>
      </c>
      <c r="AT723" s="14" t="s">
        <v>317</v>
      </c>
      <c r="AU723" s="14" t="s">
        <v>106</v>
      </c>
      <c r="AY723" s="14" t="s">
        <v>310</v>
      </c>
      <c r="BE723" s="185">
        <f>IF(N723="základní",J723,0)</f>
        <v>0</v>
      </c>
      <c r="BF723" s="185">
        <f>IF(N723="snížená",J723,0)</f>
        <v>0</v>
      </c>
      <c r="BG723" s="185">
        <f>IF(N723="zákl. přenesená",J723,0)</f>
        <v>0</v>
      </c>
      <c r="BH723" s="185">
        <f>IF(N723="sníž. přenesená",J723,0)</f>
        <v>0</v>
      </c>
      <c r="BI723" s="185">
        <f>IF(N723="nulová",J723,0)</f>
        <v>0</v>
      </c>
      <c r="BJ723" s="14" t="s">
        <v>106</v>
      </c>
      <c r="BK723" s="185">
        <f>ROUND(I723*H723,2)</f>
        <v>0</v>
      </c>
      <c r="BL723" s="14" t="s">
        <v>314</v>
      </c>
      <c r="BM723" s="14" t="s">
        <v>1490</v>
      </c>
    </row>
    <row r="724" spans="2:51" s="11" customFormat="1" ht="11.25">
      <c r="B724" s="186"/>
      <c r="C724" s="187"/>
      <c r="D724" s="188" t="s">
        <v>325</v>
      </c>
      <c r="E724" s="189" t="s">
        <v>1491</v>
      </c>
      <c r="F724" s="190" t="s">
        <v>1492</v>
      </c>
      <c r="G724" s="187"/>
      <c r="H724" s="191">
        <v>20</v>
      </c>
      <c r="I724" s="192"/>
      <c r="J724" s="187"/>
      <c r="K724" s="187"/>
      <c r="L724" s="193"/>
      <c r="M724" s="194"/>
      <c r="N724" s="195"/>
      <c r="O724" s="195"/>
      <c r="P724" s="195"/>
      <c r="Q724" s="195"/>
      <c r="R724" s="195"/>
      <c r="S724" s="195"/>
      <c r="T724" s="196"/>
      <c r="AT724" s="197" t="s">
        <v>325</v>
      </c>
      <c r="AU724" s="197" t="s">
        <v>106</v>
      </c>
      <c r="AV724" s="11" t="s">
        <v>106</v>
      </c>
      <c r="AW724" s="11" t="s">
        <v>31</v>
      </c>
      <c r="AX724" s="11" t="s">
        <v>77</v>
      </c>
      <c r="AY724" s="197" t="s">
        <v>310</v>
      </c>
    </row>
    <row r="725" spans="2:65" s="1" customFormat="1" ht="16.5" customHeight="1">
      <c r="B725" s="31"/>
      <c r="C725" s="175" t="s">
        <v>1493</v>
      </c>
      <c r="D725" s="175" t="s">
        <v>317</v>
      </c>
      <c r="E725" s="176" t="s">
        <v>1494</v>
      </c>
      <c r="F725" s="177" t="s">
        <v>1495</v>
      </c>
      <c r="G725" s="178" t="s">
        <v>720</v>
      </c>
      <c r="H725" s="179">
        <v>10</v>
      </c>
      <c r="I725" s="180"/>
      <c r="J725" s="179">
        <f>ROUND(I725*H725,2)</f>
        <v>0</v>
      </c>
      <c r="K725" s="177" t="s">
        <v>402</v>
      </c>
      <c r="L725" s="35"/>
      <c r="M725" s="181" t="s">
        <v>1</v>
      </c>
      <c r="N725" s="182" t="s">
        <v>41</v>
      </c>
      <c r="O725" s="57"/>
      <c r="P725" s="183">
        <f>O725*H725</f>
        <v>0</v>
      </c>
      <c r="Q725" s="183">
        <v>0</v>
      </c>
      <c r="R725" s="183">
        <f>Q725*H725</f>
        <v>0</v>
      </c>
      <c r="S725" s="183">
        <v>0</v>
      </c>
      <c r="T725" s="184">
        <f>S725*H725</f>
        <v>0</v>
      </c>
      <c r="AR725" s="14" t="s">
        <v>314</v>
      </c>
      <c r="AT725" s="14" t="s">
        <v>317</v>
      </c>
      <c r="AU725" s="14" t="s">
        <v>106</v>
      </c>
      <c r="AY725" s="14" t="s">
        <v>310</v>
      </c>
      <c r="BE725" s="185">
        <f>IF(N725="základní",J725,0)</f>
        <v>0</v>
      </c>
      <c r="BF725" s="185">
        <f>IF(N725="snížená",J725,0)</f>
        <v>0</v>
      </c>
      <c r="BG725" s="185">
        <f>IF(N725="zákl. přenesená",J725,0)</f>
        <v>0</v>
      </c>
      <c r="BH725" s="185">
        <f>IF(N725="sníž. přenesená",J725,0)</f>
        <v>0</v>
      </c>
      <c r="BI725" s="185">
        <f>IF(N725="nulová",J725,0)</f>
        <v>0</v>
      </c>
      <c r="BJ725" s="14" t="s">
        <v>106</v>
      </c>
      <c r="BK725" s="185">
        <f>ROUND(I725*H725,2)</f>
        <v>0</v>
      </c>
      <c r="BL725" s="14" t="s">
        <v>314</v>
      </c>
      <c r="BM725" s="14" t="s">
        <v>1496</v>
      </c>
    </row>
    <row r="726" spans="2:51" s="11" customFormat="1" ht="11.25">
      <c r="B726" s="186"/>
      <c r="C726" s="187"/>
      <c r="D726" s="188" t="s">
        <v>325</v>
      </c>
      <c r="E726" s="189" t="s">
        <v>1497</v>
      </c>
      <c r="F726" s="190" t="s">
        <v>1498</v>
      </c>
      <c r="G726" s="187"/>
      <c r="H726" s="191">
        <v>10</v>
      </c>
      <c r="I726" s="192"/>
      <c r="J726" s="187"/>
      <c r="K726" s="187"/>
      <c r="L726" s="193"/>
      <c r="M726" s="194"/>
      <c r="N726" s="195"/>
      <c r="O726" s="195"/>
      <c r="P726" s="195"/>
      <c r="Q726" s="195"/>
      <c r="R726" s="195"/>
      <c r="S726" s="195"/>
      <c r="T726" s="196"/>
      <c r="AT726" s="197" t="s">
        <v>325</v>
      </c>
      <c r="AU726" s="197" t="s">
        <v>106</v>
      </c>
      <c r="AV726" s="11" t="s">
        <v>106</v>
      </c>
      <c r="AW726" s="11" t="s">
        <v>31</v>
      </c>
      <c r="AX726" s="11" t="s">
        <v>77</v>
      </c>
      <c r="AY726" s="197" t="s">
        <v>310</v>
      </c>
    </row>
    <row r="727" spans="2:65" s="1" customFormat="1" ht="16.5" customHeight="1">
      <c r="B727" s="31"/>
      <c r="C727" s="175" t="s">
        <v>1499</v>
      </c>
      <c r="D727" s="175" t="s">
        <v>317</v>
      </c>
      <c r="E727" s="176" t="s">
        <v>1500</v>
      </c>
      <c r="F727" s="177" t="s">
        <v>1417</v>
      </c>
      <c r="G727" s="178" t="s">
        <v>720</v>
      </c>
      <c r="H727" s="179">
        <v>10</v>
      </c>
      <c r="I727" s="180"/>
      <c r="J727" s="179">
        <f>ROUND(I727*H727,2)</f>
        <v>0</v>
      </c>
      <c r="K727" s="177" t="s">
        <v>402</v>
      </c>
      <c r="L727" s="35"/>
      <c r="M727" s="181" t="s">
        <v>1</v>
      </c>
      <c r="N727" s="182" t="s">
        <v>41</v>
      </c>
      <c r="O727" s="57"/>
      <c r="P727" s="183">
        <f>O727*H727</f>
        <v>0</v>
      </c>
      <c r="Q727" s="183">
        <v>0</v>
      </c>
      <c r="R727" s="183">
        <f>Q727*H727</f>
        <v>0</v>
      </c>
      <c r="S727" s="183">
        <v>0</v>
      </c>
      <c r="T727" s="184">
        <f>S727*H727</f>
        <v>0</v>
      </c>
      <c r="AR727" s="14" t="s">
        <v>314</v>
      </c>
      <c r="AT727" s="14" t="s">
        <v>317</v>
      </c>
      <c r="AU727" s="14" t="s">
        <v>106</v>
      </c>
      <c r="AY727" s="14" t="s">
        <v>310</v>
      </c>
      <c r="BE727" s="185">
        <f>IF(N727="základní",J727,0)</f>
        <v>0</v>
      </c>
      <c r="BF727" s="185">
        <f>IF(N727="snížená",J727,0)</f>
        <v>0</v>
      </c>
      <c r="BG727" s="185">
        <f>IF(N727="zákl. přenesená",J727,0)</f>
        <v>0</v>
      </c>
      <c r="BH727" s="185">
        <f>IF(N727="sníž. přenesená",J727,0)</f>
        <v>0</v>
      </c>
      <c r="BI727" s="185">
        <f>IF(N727="nulová",J727,0)</f>
        <v>0</v>
      </c>
      <c r="BJ727" s="14" t="s">
        <v>106</v>
      </c>
      <c r="BK727" s="185">
        <f>ROUND(I727*H727,2)</f>
        <v>0</v>
      </c>
      <c r="BL727" s="14" t="s">
        <v>314</v>
      </c>
      <c r="BM727" s="14" t="s">
        <v>1501</v>
      </c>
    </row>
    <row r="728" spans="2:51" s="11" customFormat="1" ht="11.25">
      <c r="B728" s="186"/>
      <c r="C728" s="187"/>
      <c r="D728" s="188" t="s">
        <v>325</v>
      </c>
      <c r="E728" s="189" t="s">
        <v>1502</v>
      </c>
      <c r="F728" s="190" t="s">
        <v>1498</v>
      </c>
      <c r="G728" s="187"/>
      <c r="H728" s="191">
        <v>10</v>
      </c>
      <c r="I728" s="192"/>
      <c r="J728" s="187"/>
      <c r="K728" s="187"/>
      <c r="L728" s="193"/>
      <c r="M728" s="194"/>
      <c r="N728" s="195"/>
      <c r="O728" s="195"/>
      <c r="P728" s="195"/>
      <c r="Q728" s="195"/>
      <c r="R728" s="195"/>
      <c r="S728" s="195"/>
      <c r="T728" s="196"/>
      <c r="AT728" s="197" t="s">
        <v>325</v>
      </c>
      <c r="AU728" s="197" t="s">
        <v>106</v>
      </c>
      <c r="AV728" s="11" t="s">
        <v>106</v>
      </c>
      <c r="AW728" s="11" t="s">
        <v>31</v>
      </c>
      <c r="AX728" s="11" t="s">
        <v>77</v>
      </c>
      <c r="AY728" s="197" t="s">
        <v>310</v>
      </c>
    </row>
    <row r="729" spans="2:65" s="1" customFormat="1" ht="16.5" customHeight="1">
      <c r="B729" s="31"/>
      <c r="C729" s="175" t="s">
        <v>1503</v>
      </c>
      <c r="D729" s="175" t="s">
        <v>317</v>
      </c>
      <c r="E729" s="176" t="s">
        <v>1504</v>
      </c>
      <c r="F729" s="177" t="s">
        <v>1505</v>
      </c>
      <c r="G729" s="178" t="s">
        <v>422</v>
      </c>
      <c r="H729" s="179">
        <v>200</v>
      </c>
      <c r="I729" s="180"/>
      <c r="J729" s="179">
        <f>ROUND(I729*H729,2)</f>
        <v>0</v>
      </c>
      <c r="K729" s="177" t="s">
        <v>402</v>
      </c>
      <c r="L729" s="35"/>
      <c r="M729" s="181" t="s">
        <v>1</v>
      </c>
      <c r="N729" s="182" t="s">
        <v>41</v>
      </c>
      <c r="O729" s="57"/>
      <c r="P729" s="183">
        <f>O729*H729</f>
        <v>0</v>
      </c>
      <c r="Q729" s="183">
        <v>0</v>
      </c>
      <c r="R729" s="183">
        <f>Q729*H729</f>
        <v>0</v>
      </c>
      <c r="S729" s="183">
        <v>0</v>
      </c>
      <c r="T729" s="184">
        <f>S729*H729</f>
        <v>0</v>
      </c>
      <c r="AR729" s="14" t="s">
        <v>314</v>
      </c>
      <c r="AT729" s="14" t="s">
        <v>317</v>
      </c>
      <c r="AU729" s="14" t="s">
        <v>106</v>
      </c>
      <c r="AY729" s="14" t="s">
        <v>310</v>
      </c>
      <c r="BE729" s="185">
        <f>IF(N729="základní",J729,0)</f>
        <v>0</v>
      </c>
      <c r="BF729" s="185">
        <f>IF(N729="snížená",J729,0)</f>
        <v>0</v>
      </c>
      <c r="BG729" s="185">
        <f>IF(N729="zákl. přenesená",J729,0)</f>
        <v>0</v>
      </c>
      <c r="BH729" s="185">
        <f>IF(N729="sníž. přenesená",J729,0)</f>
        <v>0</v>
      </c>
      <c r="BI729" s="185">
        <f>IF(N729="nulová",J729,0)</f>
        <v>0</v>
      </c>
      <c r="BJ729" s="14" t="s">
        <v>106</v>
      </c>
      <c r="BK729" s="185">
        <f>ROUND(I729*H729,2)</f>
        <v>0</v>
      </c>
      <c r="BL729" s="14" t="s">
        <v>314</v>
      </c>
      <c r="BM729" s="14" t="s">
        <v>1506</v>
      </c>
    </row>
    <row r="730" spans="2:51" s="11" customFormat="1" ht="11.25">
      <c r="B730" s="186"/>
      <c r="C730" s="187"/>
      <c r="D730" s="188" t="s">
        <v>325</v>
      </c>
      <c r="E730" s="189" t="s">
        <v>1507</v>
      </c>
      <c r="F730" s="190" t="s">
        <v>1452</v>
      </c>
      <c r="G730" s="187"/>
      <c r="H730" s="191">
        <v>200</v>
      </c>
      <c r="I730" s="192"/>
      <c r="J730" s="187"/>
      <c r="K730" s="187"/>
      <c r="L730" s="193"/>
      <c r="M730" s="194"/>
      <c r="N730" s="195"/>
      <c r="O730" s="195"/>
      <c r="P730" s="195"/>
      <c r="Q730" s="195"/>
      <c r="R730" s="195"/>
      <c r="S730" s="195"/>
      <c r="T730" s="196"/>
      <c r="AT730" s="197" t="s">
        <v>325</v>
      </c>
      <c r="AU730" s="197" t="s">
        <v>106</v>
      </c>
      <c r="AV730" s="11" t="s">
        <v>106</v>
      </c>
      <c r="AW730" s="11" t="s">
        <v>31</v>
      </c>
      <c r="AX730" s="11" t="s">
        <v>77</v>
      </c>
      <c r="AY730" s="197" t="s">
        <v>310</v>
      </c>
    </row>
    <row r="731" spans="2:65" s="1" customFormat="1" ht="16.5" customHeight="1">
      <c r="B731" s="31"/>
      <c r="C731" s="175" t="s">
        <v>1508</v>
      </c>
      <c r="D731" s="175" t="s">
        <v>317</v>
      </c>
      <c r="E731" s="176" t="s">
        <v>1509</v>
      </c>
      <c r="F731" s="177" t="s">
        <v>1510</v>
      </c>
      <c r="G731" s="178" t="s">
        <v>401</v>
      </c>
      <c r="H731" s="179">
        <v>40</v>
      </c>
      <c r="I731" s="180"/>
      <c r="J731" s="179">
        <f>ROUND(I731*H731,2)</f>
        <v>0</v>
      </c>
      <c r="K731" s="177" t="s">
        <v>402</v>
      </c>
      <c r="L731" s="35"/>
      <c r="M731" s="181" t="s">
        <v>1</v>
      </c>
      <c r="N731" s="182" t="s">
        <v>41</v>
      </c>
      <c r="O731" s="57"/>
      <c r="P731" s="183">
        <f>O731*H731</f>
        <v>0</v>
      </c>
      <c r="Q731" s="183">
        <v>0</v>
      </c>
      <c r="R731" s="183">
        <f>Q731*H731</f>
        <v>0</v>
      </c>
      <c r="S731" s="183">
        <v>0</v>
      </c>
      <c r="T731" s="184">
        <f>S731*H731</f>
        <v>0</v>
      </c>
      <c r="AR731" s="14" t="s">
        <v>314</v>
      </c>
      <c r="AT731" s="14" t="s">
        <v>317</v>
      </c>
      <c r="AU731" s="14" t="s">
        <v>106</v>
      </c>
      <c r="AY731" s="14" t="s">
        <v>310</v>
      </c>
      <c r="BE731" s="185">
        <f>IF(N731="základní",J731,0)</f>
        <v>0</v>
      </c>
      <c r="BF731" s="185">
        <f>IF(N731="snížená",J731,0)</f>
        <v>0</v>
      </c>
      <c r="BG731" s="185">
        <f>IF(N731="zákl. přenesená",J731,0)</f>
        <v>0</v>
      </c>
      <c r="BH731" s="185">
        <f>IF(N731="sníž. přenesená",J731,0)</f>
        <v>0</v>
      </c>
      <c r="BI731" s="185">
        <f>IF(N731="nulová",J731,0)</f>
        <v>0</v>
      </c>
      <c r="BJ731" s="14" t="s">
        <v>106</v>
      </c>
      <c r="BK731" s="185">
        <f>ROUND(I731*H731,2)</f>
        <v>0</v>
      </c>
      <c r="BL731" s="14" t="s">
        <v>314</v>
      </c>
      <c r="BM731" s="14" t="s">
        <v>1511</v>
      </c>
    </row>
    <row r="732" spans="2:63" s="10" customFormat="1" ht="22.9" customHeight="1">
      <c r="B732" s="159"/>
      <c r="C732" s="160"/>
      <c r="D732" s="161" t="s">
        <v>68</v>
      </c>
      <c r="E732" s="173" t="s">
        <v>1512</v>
      </c>
      <c r="F732" s="173" t="s">
        <v>1513</v>
      </c>
      <c r="G732" s="160"/>
      <c r="H732" s="160"/>
      <c r="I732" s="163"/>
      <c r="J732" s="174">
        <f>BK732</f>
        <v>0</v>
      </c>
      <c r="K732" s="160"/>
      <c r="L732" s="165"/>
      <c r="M732" s="166"/>
      <c r="N732" s="167"/>
      <c r="O732" s="167"/>
      <c r="P732" s="168">
        <f>SUM(P733:P744)</f>
        <v>0</v>
      </c>
      <c r="Q732" s="167"/>
      <c r="R732" s="168">
        <f>SUM(R733:R744)</f>
        <v>8.4801423</v>
      </c>
      <c r="S732" s="167"/>
      <c r="T732" s="169">
        <f>SUM(T733:T744)</f>
        <v>8.406149999999998</v>
      </c>
      <c r="AR732" s="170" t="s">
        <v>314</v>
      </c>
      <c r="AT732" s="171" t="s">
        <v>68</v>
      </c>
      <c r="AU732" s="171" t="s">
        <v>77</v>
      </c>
      <c r="AY732" s="170" t="s">
        <v>310</v>
      </c>
      <c r="BK732" s="172">
        <f>SUM(BK733:BK744)</f>
        <v>0</v>
      </c>
    </row>
    <row r="733" spans="2:65" s="1" customFormat="1" ht="16.5" customHeight="1">
      <c r="B733" s="31"/>
      <c r="C733" s="175" t="s">
        <v>1514</v>
      </c>
      <c r="D733" s="175" t="s">
        <v>317</v>
      </c>
      <c r="E733" s="176" t="s">
        <v>1515</v>
      </c>
      <c r="F733" s="177" t="s">
        <v>1516</v>
      </c>
      <c r="G733" s="178" t="s">
        <v>720</v>
      </c>
      <c r="H733" s="179">
        <v>38</v>
      </c>
      <c r="I733" s="180"/>
      <c r="J733" s="179">
        <f>ROUND(I733*H733,2)</f>
        <v>0</v>
      </c>
      <c r="K733" s="177" t="s">
        <v>402</v>
      </c>
      <c r="L733" s="35"/>
      <c r="M733" s="181" t="s">
        <v>1</v>
      </c>
      <c r="N733" s="182" t="s">
        <v>41</v>
      </c>
      <c r="O733" s="57"/>
      <c r="P733" s="183">
        <f>O733*H733</f>
        <v>0</v>
      </c>
      <c r="Q733" s="183">
        <v>0</v>
      </c>
      <c r="R733" s="183">
        <f>Q733*H733</f>
        <v>0</v>
      </c>
      <c r="S733" s="183">
        <v>0</v>
      </c>
      <c r="T733" s="184">
        <f>S733*H733</f>
        <v>0</v>
      </c>
      <c r="AR733" s="14" t="s">
        <v>314</v>
      </c>
      <c r="AT733" s="14" t="s">
        <v>317</v>
      </c>
      <c r="AU733" s="14" t="s">
        <v>106</v>
      </c>
      <c r="AY733" s="14" t="s">
        <v>310</v>
      </c>
      <c r="BE733" s="185">
        <f>IF(N733="základní",J733,0)</f>
        <v>0</v>
      </c>
      <c r="BF733" s="185">
        <f>IF(N733="snížená",J733,0)</f>
        <v>0</v>
      </c>
      <c r="BG733" s="185">
        <f>IF(N733="zákl. přenesená",J733,0)</f>
        <v>0</v>
      </c>
      <c r="BH733" s="185">
        <f>IF(N733="sníž. přenesená",J733,0)</f>
        <v>0</v>
      </c>
      <c r="BI733" s="185">
        <f>IF(N733="nulová",J733,0)</f>
        <v>0</v>
      </c>
      <c r="BJ733" s="14" t="s">
        <v>106</v>
      </c>
      <c r="BK733" s="185">
        <f>ROUND(I733*H733,2)</f>
        <v>0</v>
      </c>
      <c r="BL733" s="14" t="s">
        <v>314</v>
      </c>
      <c r="BM733" s="14" t="s">
        <v>1517</v>
      </c>
    </row>
    <row r="734" spans="2:51" s="11" customFormat="1" ht="11.25">
      <c r="B734" s="186"/>
      <c r="C734" s="187"/>
      <c r="D734" s="188" t="s">
        <v>325</v>
      </c>
      <c r="E734" s="189" t="s">
        <v>1518</v>
      </c>
      <c r="F734" s="190" t="s">
        <v>1519</v>
      </c>
      <c r="G734" s="187"/>
      <c r="H734" s="191">
        <v>38</v>
      </c>
      <c r="I734" s="192"/>
      <c r="J734" s="187"/>
      <c r="K734" s="187"/>
      <c r="L734" s="193"/>
      <c r="M734" s="194"/>
      <c r="N734" s="195"/>
      <c r="O734" s="195"/>
      <c r="P734" s="195"/>
      <c r="Q734" s="195"/>
      <c r="R734" s="195"/>
      <c r="S734" s="195"/>
      <c r="T734" s="196"/>
      <c r="AT734" s="197" t="s">
        <v>325</v>
      </c>
      <c r="AU734" s="197" t="s">
        <v>106</v>
      </c>
      <c r="AV734" s="11" t="s">
        <v>106</v>
      </c>
      <c r="AW734" s="11" t="s">
        <v>31</v>
      </c>
      <c r="AX734" s="11" t="s">
        <v>77</v>
      </c>
      <c r="AY734" s="197" t="s">
        <v>310</v>
      </c>
    </row>
    <row r="735" spans="2:65" s="1" customFormat="1" ht="22.5" customHeight="1">
      <c r="B735" s="31"/>
      <c r="C735" s="175" t="s">
        <v>1520</v>
      </c>
      <c r="D735" s="175" t="s">
        <v>317</v>
      </c>
      <c r="E735" s="176" t="s">
        <v>1521</v>
      </c>
      <c r="F735" s="177" t="s">
        <v>1522</v>
      </c>
      <c r="G735" s="178" t="s">
        <v>320</v>
      </c>
      <c r="H735" s="179">
        <v>560.41</v>
      </c>
      <c r="I735" s="180"/>
      <c r="J735" s="179">
        <f>ROUND(I735*H735,2)</f>
        <v>0</v>
      </c>
      <c r="K735" s="177" t="s">
        <v>321</v>
      </c>
      <c r="L735" s="35"/>
      <c r="M735" s="181" t="s">
        <v>1</v>
      </c>
      <c r="N735" s="182" t="s">
        <v>41</v>
      </c>
      <c r="O735" s="57"/>
      <c r="P735" s="183">
        <f>O735*H735</f>
        <v>0</v>
      </c>
      <c r="Q735" s="183">
        <v>0</v>
      </c>
      <c r="R735" s="183">
        <f>Q735*H735</f>
        <v>0</v>
      </c>
      <c r="S735" s="183">
        <v>0</v>
      </c>
      <c r="T735" s="184">
        <f>S735*H735</f>
        <v>0</v>
      </c>
      <c r="AR735" s="14" t="s">
        <v>314</v>
      </c>
      <c r="AT735" s="14" t="s">
        <v>317</v>
      </c>
      <c r="AU735" s="14" t="s">
        <v>106</v>
      </c>
      <c r="AY735" s="14" t="s">
        <v>310</v>
      </c>
      <c r="BE735" s="185">
        <f>IF(N735="základní",J735,0)</f>
        <v>0</v>
      </c>
      <c r="BF735" s="185">
        <f>IF(N735="snížená",J735,0)</f>
        <v>0</v>
      </c>
      <c r="BG735" s="185">
        <f>IF(N735="zákl. přenesená",J735,0)</f>
        <v>0</v>
      </c>
      <c r="BH735" s="185">
        <f>IF(N735="sníž. přenesená",J735,0)</f>
        <v>0</v>
      </c>
      <c r="BI735" s="185">
        <f>IF(N735="nulová",J735,0)</f>
        <v>0</v>
      </c>
      <c r="BJ735" s="14" t="s">
        <v>106</v>
      </c>
      <c r="BK735" s="185">
        <f>ROUND(I735*H735,2)</f>
        <v>0</v>
      </c>
      <c r="BL735" s="14" t="s">
        <v>314</v>
      </c>
      <c r="BM735" s="14" t="s">
        <v>1523</v>
      </c>
    </row>
    <row r="736" spans="2:51" s="11" customFormat="1" ht="11.25">
      <c r="B736" s="186"/>
      <c r="C736" s="187"/>
      <c r="D736" s="188" t="s">
        <v>325</v>
      </c>
      <c r="E736" s="189" t="s">
        <v>1524</v>
      </c>
      <c r="F736" s="190" t="s">
        <v>963</v>
      </c>
      <c r="G736" s="187"/>
      <c r="H736" s="191">
        <v>560.41</v>
      </c>
      <c r="I736" s="192"/>
      <c r="J736" s="187"/>
      <c r="K736" s="187"/>
      <c r="L736" s="193"/>
      <c r="M736" s="194"/>
      <c r="N736" s="195"/>
      <c r="O736" s="195"/>
      <c r="P736" s="195"/>
      <c r="Q736" s="195"/>
      <c r="R736" s="195"/>
      <c r="S736" s="195"/>
      <c r="T736" s="196"/>
      <c r="AT736" s="197" t="s">
        <v>325</v>
      </c>
      <c r="AU736" s="197" t="s">
        <v>106</v>
      </c>
      <c r="AV736" s="11" t="s">
        <v>106</v>
      </c>
      <c r="AW736" s="11" t="s">
        <v>31</v>
      </c>
      <c r="AX736" s="11" t="s">
        <v>77</v>
      </c>
      <c r="AY736" s="197" t="s">
        <v>310</v>
      </c>
    </row>
    <row r="737" spans="2:65" s="1" customFormat="1" ht="16.5" customHeight="1">
      <c r="B737" s="31"/>
      <c r="C737" s="208" t="s">
        <v>1525</v>
      </c>
      <c r="D737" s="208" t="s">
        <v>422</v>
      </c>
      <c r="E737" s="209" t="s">
        <v>1526</v>
      </c>
      <c r="F737" s="210" t="s">
        <v>1527</v>
      </c>
      <c r="G737" s="211" t="s">
        <v>336</v>
      </c>
      <c r="H737" s="212">
        <v>14.79</v>
      </c>
      <c r="I737" s="213"/>
      <c r="J737" s="212">
        <f>ROUND(I737*H737,2)</f>
        <v>0</v>
      </c>
      <c r="K737" s="210" t="s">
        <v>321</v>
      </c>
      <c r="L737" s="214"/>
      <c r="M737" s="215" t="s">
        <v>1</v>
      </c>
      <c r="N737" s="216" t="s">
        <v>41</v>
      </c>
      <c r="O737" s="57"/>
      <c r="P737" s="183">
        <f>O737*H737</f>
        <v>0</v>
      </c>
      <c r="Q737" s="183">
        <v>0.55</v>
      </c>
      <c r="R737" s="183">
        <f>Q737*H737</f>
        <v>8.134500000000001</v>
      </c>
      <c r="S737" s="183">
        <v>0</v>
      </c>
      <c r="T737" s="184">
        <f>S737*H737</f>
        <v>0</v>
      </c>
      <c r="AR737" s="14" t="s">
        <v>391</v>
      </c>
      <c r="AT737" s="14" t="s">
        <v>422</v>
      </c>
      <c r="AU737" s="14" t="s">
        <v>106</v>
      </c>
      <c r="AY737" s="14" t="s">
        <v>310</v>
      </c>
      <c r="BE737" s="185">
        <f>IF(N737="základní",J737,0)</f>
        <v>0</v>
      </c>
      <c r="BF737" s="185">
        <f>IF(N737="snížená",J737,0)</f>
        <v>0</v>
      </c>
      <c r="BG737" s="185">
        <f>IF(N737="zákl. přenesená",J737,0)</f>
        <v>0</v>
      </c>
      <c r="BH737" s="185">
        <f>IF(N737="sníž. přenesená",J737,0)</f>
        <v>0</v>
      </c>
      <c r="BI737" s="185">
        <f>IF(N737="nulová",J737,0)</f>
        <v>0</v>
      </c>
      <c r="BJ737" s="14" t="s">
        <v>106</v>
      </c>
      <c r="BK737" s="185">
        <f>ROUND(I737*H737,2)</f>
        <v>0</v>
      </c>
      <c r="BL737" s="14" t="s">
        <v>314</v>
      </c>
      <c r="BM737" s="14" t="s">
        <v>1528</v>
      </c>
    </row>
    <row r="738" spans="2:51" s="11" customFormat="1" ht="11.25">
      <c r="B738" s="186"/>
      <c r="C738" s="187"/>
      <c r="D738" s="188" t="s">
        <v>325</v>
      </c>
      <c r="E738" s="189" t="s">
        <v>1529</v>
      </c>
      <c r="F738" s="190" t="s">
        <v>1530</v>
      </c>
      <c r="G738" s="187"/>
      <c r="H738" s="191">
        <v>14.79</v>
      </c>
      <c r="I738" s="192"/>
      <c r="J738" s="187"/>
      <c r="K738" s="187"/>
      <c r="L738" s="193"/>
      <c r="M738" s="194"/>
      <c r="N738" s="195"/>
      <c r="O738" s="195"/>
      <c r="P738" s="195"/>
      <c r="Q738" s="195"/>
      <c r="R738" s="195"/>
      <c r="S738" s="195"/>
      <c r="T738" s="196"/>
      <c r="AT738" s="197" t="s">
        <v>325</v>
      </c>
      <c r="AU738" s="197" t="s">
        <v>106</v>
      </c>
      <c r="AV738" s="11" t="s">
        <v>106</v>
      </c>
      <c r="AW738" s="11" t="s">
        <v>31</v>
      </c>
      <c r="AX738" s="11" t="s">
        <v>69</v>
      </c>
      <c r="AY738" s="197" t="s">
        <v>310</v>
      </c>
    </row>
    <row r="739" spans="2:51" s="11" customFormat="1" ht="11.25">
      <c r="B739" s="186"/>
      <c r="C739" s="187"/>
      <c r="D739" s="188" t="s">
        <v>325</v>
      </c>
      <c r="E739" s="189" t="s">
        <v>1531</v>
      </c>
      <c r="F739" s="190" t="s">
        <v>1532</v>
      </c>
      <c r="G739" s="187"/>
      <c r="H739" s="191">
        <v>14.79</v>
      </c>
      <c r="I739" s="192"/>
      <c r="J739" s="187"/>
      <c r="K739" s="187"/>
      <c r="L739" s="193"/>
      <c r="M739" s="194"/>
      <c r="N739" s="195"/>
      <c r="O739" s="195"/>
      <c r="P739" s="195"/>
      <c r="Q739" s="195"/>
      <c r="R739" s="195"/>
      <c r="S739" s="195"/>
      <c r="T739" s="196"/>
      <c r="AT739" s="197" t="s">
        <v>325</v>
      </c>
      <c r="AU739" s="197" t="s">
        <v>106</v>
      </c>
      <c r="AV739" s="11" t="s">
        <v>106</v>
      </c>
      <c r="AW739" s="11" t="s">
        <v>31</v>
      </c>
      <c r="AX739" s="11" t="s">
        <v>77</v>
      </c>
      <c r="AY739" s="197" t="s">
        <v>310</v>
      </c>
    </row>
    <row r="740" spans="2:65" s="1" customFormat="1" ht="22.5" customHeight="1">
      <c r="B740" s="31"/>
      <c r="C740" s="175" t="s">
        <v>1533</v>
      </c>
      <c r="D740" s="175" t="s">
        <v>317</v>
      </c>
      <c r="E740" s="176" t="s">
        <v>1534</v>
      </c>
      <c r="F740" s="177" t="s">
        <v>1535</v>
      </c>
      <c r="G740" s="178" t="s">
        <v>320</v>
      </c>
      <c r="H740" s="179">
        <v>560.41</v>
      </c>
      <c r="I740" s="180"/>
      <c r="J740" s="179">
        <f>ROUND(I740*H740,2)</f>
        <v>0</v>
      </c>
      <c r="K740" s="177" t="s">
        <v>321</v>
      </c>
      <c r="L740" s="35"/>
      <c r="M740" s="181" t="s">
        <v>1</v>
      </c>
      <c r="N740" s="182" t="s">
        <v>41</v>
      </c>
      <c r="O740" s="57"/>
      <c r="P740" s="183">
        <f>O740*H740</f>
        <v>0</v>
      </c>
      <c r="Q740" s="183">
        <v>0</v>
      </c>
      <c r="R740" s="183">
        <f>Q740*H740</f>
        <v>0</v>
      </c>
      <c r="S740" s="183">
        <v>0.015</v>
      </c>
      <c r="T740" s="184">
        <f>S740*H740</f>
        <v>8.406149999999998</v>
      </c>
      <c r="AR740" s="14" t="s">
        <v>314</v>
      </c>
      <c r="AT740" s="14" t="s">
        <v>317</v>
      </c>
      <c r="AU740" s="14" t="s">
        <v>106</v>
      </c>
      <c r="AY740" s="14" t="s">
        <v>310</v>
      </c>
      <c r="BE740" s="185">
        <f>IF(N740="základní",J740,0)</f>
        <v>0</v>
      </c>
      <c r="BF740" s="185">
        <f>IF(N740="snížená",J740,0)</f>
        <v>0</v>
      </c>
      <c r="BG740" s="185">
        <f>IF(N740="zákl. přenesená",J740,0)</f>
        <v>0</v>
      </c>
      <c r="BH740" s="185">
        <f>IF(N740="sníž. přenesená",J740,0)</f>
        <v>0</v>
      </c>
      <c r="BI740" s="185">
        <f>IF(N740="nulová",J740,0)</f>
        <v>0</v>
      </c>
      <c r="BJ740" s="14" t="s">
        <v>106</v>
      </c>
      <c r="BK740" s="185">
        <f>ROUND(I740*H740,2)</f>
        <v>0</v>
      </c>
      <c r="BL740" s="14" t="s">
        <v>314</v>
      </c>
      <c r="BM740" s="14" t="s">
        <v>1536</v>
      </c>
    </row>
    <row r="741" spans="2:51" s="11" customFormat="1" ht="11.25">
      <c r="B741" s="186"/>
      <c r="C741" s="187"/>
      <c r="D741" s="188" t="s">
        <v>325</v>
      </c>
      <c r="E741" s="189" t="s">
        <v>1537</v>
      </c>
      <c r="F741" s="190" t="s">
        <v>963</v>
      </c>
      <c r="G741" s="187"/>
      <c r="H741" s="191">
        <v>560.41</v>
      </c>
      <c r="I741" s="192"/>
      <c r="J741" s="187"/>
      <c r="K741" s="187"/>
      <c r="L741" s="193"/>
      <c r="M741" s="194"/>
      <c r="N741" s="195"/>
      <c r="O741" s="195"/>
      <c r="P741" s="195"/>
      <c r="Q741" s="195"/>
      <c r="R741" s="195"/>
      <c r="S741" s="195"/>
      <c r="T741" s="196"/>
      <c r="AT741" s="197" t="s">
        <v>325</v>
      </c>
      <c r="AU741" s="197" t="s">
        <v>106</v>
      </c>
      <c r="AV741" s="11" t="s">
        <v>106</v>
      </c>
      <c r="AW741" s="11" t="s">
        <v>31</v>
      </c>
      <c r="AX741" s="11" t="s">
        <v>77</v>
      </c>
      <c r="AY741" s="197" t="s">
        <v>310</v>
      </c>
    </row>
    <row r="742" spans="2:65" s="1" customFormat="1" ht="16.5" customHeight="1">
      <c r="B742" s="31"/>
      <c r="C742" s="175" t="s">
        <v>1538</v>
      </c>
      <c r="D742" s="175" t="s">
        <v>317</v>
      </c>
      <c r="E742" s="176" t="s">
        <v>1539</v>
      </c>
      <c r="F742" s="177" t="s">
        <v>1540</v>
      </c>
      <c r="G742" s="178" t="s">
        <v>336</v>
      </c>
      <c r="H742" s="179">
        <v>14.79</v>
      </c>
      <c r="I742" s="180"/>
      <c r="J742" s="179">
        <f>ROUND(I742*H742,2)</f>
        <v>0</v>
      </c>
      <c r="K742" s="177" t="s">
        <v>321</v>
      </c>
      <c r="L742" s="35"/>
      <c r="M742" s="181" t="s">
        <v>1</v>
      </c>
      <c r="N742" s="182" t="s">
        <v>41</v>
      </c>
      <c r="O742" s="57"/>
      <c r="P742" s="183">
        <f>O742*H742</f>
        <v>0</v>
      </c>
      <c r="Q742" s="183">
        <v>0.02337</v>
      </c>
      <c r="R742" s="183">
        <f>Q742*H742</f>
        <v>0.34564229999999996</v>
      </c>
      <c r="S742" s="183">
        <v>0</v>
      </c>
      <c r="T742" s="184">
        <f>S742*H742</f>
        <v>0</v>
      </c>
      <c r="AR742" s="14" t="s">
        <v>314</v>
      </c>
      <c r="AT742" s="14" t="s">
        <v>317</v>
      </c>
      <c r="AU742" s="14" t="s">
        <v>106</v>
      </c>
      <c r="AY742" s="14" t="s">
        <v>310</v>
      </c>
      <c r="BE742" s="185">
        <f>IF(N742="základní",J742,0)</f>
        <v>0</v>
      </c>
      <c r="BF742" s="185">
        <f>IF(N742="snížená",J742,0)</f>
        <v>0</v>
      </c>
      <c r="BG742" s="185">
        <f>IF(N742="zákl. přenesená",J742,0)</f>
        <v>0</v>
      </c>
      <c r="BH742" s="185">
        <f>IF(N742="sníž. přenesená",J742,0)</f>
        <v>0</v>
      </c>
      <c r="BI742" s="185">
        <f>IF(N742="nulová",J742,0)</f>
        <v>0</v>
      </c>
      <c r="BJ742" s="14" t="s">
        <v>106</v>
      </c>
      <c r="BK742" s="185">
        <f>ROUND(I742*H742,2)</f>
        <v>0</v>
      </c>
      <c r="BL742" s="14" t="s">
        <v>314</v>
      </c>
      <c r="BM742" s="14" t="s">
        <v>1541</v>
      </c>
    </row>
    <row r="743" spans="2:51" s="11" customFormat="1" ht="11.25">
      <c r="B743" s="186"/>
      <c r="C743" s="187"/>
      <c r="D743" s="188" t="s">
        <v>325</v>
      </c>
      <c r="E743" s="189" t="s">
        <v>1542</v>
      </c>
      <c r="F743" s="190" t="s">
        <v>1543</v>
      </c>
      <c r="G743" s="187"/>
      <c r="H743" s="191">
        <v>14.79</v>
      </c>
      <c r="I743" s="192"/>
      <c r="J743" s="187"/>
      <c r="K743" s="187"/>
      <c r="L743" s="193"/>
      <c r="M743" s="194"/>
      <c r="N743" s="195"/>
      <c r="O743" s="195"/>
      <c r="P743" s="195"/>
      <c r="Q743" s="195"/>
      <c r="R743" s="195"/>
      <c r="S743" s="195"/>
      <c r="T743" s="196"/>
      <c r="AT743" s="197" t="s">
        <v>325</v>
      </c>
      <c r="AU743" s="197" t="s">
        <v>106</v>
      </c>
      <c r="AV743" s="11" t="s">
        <v>106</v>
      </c>
      <c r="AW743" s="11" t="s">
        <v>31</v>
      </c>
      <c r="AX743" s="11" t="s">
        <v>77</v>
      </c>
      <c r="AY743" s="197" t="s">
        <v>310</v>
      </c>
    </row>
    <row r="744" spans="2:65" s="1" customFormat="1" ht="22.5" customHeight="1">
      <c r="B744" s="31"/>
      <c r="C744" s="175" t="s">
        <v>1544</v>
      </c>
      <c r="D744" s="175" t="s">
        <v>317</v>
      </c>
      <c r="E744" s="176" t="s">
        <v>1545</v>
      </c>
      <c r="F744" s="177" t="s">
        <v>1546</v>
      </c>
      <c r="G744" s="178" t="s">
        <v>832</v>
      </c>
      <c r="H744" s="179">
        <v>8.48</v>
      </c>
      <c r="I744" s="180"/>
      <c r="J744" s="179">
        <f>ROUND(I744*H744,2)</f>
        <v>0</v>
      </c>
      <c r="K744" s="177" t="s">
        <v>321</v>
      </c>
      <c r="L744" s="35"/>
      <c r="M744" s="181" t="s">
        <v>1</v>
      </c>
      <c r="N744" s="182" t="s">
        <v>41</v>
      </c>
      <c r="O744" s="57"/>
      <c r="P744" s="183">
        <f>O744*H744</f>
        <v>0</v>
      </c>
      <c r="Q744" s="183">
        <v>0</v>
      </c>
      <c r="R744" s="183">
        <f>Q744*H744</f>
        <v>0</v>
      </c>
      <c r="S744" s="183">
        <v>0</v>
      </c>
      <c r="T744" s="184">
        <f>S744*H744</f>
        <v>0</v>
      </c>
      <c r="AR744" s="14" t="s">
        <v>314</v>
      </c>
      <c r="AT744" s="14" t="s">
        <v>317</v>
      </c>
      <c r="AU744" s="14" t="s">
        <v>106</v>
      </c>
      <c r="AY744" s="14" t="s">
        <v>310</v>
      </c>
      <c r="BE744" s="185">
        <f>IF(N744="základní",J744,0)</f>
        <v>0</v>
      </c>
      <c r="BF744" s="185">
        <f>IF(N744="snížená",J744,0)</f>
        <v>0</v>
      </c>
      <c r="BG744" s="185">
        <f>IF(N744="zákl. přenesená",J744,0)</f>
        <v>0</v>
      </c>
      <c r="BH744" s="185">
        <f>IF(N744="sníž. přenesená",J744,0)</f>
        <v>0</v>
      </c>
      <c r="BI744" s="185">
        <f>IF(N744="nulová",J744,0)</f>
        <v>0</v>
      </c>
      <c r="BJ744" s="14" t="s">
        <v>106</v>
      </c>
      <c r="BK744" s="185">
        <f>ROUND(I744*H744,2)</f>
        <v>0</v>
      </c>
      <c r="BL744" s="14" t="s">
        <v>314</v>
      </c>
      <c r="BM744" s="14" t="s">
        <v>1547</v>
      </c>
    </row>
    <row r="745" spans="2:63" s="10" customFormat="1" ht="22.9" customHeight="1">
      <c r="B745" s="159"/>
      <c r="C745" s="160"/>
      <c r="D745" s="161" t="s">
        <v>68</v>
      </c>
      <c r="E745" s="173" t="s">
        <v>1548</v>
      </c>
      <c r="F745" s="173" t="s">
        <v>1549</v>
      </c>
      <c r="G745" s="160"/>
      <c r="H745" s="160"/>
      <c r="I745" s="163"/>
      <c r="J745" s="174">
        <f>BK745</f>
        <v>0</v>
      </c>
      <c r="K745" s="160"/>
      <c r="L745" s="165"/>
      <c r="M745" s="166"/>
      <c r="N745" s="167"/>
      <c r="O745" s="167"/>
      <c r="P745" s="168">
        <f>SUM(P746:P790)</f>
        <v>0</v>
      </c>
      <c r="Q745" s="167"/>
      <c r="R745" s="168">
        <f>SUM(R746:R790)</f>
        <v>1.856302</v>
      </c>
      <c r="S745" s="167"/>
      <c r="T745" s="169">
        <f>SUM(T746:T790)</f>
        <v>4.3091325</v>
      </c>
      <c r="AR745" s="170" t="s">
        <v>314</v>
      </c>
      <c r="AT745" s="171" t="s">
        <v>68</v>
      </c>
      <c r="AU745" s="171" t="s">
        <v>77</v>
      </c>
      <c r="AY745" s="170" t="s">
        <v>310</v>
      </c>
      <c r="BK745" s="172">
        <f>SUM(BK746:BK790)</f>
        <v>0</v>
      </c>
    </row>
    <row r="746" spans="2:65" s="1" customFormat="1" ht="16.5" customHeight="1">
      <c r="B746" s="31"/>
      <c r="C746" s="175" t="s">
        <v>1550</v>
      </c>
      <c r="D746" s="175" t="s">
        <v>317</v>
      </c>
      <c r="E746" s="176" t="s">
        <v>1551</v>
      </c>
      <c r="F746" s="177" t="s">
        <v>1552</v>
      </c>
      <c r="G746" s="178" t="s">
        <v>720</v>
      </c>
      <c r="H746" s="179">
        <v>2</v>
      </c>
      <c r="I746" s="180"/>
      <c r="J746" s="179">
        <f>ROUND(I746*H746,2)</f>
        <v>0</v>
      </c>
      <c r="K746" s="177" t="s">
        <v>402</v>
      </c>
      <c r="L746" s="35"/>
      <c r="M746" s="181" t="s">
        <v>1</v>
      </c>
      <c r="N746" s="182" t="s">
        <v>41</v>
      </c>
      <c r="O746" s="57"/>
      <c r="P746" s="183">
        <f>O746*H746</f>
        <v>0</v>
      </c>
      <c r="Q746" s="183">
        <v>0</v>
      </c>
      <c r="R746" s="183">
        <f>Q746*H746</f>
        <v>0</v>
      </c>
      <c r="S746" s="183">
        <v>0</v>
      </c>
      <c r="T746" s="184">
        <f>S746*H746</f>
        <v>0</v>
      </c>
      <c r="AR746" s="14" t="s">
        <v>314</v>
      </c>
      <c r="AT746" s="14" t="s">
        <v>317</v>
      </c>
      <c r="AU746" s="14" t="s">
        <v>106</v>
      </c>
      <c r="AY746" s="14" t="s">
        <v>310</v>
      </c>
      <c r="BE746" s="185">
        <f>IF(N746="základní",J746,0)</f>
        <v>0</v>
      </c>
      <c r="BF746" s="185">
        <f>IF(N746="snížená",J746,0)</f>
        <v>0</v>
      </c>
      <c r="BG746" s="185">
        <f>IF(N746="zákl. přenesená",J746,0)</f>
        <v>0</v>
      </c>
      <c r="BH746" s="185">
        <f>IF(N746="sníž. přenesená",J746,0)</f>
        <v>0</v>
      </c>
      <c r="BI746" s="185">
        <f>IF(N746="nulová",J746,0)</f>
        <v>0</v>
      </c>
      <c r="BJ746" s="14" t="s">
        <v>106</v>
      </c>
      <c r="BK746" s="185">
        <f>ROUND(I746*H746,2)</f>
        <v>0</v>
      </c>
      <c r="BL746" s="14" t="s">
        <v>314</v>
      </c>
      <c r="BM746" s="14" t="s">
        <v>1553</v>
      </c>
    </row>
    <row r="747" spans="2:51" s="11" customFormat="1" ht="11.25">
      <c r="B747" s="186"/>
      <c r="C747" s="187"/>
      <c r="D747" s="188" t="s">
        <v>325</v>
      </c>
      <c r="E747" s="189" t="s">
        <v>1554</v>
      </c>
      <c r="F747" s="190" t="s">
        <v>1555</v>
      </c>
      <c r="G747" s="187"/>
      <c r="H747" s="191">
        <v>2</v>
      </c>
      <c r="I747" s="192"/>
      <c r="J747" s="187"/>
      <c r="K747" s="187"/>
      <c r="L747" s="193"/>
      <c r="M747" s="194"/>
      <c r="N747" s="195"/>
      <c r="O747" s="195"/>
      <c r="P747" s="195"/>
      <c r="Q747" s="195"/>
      <c r="R747" s="195"/>
      <c r="S747" s="195"/>
      <c r="T747" s="196"/>
      <c r="AT747" s="197" t="s">
        <v>325</v>
      </c>
      <c r="AU747" s="197" t="s">
        <v>106</v>
      </c>
      <c r="AV747" s="11" t="s">
        <v>106</v>
      </c>
      <c r="AW747" s="11" t="s">
        <v>31</v>
      </c>
      <c r="AX747" s="11" t="s">
        <v>77</v>
      </c>
      <c r="AY747" s="197" t="s">
        <v>310</v>
      </c>
    </row>
    <row r="748" spans="2:65" s="1" customFormat="1" ht="16.5" customHeight="1">
      <c r="B748" s="31"/>
      <c r="C748" s="175" t="s">
        <v>1556</v>
      </c>
      <c r="D748" s="175" t="s">
        <v>317</v>
      </c>
      <c r="E748" s="176" t="s">
        <v>1557</v>
      </c>
      <c r="F748" s="177" t="s">
        <v>1558</v>
      </c>
      <c r="G748" s="178" t="s">
        <v>720</v>
      </c>
      <c r="H748" s="179">
        <v>42</v>
      </c>
      <c r="I748" s="180"/>
      <c r="J748" s="179">
        <f>ROUND(I748*H748,2)</f>
        <v>0</v>
      </c>
      <c r="K748" s="177" t="s">
        <v>402</v>
      </c>
      <c r="L748" s="35"/>
      <c r="M748" s="181" t="s">
        <v>1</v>
      </c>
      <c r="N748" s="182" t="s">
        <v>41</v>
      </c>
      <c r="O748" s="57"/>
      <c r="P748" s="183">
        <f>O748*H748</f>
        <v>0</v>
      </c>
      <c r="Q748" s="183">
        <v>0</v>
      </c>
      <c r="R748" s="183">
        <f>Q748*H748</f>
        <v>0</v>
      </c>
      <c r="S748" s="183">
        <v>0</v>
      </c>
      <c r="T748" s="184">
        <f>S748*H748</f>
        <v>0</v>
      </c>
      <c r="AR748" s="14" t="s">
        <v>314</v>
      </c>
      <c r="AT748" s="14" t="s">
        <v>317</v>
      </c>
      <c r="AU748" s="14" t="s">
        <v>106</v>
      </c>
      <c r="AY748" s="14" t="s">
        <v>310</v>
      </c>
      <c r="BE748" s="185">
        <f>IF(N748="základní",J748,0)</f>
        <v>0</v>
      </c>
      <c r="BF748" s="185">
        <f>IF(N748="snížená",J748,0)</f>
        <v>0</v>
      </c>
      <c r="BG748" s="185">
        <f>IF(N748="zákl. přenesená",J748,0)</f>
        <v>0</v>
      </c>
      <c r="BH748" s="185">
        <f>IF(N748="sníž. přenesená",J748,0)</f>
        <v>0</v>
      </c>
      <c r="BI748" s="185">
        <f>IF(N748="nulová",J748,0)</f>
        <v>0</v>
      </c>
      <c r="BJ748" s="14" t="s">
        <v>106</v>
      </c>
      <c r="BK748" s="185">
        <f>ROUND(I748*H748,2)</f>
        <v>0</v>
      </c>
      <c r="BL748" s="14" t="s">
        <v>314</v>
      </c>
      <c r="BM748" s="14" t="s">
        <v>1559</v>
      </c>
    </row>
    <row r="749" spans="2:51" s="11" customFormat="1" ht="11.25">
      <c r="B749" s="186"/>
      <c r="C749" s="187"/>
      <c r="D749" s="188" t="s">
        <v>325</v>
      </c>
      <c r="E749" s="189" t="s">
        <v>1560</v>
      </c>
      <c r="F749" s="190" t="s">
        <v>1561</v>
      </c>
      <c r="G749" s="187"/>
      <c r="H749" s="191">
        <v>42</v>
      </c>
      <c r="I749" s="192"/>
      <c r="J749" s="187"/>
      <c r="K749" s="187"/>
      <c r="L749" s="193"/>
      <c r="M749" s="194"/>
      <c r="N749" s="195"/>
      <c r="O749" s="195"/>
      <c r="P749" s="195"/>
      <c r="Q749" s="195"/>
      <c r="R749" s="195"/>
      <c r="S749" s="195"/>
      <c r="T749" s="196"/>
      <c r="AT749" s="197" t="s">
        <v>325</v>
      </c>
      <c r="AU749" s="197" t="s">
        <v>106</v>
      </c>
      <c r="AV749" s="11" t="s">
        <v>106</v>
      </c>
      <c r="AW749" s="11" t="s">
        <v>31</v>
      </c>
      <c r="AX749" s="11" t="s">
        <v>69</v>
      </c>
      <c r="AY749" s="197" t="s">
        <v>310</v>
      </c>
    </row>
    <row r="750" spans="2:51" s="11" customFormat="1" ht="11.25">
      <c r="B750" s="186"/>
      <c r="C750" s="187"/>
      <c r="D750" s="188" t="s">
        <v>325</v>
      </c>
      <c r="E750" s="189" t="s">
        <v>1562</v>
      </c>
      <c r="F750" s="190" t="s">
        <v>1563</v>
      </c>
      <c r="G750" s="187"/>
      <c r="H750" s="191">
        <v>42</v>
      </c>
      <c r="I750" s="192"/>
      <c r="J750" s="187"/>
      <c r="K750" s="187"/>
      <c r="L750" s="193"/>
      <c r="M750" s="194"/>
      <c r="N750" s="195"/>
      <c r="O750" s="195"/>
      <c r="P750" s="195"/>
      <c r="Q750" s="195"/>
      <c r="R750" s="195"/>
      <c r="S750" s="195"/>
      <c r="T750" s="196"/>
      <c r="AT750" s="197" t="s">
        <v>325</v>
      </c>
      <c r="AU750" s="197" t="s">
        <v>106</v>
      </c>
      <c r="AV750" s="11" t="s">
        <v>106</v>
      </c>
      <c r="AW750" s="11" t="s">
        <v>31</v>
      </c>
      <c r="AX750" s="11" t="s">
        <v>77</v>
      </c>
      <c r="AY750" s="197" t="s">
        <v>310</v>
      </c>
    </row>
    <row r="751" spans="2:65" s="1" customFormat="1" ht="16.5" customHeight="1">
      <c r="B751" s="31"/>
      <c r="C751" s="175" t="s">
        <v>1564</v>
      </c>
      <c r="D751" s="175" t="s">
        <v>317</v>
      </c>
      <c r="E751" s="176" t="s">
        <v>1565</v>
      </c>
      <c r="F751" s="177" t="s">
        <v>1566</v>
      </c>
      <c r="G751" s="178" t="s">
        <v>320</v>
      </c>
      <c r="H751" s="179">
        <v>560.41</v>
      </c>
      <c r="I751" s="180"/>
      <c r="J751" s="179">
        <f>ROUND(I751*H751,2)</f>
        <v>0</v>
      </c>
      <c r="K751" s="177" t="s">
        <v>321</v>
      </c>
      <c r="L751" s="35"/>
      <c r="M751" s="181" t="s">
        <v>1</v>
      </c>
      <c r="N751" s="182" t="s">
        <v>41</v>
      </c>
      <c r="O751" s="57"/>
      <c r="P751" s="183">
        <f>O751*H751</f>
        <v>0</v>
      </c>
      <c r="Q751" s="183">
        <v>0</v>
      </c>
      <c r="R751" s="183">
        <f>Q751*H751</f>
        <v>0</v>
      </c>
      <c r="S751" s="183">
        <v>0.00594</v>
      </c>
      <c r="T751" s="184">
        <f>S751*H751</f>
        <v>3.3288354</v>
      </c>
      <c r="AR751" s="14" t="s">
        <v>314</v>
      </c>
      <c r="AT751" s="14" t="s">
        <v>317</v>
      </c>
      <c r="AU751" s="14" t="s">
        <v>106</v>
      </c>
      <c r="AY751" s="14" t="s">
        <v>310</v>
      </c>
      <c r="BE751" s="185">
        <f>IF(N751="základní",J751,0)</f>
        <v>0</v>
      </c>
      <c r="BF751" s="185">
        <f>IF(N751="snížená",J751,0)</f>
        <v>0</v>
      </c>
      <c r="BG751" s="185">
        <f>IF(N751="zákl. přenesená",J751,0)</f>
        <v>0</v>
      </c>
      <c r="BH751" s="185">
        <f>IF(N751="sníž. přenesená",J751,0)</f>
        <v>0</v>
      </c>
      <c r="BI751" s="185">
        <f>IF(N751="nulová",J751,0)</f>
        <v>0</v>
      </c>
      <c r="BJ751" s="14" t="s">
        <v>106</v>
      </c>
      <c r="BK751" s="185">
        <f>ROUND(I751*H751,2)</f>
        <v>0</v>
      </c>
      <c r="BL751" s="14" t="s">
        <v>314</v>
      </c>
      <c r="BM751" s="14" t="s">
        <v>1567</v>
      </c>
    </row>
    <row r="752" spans="2:51" s="11" customFormat="1" ht="11.25">
      <c r="B752" s="186"/>
      <c r="C752" s="187"/>
      <c r="D752" s="188" t="s">
        <v>325</v>
      </c>
      <c r="E752" s="189" t="s">
        <v>1568</v>
      </c>
      <c r="F752" s="190" t="s">
        <v>963</v>
      </c>
      <c r="G752" s="187"/>
      <c r="H752" s="191">
        <v>560.41</v>
      </c>
      <c r="I752" s="192"/>
      <c r="J752" s="187"/>
      <c r="K752" s="187"/>
      <c r="L752" s="193"/>
      <c r="M752" s="194"/>
      <c r="N752" s="195"/>
      <c r="O752" s="195"/>
      <c r="P752" s="195"/>
      <c r="Q752" s="195"/>
      <c r="R752" s="195"/>
      <c r="S752" s="195"/>
      <c r="T752" s="196"/>
      <c r="AT752" s="197" t="s">
        <v>325</v>
      </c>
      <c r="AU752" s="197" t="s">
        <v>106</v>
      </c>
      <c r="AV752" s="11" t="s">
        <v>106</v>
      </c>
      <c r="AW752" s="11" t="s">
        <v>31</v>
      </c>
      <c r="AX752" s="11" t="s">
        <v>77</v>
      </c>
      <c r="AY752" s="197" t="s">
        <v>310</v>
      </c>
    </row>
    <row r="753" spans="2:65" s="1" customFormat="1" ht="16.5" customHeight="1">
      <c r="B753" s="31"/>
      <c r="C753" s="175" t="s">
        <v>1569</v>
      </c>
      <c r="D753" s="175" t="s">
        <v>317</v>
      </c>
      <c r="E753" s="176" t="s">
        <v>1570</v>
      </c>
      <c r="F753" s="177" t="s">
        <v>1571</v>
      </c>
      <c r="G753" s="178" t="s">
        <v>1084</v>
      </c>
      <c r="H753" s="179">
        <v>4</v>
      </c>
      <c r="I753" s="180"/>
      <c r="J753" s="179">
        <f>ROUND(I753*H753,2)</f>
        <v>0</v>
      </c>
      <c r="K753" s="177" t="s">
        <v>321</v>
      </c>
      <c r="L753" s="35"/>
      <c r="M753" s="181" t="s">
        <v>1</v>
      </c>
      <c r="N753" s="182" t="s">
        <v>41</v>
      </c>
      <c r="O753" s="57"/>
      <c r="P753" s="183">
        <f>O753*H753</f>
        <v>0</v>
      </c>
      <c r="Q753" s="183">
        <v>0</v>
      </c>
      <c r="R753" s="183">
        <f>Q753*H753</f>
        <v>0</v>
      </c>
      <c r="S753" s="183">
        <v>0.00906</v>
      </c>
      <c r="T753" s="184">
        <f>S753*H753</f>
        <v>0.03624</v>
      </c>
      <c r="AR753" s="14" t="s">
        <v>314</v>
      </c>
      <c r="AT753" s="14" t="s">
        <v>317</v>
      </c>
      <c r="AU753" s="14" t="s">
        <v>106</v>
      </c>
      <c r="AY753" s="14" t="s">
        <v>310</v>
      </c>
      <c r="BE753" s="185">
        <f>IF(N753="základní",J753,0)</f>
        <v>0</v>
      </c>
      <c r="BF753" s="185">
        <f>IF(N753="snížená",J753,0)</f>
        <v>0</v>
      </c>
      <c r="BG753" s="185">
        <f>IF(N753="zákl. přenesená",J753,0)</f>
        <v>0</v>
      </c>
      <c r="BH753" s="185">
        <f>IF(N753="sníž. přenesená",J753,0)</f>
        <v>0</v>
      </c>
      <c r="BI753" s="185">
        <f>IF(N753="nulová",J753,0)</f>
        <v>0</v>
      </c>
      <c r="BJ753" s="14" t="s">
        <v>106</v>
      </c>
      <c r="BK753" s="185">
        <f>ROUND(I753*H753,2)</f>
        <v>0</v>
      </c>
      <c r="BL753" s="14" t="s">
        <v>314</v>
      </c>
      <c r="BM753" s="14" t="s">
        <v>1572</v>
      </c>
    </row>
    <row r="754" spans="2:51" s="11" customFormat="1" ht="11.25">
      <c r="B754" s="186"/>
      <c r="C754" s="187"/>
      <c r="D754" s="188" t="s">
        <v>325</v>
      </c>
      <c r="E754" s="189" t="s">
        <v>1573</v>
      </c>
      <c r="F754" s="190" t="s">
        <v>1574</v>
      </c>
      <c r="G754" s="187"/>
      <c r="H754" s="191">
        <v>4</v>
      </c>
      <c r="I754" s="192"/>
      <c r="J754" s="187"/>
      <c r="K754" s="187"/>
      <c r="L754" s="193"/>
      <c r="M754" s="194"/>
      <c r="N754" s="195"/>
      <c r="O754" s="195"/>
      <c r="P754" s="195"/>
      <c r="Q754" s="195"/>
      <c r="R754" s="195"/>
      <c r="S754" s="195"/>
      <c r="T754" s="196"/>
      <c r="AT754" s="197" t="s">
        <v>325</v>
      </c>
      <c r="AU754" s="197" t="s">
        <v>106</v>
      </c>
      <c r="AV754" s="11" t="s">
        <v>106</v>
      </c>
      <c r="AW754" s="11" t="s">
        <v>31</v>
      </c>
      <c r="AX754" s="11" t="s">
        <v>77</v>
      </c>
      <c r="AY754" s="197" t="s">
        <v>310</v>
      </c>
    </row>
    <row r="755" spans="2:65" s="1" customFormat="1" ht="16.5" customHeight="1">
      <c r="B755" s="31"/>
      <c r="C755" s="175" t="s">
        <v>1575</v>
      </c>
      <c r="D755" s="175" t="s">
        <v>317</v>
      </c>
      <c r="E755" s="176" t="s">
        <v>1576</v>
      </c>
      <c r="F755" s="177" t="s">
        <v>1577</v>
      </c>
      <c r="G755" s="178" t="s">
        <v>422</v>
      </c>
      <c r="H755" s="179">
        <v>21.33</v>
      </c>
      <c r="I755" s="180"/>
      <c r="J755" s="179">
        <f>ROUND(I755*H755,2)</f>
        <v>0</v>
      </c>
      <c r="K755" s="177" t="s">
        <v>321</v>
      </c>
      <c r="L755" s="35"/>
      <c r="M755" s="181" t="s">
        <v>1</v>
      </c>
      <c r="N755" s="182" t="s">
        <v>41</v>
      </c>
      <c r="O755" s="57"/>
      <c r="P755" s="183">
        <f>O755*H755</f>
        <v>0</v>
      </c>
      <c r="Q755" s="183">
        <v>0</v>
      </c>
      <c r="R755" s="183">
        <f>Q755*H755</f>
        <v>0</v>
      </c>
      <c r="S755" s="183">
        <v>0.00191</v>
      </c>
      <c r="T755" s="184">
        <f>S755*H755</f>
        <v>0.0407403</v>
      </c>
      <c r="AR755" s="14" t="s">
        <v>314</v>
      </c>
      <c r="AT755" s="14" t="s">
        <v>317</v>
      </c>
      <c r="AU755" s="14" t="s">
        <v>106</v>
      </c>
      <c r="AY755" s="14" t="s">
        <v>310</v>
      </c>
      <c r="BE755" s="185">
        <f>IF(N755="základní",J755,0)</f>
        <v>0</v>
      </c>
      <c r="BF755" s="185">
        <f>IF(N755="snížená",J755,0)</f>
        <v>0</v>
      </c>
      <c r="BG755" s="185">
        <f>IF(N755="zákl. přenesená",J755,0)</f>
        <v>0</v>
      </c>
      <c r="BH755" s="185">
        <f>IF(N755="sníž. přenesená",J755,0)</f>
        <v>0</v>
      </c>
      <c r="BI755" s="185">
        <f>IF(N755="nulová",J755,0)</f>
        <v>0</v>
      </c>
      <c r="BJ755" s="14" t="s">
        <v>106</v>
      </c>
      <c r="BK755" s="185">
        <f>ROUND(I755*H755,2)</f>
        <v>0</v>
      </c>
      <c r="BL755" s="14" t="s">
        <v>314</v>
      </c>
      <c r="BM755" s="14" t="s">
        <v>1578</v>
      </c>
    </row>
    <row r="756" spans="2:51" s="12" customFormat="1" ht="11.25">
      <c r="B756" s="198"/>
      <c r="C756" s="199"/>
      <c r="D756" s="188" t="s">
        <v>325</v>
      </c>
      <c r="E756" s="200" t="s">
        <v>1</v>
      </c>
      <c r="F756" s="201" t="s">
        <v>1579</v>
      </c>
      <c r="G756" s="199"/>
      <c r="H756" s="200" t="s">
        <v>1</v>
      </c>
      <c r="I756" s="202"/>
      <c r="J756" s="199"/>
      <c r="K756" s="199"/>
      <c r="L756" s="203"/>
      <c r="M756" s="204"/>
      <c r="N756" s="205"/>
      <c r="O756" s="205"/>
      <c r="P756" s="205"/>
      <c r="Q756" s="205"/>
      <c r="R756" s="205"/>
      <c r="S756" s="205"/>
      <c r="T756" s="206"/>
      <c r="AT756" s="207" t="s">
        <v>325</v>
      </c>
      <c r="AU756" s="207" t="s">
        <v>106</v>
      </c>
      <c r="AV756" s="12" t="s">
        <v>77</v>
      </c>
      <c r="AW756" s="12" t="s">
        <v>31</v>
      </c>
      <c r="AX756" s="12" t="s">
        <v>69</v>
      </c>
      <c r="AY756" s="207" t="s">
        <v>310</v>
      </c>
    </row>
    <row r="757" spans="2:51" s="11" customFormat="1" ht="11.25">
      <c r="B757" s="186"/>
      <c r="C757" s="187"/>
      <c r="D757" s="188" t="s">
        <v>325</v>
      </c>
      <c r="E757" s="189" t="s">
        <v>1580</v>
      </c>
      <c r="F757" s="190" t="s">
        <v>1581</v>
      </c>
      <c r="G757" s="187"/>
      <c r="H757" s="191">
        <v>21.33</v>
      </c>
      <c r="I757" s="192"/>
      <c r="J757" s="187"/>
      <c r="K757" s="187"/>
      <c r="L757" s="193"/>
      <c r="M757" s="194"/>
      <c r="N757" s="195"/>
      <c r="O757" s="195"/>
      <c r="P757" s="195"/>
      <c r="Q757" s="195"/>
      <c r="R757" s="195"/>
      <c r="S757" s="195"/>
      <c r="T757" s="196"/>
      <c r="AT757" s="197" t="s">
        <v>325</v>
      </c>
      <c r="AU757" s="197" t="s">
        <v>106</v>
      </c>
      <c r="AV757" s="11" t="s">
        <v>106</v>
      </c>
      <c r="AW757" s="11" t="s">
        <v>31</v>
      </c>
      <c r="AX757" s="11" t="s">
        <v>69</v>
      </c>
      <c r="AY757" s="197" t="s">
        <v>310</v>
      </c>
    </row>
    <row r="758" spans="2:51" s="11" customFormat="1" ht="11.25">
      <c r="B758" s="186"/>
      <c r="C758" s="187"/>
      <c r="D758" s="188" t="s">
        <v>325</v>
      </c>
      <c r="E758" s="189" t="s">
        <v>1582</v>
      </c>
      <c r="F758" s="190" t="s">
        <v>1583</v>
      </c>
      <c r="G758" s="187"/>
      <c r="H758" s="191">
        <v>21.33</v>
      </c>
      <c r="I758" s="192"/>
      <c r="J758" s="187"/>
      <c r="K758" s="187"/>
      <c r="L758" s="193"/>
      <c r="M758" s="194"/>
      <c r="N758" s="195"/>
      <c r="O758" s="195"/>
      <c r="P758" s="195"/>
      <c r="Q758" s="195"/>
      <c r="R758" s="195"/>
      <c r="S758" s="195"/>
      <c r="T758" s="196"/>
      <c r="AT758" s="197" t="s">
        <v>325</v>
      </c>
      <c r="AU758" s="197" t="s">
        <v>106</v>
      </c>
      <c r="AV758" s="11" t="s">
        <v>106</v>
      </c>
      <c r="AW758" s="11" t="s">
        <v>31</v>
      </c>
      <c r="AX758" s="11" t="s">
        <v>77</v>
      </c>
      <c r="AY758" s="197" t="s">
        <v>310</v>
      </c>
    </row>
    <row r="759" spans="2:65" s="1" customFormat="1" ht="16.5" customHeight="1">
      <c r="B759" s="31"/>
      <c r="C759" s="175" t="s">
        <v>1584</v>
      </c>
      <c r="D759" s="175" t="s">
        <v>317</v>
      </c>
      <c r="E759" s="176" t="s">
        <v>1585</v>
      </c>
      <c r="F759" s="177" t="s">
        <v>1586</v>
      </c>
      <c r="G759" s="178" t="s">
        <v>422</v>
      </c>
      <c r="H759" s="179">
        <v>169.68</v>
      </c>
      <c r="I759" s="180"/>
      <c r="J759" s="179">
        <f>ROUND(I759*H759,2)</f>
        <v>0</v>
      </c>
      <c r="K759" s="177" t="s">
        <v>321</v>
      </c>
      <c r="L759" s="35"/>
      <c r="M759" s="181" t="s">
        <v>1</v>
      </c>
      <c r="N759" s="182" t="s">
        <v>41</v>
      </c>
      <c r="O759" s="57"/>
      <c r="P759" s="183">
        <f>O759*H759</f>
        <v>0</v>
      </c>
      <c r="Q759" s="183">
        <v>0</v>
      </c>
      <c r="R759" s="183">
        <f>Q759*H759</f>
        <v>0</v>
      </c>
      <c r="S759" s="183">
        <v>0.00167</v>
      </c>
      <c r="T759" s="184">
        <f>S759*H759</f>
        <v>0.2833656</v>
      </c>
      <c r="AR759" s="14" t="s">
        <v>314</v>
      </c>
      <c r="AT759" s="14" t="s">
        <v>317</v>
      </c>
      <c r="AU759" s="14" t="s">
        <v>106</v>
      </c>
      <c r="AY759" s="14" t="s">
        <v>310</v>
      </c>
      <c r="BE759" s="185">
        <f>IF(N759="základní",J759,0)</f>
        <v>0</v>
      </c>
      <c r="BF759" s="185">
        <f>IF(N759="snížená",J759,0)</f>
        <v>0</v>
      </c>
      <c r="BG759" s="185">
        <f>IF(N759="zákl. přenesená",J759,0)</f>
        <v>0</v>
      </c>
      <c r="BH759" s="185">
        <f>IF(N759="sníž. přenesená",J759,0)</f>
        <v>0</v>
      </c>
      <c r="BI759" s="185">
        <f>IF(N759="nulová",J759,0)</f>
        <v>0</v>
      </c>
      <c r="BJ759" s="14" t="s">
        <v>106</v>
      </c>
      <c r="BK759" s="185">
        <f>ROUND(I759*H759,2)</f>
        <v>0</v>
      </c>
      <c r="BL759" s="14" t="s">
        <v>314</v>
      </c>
      <c r="BM759" s="14" t="s">
        <v>1587</v>
      </c>
    </row>
    <row r="760" spans="2:51" s="11" customFormat="1" ht="11.25">
      <c r="B760" s="186"/>
      <c r="C760" s="187"/>
      <c r="D760" s="188" t="s">
        <v>325</v>
      </c>
      <c r="E760" s="189" t="s">
        <v>1588</v>
      </c>
      <c r="F760" s="190" t="s">
        <v>1589</v>
      </c>
      <c r="G760" s="187"/>
      <c r="H760" s="191">
        <v>160.71</v>
      </c>
      <c r="I760" s="192"/>
      <c r="J760" s="187"/>
      <c r="K760" s="187"/>
      <c r="L760" s="193"/>
      <c r="M760" s="194"/>
      <c r="N760" s="195"/>
      <c r="O760" s="195"/>
      <c r="P760" s="195"/>
      <c r="Q760" s="195"/>
      <c r="R760" s="195"/>
      <c r="S760" s="195"/>
      <c r="T760" s="196"/>
      <c r="AT760" s="197" t="s">
        <v>325</v>
      </c>
      <c r="AU760" s="197" t="s">
        <v>106</v>
      </c>
      <c r="AV760" s="11" t="s">
        <v>106</v>
      </c>
      <c r="AW760" s="11" t="s">
        <v>31</v>
      </c>
      <c r="AX760" s="11" t="s">
        <v>69</v>
      </c>
      <c r="AY760" s="197" t="s">
        <v>310</v>
      </c>
    </row>
    <row r="761" spans="2:51" s="11" customFormat="1" ht="11.25">
      <c r="B761" s="186"/>
      <c r="C761" s="187"/>
      <c r="D761" s="188" t="s">
        <v>325</v>
      </c>
      <c r="E761" s="189" t="s">
        <v>305</v>
      </c>
      <c r="F761" s="190" t="s">
        <v>1590</v>
      </c>
      <c r="G761" s="187"/>
      <c r="H761" s="191">
        <v>8.97</v>
      </c>
      <c r="I761" s="192"/>
      <c r="J761" s="187"/>
      <c r="K761" s="187"/>
      <c r="L761" s="193"/>
      <c r="M761" s="194"/>
      <c r="N761" s="195"/>
      <c r="O761" s="195"/>
      <c r="P761" s="195"/>
      <c r="Q761" s="195"/>
      <c r="R761" s="195"/>
      <c r="S761" s="195"/>
      <c r="T761" s="196"/>
      <c r="AT761" s="197" t="s">
        <v>325</v>
      </c>
      <c r="AU761" s="197" t="s">
        <v>106</v>
      </c>
      <c r="AV761" s="11" t="s">
        <v>106</v>
      </c>
      <c r="AW761" s="11" t="s">
        <v>31</v>
      </c>
      <c r="AX761" s="11" t="s">
        <v>69</v>
      </c>
      <c r="AY761" s="197" t="s">
        <v>310</v>
      </c>
    </row>
    <row r="762" spans="2:51" s="11" customFormat="1" ht="11.25">
      <c r="B762" s="186"/>
      <c r="C762" s="187"/>
      <c r="D762" s="188" t="s">
        <v>325</v>
      </c>
      <c r="E762" s="189" t="s">
        <v>1591</v>
      </c>
      <c r="F762" s="190" t="s">
        <v>1592</v>
      </c>
      <c r="G762" s="187"/>
      <c r="H762" s="191">
        <v>169.68</v>
      </c>
      <c r="I762" s="192"/>
      <c r="J762" s="187"/>
      <c r="K762" s="187"/>
      <c r="L762" s="193"/>
      <c r="M762" s="194"/>
      <c r="N762" s="195"/>
      <c r="O762" s="195"/>
      <c r="P762" s="195"/>
      <c r="Q762" s="195"/>
      <c r="R762" s="195"/>
      <c r="S762" s="195"/>
      <c r="T762" s="196"/>
      <c r="AT762" s="197" t="s">
        <v>325</v>
      </c>
      <c r="AU762" s="197" t="s">
        <v>106</v>
      </c>
      <c r="AV762" s="11" t="s">
        <v>106</v>
      </c>
      <c r="AW762" s="11" t="s">
        <v>31</v>
      </c>
      <c r="AX762" s="11" t="s">
        <v>77</v>
      </c>
      <c r="AY762" s="197" t="s">
        <v>310</v>
      </c>
    </row>
    <row r="763" spans="2:65" s="1" customFormat="1" ht="16.5" customHeight="1">
      <c r="B763" s="31"/>
      <c r="C763" s="175" t="s">
        <v>323</v>
      </c>
      <c r="D763" s="175" t="s">
        <v>317</v>
      </c>
      <c r="E763" s="176" t="s">
        <v>1593</v>
      </c>
      <c r="F763" s="177" t="s">
        <v>1594</v>
      </c>
      <c r="G763" s="178" t="s">
        <v>320</v>
      </c>
      <c r="H763" s="179">
        <v>33.53</v>
      </c>
      <c r="I763" s="180"/>
      <c r="J763" s="179">
        <f>ROUND(I763*H763,2)</f>
        <v>0</v>
      </c>
      <c r="K763" s="177" t="s">
        <v>321</v>
      </c>
      <c r="L763" s="35"/>
      <c r="M763" s="181" t="s">
        <v>1</v>
      </c>
      <c r="N763" s="182" t="s">
        <v>41</v>
      </c>
      <c r="O763" s="57"/>
      <c r="P763" s="183">
        <f>O763*H763</f>
        <v>0</v>
      </c>
      <c r="Q763" s="183">
        <v>0</v>
      </c>
      <c r="R763" s="183">
        <f>Q763*H763</f>
        <v>0</v>
      </c>
      <c r="S763" s="183">
        <v>0.00584</v>
      </c>
      <c r="T763" s="184">
        <f>S763*H763</f>
        <v>0.1958152</v>
      </c>
      <c r="AR763" s="14" t="s">
        <v>314</v>
      </c>
      <c r="AT763" s="14" t="s">
        <v>317</v>
      </c>
      <c r="AU763" s="14" t="s">
        <v>106</v>
      </c>
      <c r="AY763" s="14" t="s">
        <v>310</v>
      </c>
      <c r="BE763" s="185">
        <f>IF(N763="základní",J763,0)</f>
        <v>0</v>
      </c>
      <c r="BF763" s="185">
        <f>IF(N763="snížená",J763,0)</f>
        <v>0</v>
      </c>
      <c r="BG763" s="185">
        <f>IF(N763="zákl. přenesená",J763,0)</f>
        <v>0</v>
      </c>
      <c r="BH763" s="185">
        <f>IF(N763="sníž. přenesená",J763,0)</f>
        <v>0</v>
      </c>
      <c r="BI763" s="185">
        <f>IF(N763="nulová",J763,0)</f>
        <v>0</v>
      </c>
      <c r="BJ763" s="14" t="s">
        <v>106</v>
      </c>
      <c r="BK763" s="185">
        <f>ROUND(I763*H763,2)</f>
        <v>0</v>
      </c>
      <c r="BL763" s="14" t="s">
        <v>314</v>
      </c>
      <c r="BM763" s="14" t="s">
        <v>1595</v>
      </c>
    </row>
    <row r="764" spans="2:51" s="11" customFormat="1" ht="11.25">
      <c r="B764" s="186"/>
      <c r="C764" s="187"/>
      <c r="D764" s="188" t="s">
        <v>325</v>
      </c>
      <c r="E764" s="189" t="s">
        <v>1596</v>
      </c>
      <c r="F764" s="190" t="s">
        <v>1597</v>
      </c>
      <c r="G764" s="187"/>
      <c r="H764" s="191">
        <v>33.53</v>
      </c>
      <c r="I764" s="192"/>
      <c r="J764" s="187"/>
      <c r="K764" s="187"/>
      <c r="L764" s="193"/>
      <c r="M764" s="194"/>
      <c r="N764" s="195"/>
      <c r="O764" s="195"/>
      <c r="P764" s="195"/>
      <c r="Q764" s="195"/>
      <c r="R764" s="195"/>
      <c r="S764" s="195"/>
      <c r="T764" s="196"/>
      <c r="AT764" s="197" t="s">
        <v>325</v>
      </c>
      <c r="AU764" s="197" t="s">
        <v>106</v>
      </c>
      <c r="AV764" s="11" t="s">
        <v>106</v>
      </c>
      <c r="AW764" s="11" t="s">
        <v>31</v>
      </c>
      <c r="AX764" s="11" t="s">
        <v>77</v>
      </c>
      <c r="AY764" s="197" t="s">
        <v>310</v>
      </c>
    </row>
    <row r="765" spans="2:65" s="1" customFormat="1" ht="16.5" customHeight="1">
      <c r="B765" s="31"/>
      <c r="C765" s="175" t="s">
        <v>1598</v>
      </c>
      <c r="D765" s="175" t="s">
        <v>317</v>
      </c>
      <c r="E765" s="176" t="s">
        <v>1599</v>
      </c>
      <c r="F765" s="177" t="s">
        <v>1600</v>
      </c>
      <c r="G765" s="178" t="s">
        <v>422</v>
      </c>
      <c r="H765" s="179">
        <v>91.3</v>
      </c>
      <c r="I765" s="180"/>
      <c r="J765" s="179">
        <f>ROUND(I765*H765,2)</f>
        <v>0</v>
      </c>
      <c r="K765" s="177" t="s">
        <v>321</v>
      </c>
      <c r="L765" s="35"/>
      <c r="M765" s="181" t="s">
        <v>1</v>
      </c>
      <c r="N765" s="182" t="s">
        <v>41</v>
      </c>
      <c r="O765" s="57"/>
      <c r="P765" s="183">
        <f>O765*H765</f>
        <v>0</v>
      </c>
      <c r="Q765" s="183">
        <v>0</v>
      </c>
      <c r="R765" s="183">
        <f>Q765*H765</f>
        <v>0</v>
      </c>
      <c r="S765" s="183">
        <v>0.0026</v>
      </c>
      <c r="T765" s="184">
        <f>S765*H765</f>
        <v>0.23737999999999998</v>
      </c>
      <c r="AR765" s="14" t="s">
        <v>314</v>
      </c>
      <c r="AT765" s="14" t="s">
        <v>317</v>
      </c>
      <c r="AU765" s="14" t="s">
        <v>106</v>
      </c>
      <c r="AY765" s="14" t="s">
        <v>310</v>
      </c>
      <c r="BE765" s="185">
        <f>IF(N765="základní",J765,0)</f>
        <v>0</v>
      </c>
      <c r="BF765" s="185">
        <f>IF(N765="snížená",J765,0)</f>
        <v>0</v>
      </c>
      <c r="BG765" s="185">
        <f>IF(N765="zákl. přenesená",J765,0)</f>
        <v>0</v>
      </c>
      <c r="BH765" s="185">
        <f>IF(N765="sníž. přenesená",J765,0)</f>
        <v>0</v>
      </c>
      <c r="BI765" s="185">
        <f>IF(N765="nulová",J765,0)</f>
        <v>0</v>
      </c>
      <c r="BJ765" s="14" t="s">
        <v>106</v>
      </c>
      <c r="BK765" s="185">
        <f>ROUND(I765*H765,2)</f>
        <v>0</v>
      </c>
      <c r="BL765" s="14" t="s">
        <v>314</v>
      </c>
      <c r="BM765" s="14" t="s">
        <v>1601</v>
      </c>
    </row>
    <row r="766" spans="2:51" s="11" customFormat="1" ht="11.25">
      <c r="B766" s="186"/>
      <c r="C766" s="187"/>
      <c r="D766" s="188" t="s">
        <v>325</v>
      </c>
      <c r="E766" s="189" t="s">
        <v>1602</v>
      </c>
      <c r="F766" s="190" t="s">
        <v>1603</v>
      </c>
      <c r="G766" s="187"/>
      <c r="H766" s="191">
        <v>91.3</v>
      </c>
      <c r="I766" s="192"/>
      <c r="J766" s="187"/>
      <c r="K766" s="187"/>
      <c r="L766" s="193"/>
      <c r="M766" s="194"/>
      <c r="N766" s="195"/>
      <c r="O766" s="195"/>
      <c r="P766" s="195"/>
      <c r="Q766" s="195"/>
      <c r="R766" s="195"/>
      <c r="S766" s="195"/>
      <c r="T766" s="196"/>
      <c r="AT766" s="197" t="s">
        <v>325</v>
      </c>
      <c r="AU766" s="197" t="s">
        <v>106</v>
      </c>
      <c r="AV766" s="11" t="s">
        <v>106</v>
      </c>
      <c r="AW766" s="11" t="s">
        <v>31</v>
      </c>
      <c r="AX766" s="11" t="s">
        <v>77</v>
      </c>
      <c r="AY766" s="197" t="s">
        <v>310</v>
      </c>
    </row>
    <row r="767" spans="2:65" s="1" customFormat="1" ht="16.5" customHeight="1">
      <c r="B767" s="31"/>
      <c r="C767" s="175" t="s">
        <v>1604</v>
      </c>
      <c r="D767" s="175" t="s">
        <v>317</v>
      </c>
      <c r="E767" s="176" t="s">
        <v>1605</v>
      </c>
      <c r="F767" s="177" t="s">
        <v>1606</v>
      </c>
      <c r="G767" s="178" t="s">
        <v>422</v>
      </c>
      <c r="H767" s="179">
        <v>47.4</v>
      </c>
      <c r="I767" s="180"/>
      <c r="J767" s="179">
        <f>ROUND(I767*H767,2)</f>
        <v>0</v>
      </c>
      <c r="K767" s="177" t="s">
        <v>321</v>
      </c>
      <c r="L767" s="35"/>
      <c r="M767" s="181" t="s">
        <v>1</v>
      </c>
      <c r="N767" s="182" t="s">
        <v>41</v>
      </c>
      <c r="O767" s="57"/>
      <c r="P767" s="183">
        <f>O767*H767</f>
        <v>0</v>
      </c>
      <c r="Q767" s="183">
        <v>0</v>
      </c>
      <c r="R767" s="183">
        <f>Q767*H767</f>
        <v>0</v>
      </c>
      <c r="S767" s="183">
        <v>0.00394</v>
      </c>
      <c r="T767" s="184">
        <f>S767*H767</f>
        <v>0.18675599999999998</v>
      </c>
      <c r="AR767" s="14" t="s">
        <v>314</v>
      </c>
      <c r="AT767" s="14" t="s">
        <v>317</v>
      </c>
      <c r="AU767" s="14" t="s">
        <v>106</v>
      </c>
      <c r="AY767" s="14" t="s">
        <v>310</v>
      </c>
      <c r="BE767" s="185">
        <f>IF(N767="základní",J767,0)</f>
        <v>0</v>
      </c>
      <c r="BF767" s="185">
        <f>IF(N767="snížená",J767,0)</f>
        <v>0</v>
      </c>
      <c r="BG767" s="185">
        <f>IF(N767="zákl. přenesená",J767,0)</f>
        <v>0</v>
      </c>
      <c r="BH767" s="185">
        <f>IF(N767="sníž. přenesená",J767,0)</f>
        <v>0</v>
      </c>
      <c r="BI767" s="185">
        <f>IF(N767="nulová",J767,0)</f>
        <v>0</v>
      </c>
      <c r="BJ767" s="14" t="s">
        <v>106</v>
      </c>
      <c r="BK767" s="185">
        <f>ROUND(I767*H767,2)</f>
        <v>0</v>
      </c>
      <c r="BL767" s="14" t="s">
        <v>314</v>
      </c>
      <c r="BM767" s="14" t="s">
        <v>1607</v>
      </c>
    </row>
    <row r="768" spans="2:51" s="11" customFormat="1" ht="11.25">
      <c r="B768" s="186"/>
      <c r="C768" s="187"/>
      <c r="D768" s="188" t="s">
        <v>325</v>
      </c>
      <c r="E768" s="189" t="s">
        <v>1608</v>
      </c>
      <c r="F768" s="190" t="s">
        <v>1609</v>
      </c>
      <c r="G768" s="187"/>
      <c r="H768" s="191">
        <v>47.4</v>
      </c>
      <c r="I768" s="192"/>
      <c r="J768" s="187"/>
      <c r="K768" s="187"/>
      <c r="L768" s="193"/>
      <c r="M768" s="194"/>
      <c r="N768" s="195"/>
      <c r="O768" s="195"/>
      <c r="P768" s="195"/>
      <c r="Q768" s="195"/>
      <c r="R768" s="195"/>
      <c r="S768" s="195"/>
      <c r="T768" s="196"/>
      <c r="AT768" s="197" t="s">
        <v>325</v>
      </c>
      <c r="AU768" s="197" t="s">
        <v>106</v>
      </c>
      <c r="AV768" s="11" t="s">
        <v>106</v>
      </c>
      <c r="AW768" s="11" t="s">
        <v>31</v>
      </c>
      <c r="AX768" s="11" t="s">
        <v>77</v>
      </c>
      <c r="AY768" s="197" t="s">
        <v>310</v>
      </c>
    </row>
    <row r="769" spans="2:65" s="1" customFormat="1" ht="22.5" customHeight="1">
      <c r="B769" s="31"/>
      <c r="C769" s="175" t="s">
        <v>1610</v>
      </c>
      <c r="D769" s="175" t="s">
        <v>317</v>
      </c>
      <c r="E769" s="176" t="s">
        <v>1611</v>
      </c>
      <c r="F769" s="177" t="s">
        <v>1612</v>
      </c>
      <c r="G769" s="178" t="s">
        <v>320</v>
      </c>
      <c r="H769" s="179">
        <v>560.41</v>
      </c>
      <c r="I769" s="180"/>
      <c r="J769" s="179">
        <f>ROUND(I769*H769,2)</f>
        <v>0</v>
      </c>
      <c r="K769" s="177" t="s">
        <v>321</v>
      </c>
      <c r="L769" s="35"/>
      <c r="M769" s="181" t="s">
        <v>1</v>
      </c>
      <c r="N769" s="182" t="s">
        <v>41</v>
      </c>
      <c r="O769" s="57"/>
      <c r="P769" s="183">
        <f>O769*H769</f>
        <v>0</v>
      </c>
      <c r="Q769" s="183">
        <v>0.00268</v>
      </c>
      <c r="R769" s="183">
        <f>Q769*H769</f>
        <v>1.5018988</v>
      </c>
      <c r="S769" s="183">
        <v>0</v>
      </c>
      <c r="T769" s="184">
        <f>S769*H769</f>
        <v>0</v>
      </c>
      <c r="AR769" s="14" t="s">
        <v>314</v>
      </c>
      <c r="AT769" s="14" t="s">
        <v>317</v>
      </c>
      <c r="AU769" s="14" t="s">
        <v>106</v>
      </c>
      <c r="AY769" s="14" t="s">
        <v>310</v>
      </c>
      <c r="BE769" s="185">
        <f>IF(N769="základní",J769,0)</f>
        <v>0</v>
      </c>
      <c r="BF769" s="185">
        <f>IF(N769="snížená",J769,0)</f>
        <v>0</v>
      </c>
      <c r="BG769" s="185">
        <f>IF(N769="zákl. přenesená",J769,0)</f>
        <v>0</v>
      </c>
      <c r="BH769" s="185">
        <f>IF(N769="sníž. přenesená",J769,0)</f>
        <v>0</v>
      </c>
      <c r="BI769" s="185">
        <f>IF(N769="nulová",J769,0)</f>
        <v>0</v>
      </c>
      <c r="BJ769" s="14" t="s">
        <v>106</v>
      </c>
      <c r="BK769" s="185">
        <f>ROUND(I769*H769,2)</f>
        <v>0</v>
      </c>
      <c r="BL769" s="14" t="s">
        <v>314</v>
      </c>
      <c r="BM769" s="14" t="s">
        <v>1613</v>
      </c>
    </row>
    <row r="770" spans="2:51" s="11" customFormat="1" ht="11.25">
      <c r="B770" s="186"/>
      <c r="C770" s="187"/>
      <c r="D770" s="188" t="s">
        <v>325</v>
      </c>
      <c r="E770" s="189" t="s">
        <v>1614</v>
      </c>
      <c r="F770" s="190" t="s">
        <v>963</v>
      </c>
      <c r="G770" s="187"/>
      <c r="H770" s="191">
        <v>560.41</v>
      </c>
      <c r="I770" s="192"/>
      <c r="J770" s="187"/>
      <c r="K770" s="187"/>
      <c r="L770" s="193"/>
      <c r="M770" s="194"/>
      <c r="N770" s="195"/>
      <c r="O770" s="195"/>
      <c r="P770" s="195"/>
      <c r="Q770" s="195"/>
      <c r="R770" s="195"/>
      <c r="S770" s="195"/>
      <c r="T770" s="196"/>
      <c r="AT770" s="197" t="s">
        <v>325</v>
      </c>
      <c r="AU770" s="197" t="s">
        <v>106</v>
      </c>
      <c r="AV770" s="11" t="s">
        <v>106</v>
      </c>
      <c r="AW770" s="11" t="s">
        <v>31</v>
      </c>
      <c r="AX770" s="11" t="s">
        <v>77</v>
      </c>
      <c r="AY770" s="197" t="s">
        <v>310</v>
      </c>
    </row>
    <row r="771" spans="2:65" s="1" customFormat="1" ht="16.5" customHeight="1">
      <c r="B771" s="31"/>
      <c r="C771" s="175" t="s">
        <v>1615</v>
      </c>
      <c r="D771" s="175" t="s">
        <v>317</v>
      </c>
      <c r="E771" s="176" t="s">
        <v>1616</v>
      </c>
      <c r="F771" s="177" t="s">
        <v>1617</v>
      </c>
      <c r="G771" s="178" t="s">
        <v>422</v>
      </c>
      <c r="H771" s="179">
        <v>21.33</v>
      </c>
      <c r="I771" s="180"/>
      <c r="J771" s="179">
        <f>ROUND(I771*H771,2)</f>
        <v>0</v>
      </c>
      <c r="K771" s="177" t="s">
        <v>321</v>
      </c>
      <c r="L771" s="35"/>
      <c r="M771" s="181" t="s">
        <v>1</v>
      </c>
      <c r="N771" s="182" t="s">
        <v>41</v>
      </c>
      <c r="O771" s="57"/>
      <c r="P771" s="183">
        <f>O771*H771</f>
        <v>0</v>
      </c>
      <c r="Q771" s="183">
        <v>0.00152</v>
      </c>
      <c r="R771" s="183">
        <f>Q771*H771</f>
        <v>0.0324216</v>
      </c>
      <c r="S771" s="183">
        <v>0</v>
      </c>
      <c r="T771" s="184">
        <f>S771*H771</f>
        <v>0</v>
      </c>
      <c r="AR771" s="14" t="s">
        <v>314</v>
      </c>
      <c r="AT771" s="14" t="s">
        <v>317</v>
      </c>
      <c r="AU771" s="14" t="s">
        <v>106</v>
      </c>
      <c r="AY771" s="14" t="s">
        <v>310</v>
      </c>
      <c r="BE771" s="185">
        <f>IF(N771="základní",J771,0)</f>
        <v>0</v>
      </c>
      <c r="BF771" s="185">
        <f>IF(N771="snížená",J771,0)</f>
        <v>0</v>
      </c>
      <c r="BG771" s="185">
        <f>IF(N771="zákl. přenesená",J771,0)</f>
        <v>0</v>
      </c>
      <c r="BH771" s="185">
        <f>IF(N771="sníž. přenesená",J771,0)</f>
        <v>0</v>
      </c>
      <c r="BI771" s="185">
        <f>IF(N771="nulová",J771,0)</f>
        <v>0</v>
      </c>
      <c r="BJ771" s="14" t="s">
        <v>106</v>
      </c>
      <c r="BK771" s="185">
        <f>ROUND(I771*H771,2)</f>
        <v>0</v>
      </c>
      <c r="BL771" s="14" t="s">
        <v>314</v>
      </c>
      <c r="BM771" s="14" t="s">
        <v>1618</v>
      </c>
    </row>
    <row r="772" spans="2:51" s="12" customFormat="1" ht="11.25">
      <c r="B772" s="198"/>
      <c r="C772" s="199"/>
      <c r="D772" s="188" t="s">
        <v>325</v>
      </c>
      <c r="E772" s="200" t="s">
        <v>1</v>
      </c>
      <c r="F772" s="201" t="s">
        <v>1579</v>
      </c>
      <c r="G772" s="199"/>
      <c r="H772" s="200" t="s">
        <v>1</v>
      </c>
      <c r="I772" s="202"/>
      <c r="J772" s="199"/>
      <c r="K772" s="199"/>
      <c r="L772" s="203"/>
      <c r="M772" s="204"/>
      <c r="N772" s="205"/>
      <c r="O772" s="205"/>
      <c r="P772" s="205"/>
      <c r="Q772" s="205"/>
      <c r="R772" s="205"/>
      <c r="S772" s="205"/>
      <c r="T772" s="206"/>
      <c r="AT772" s="207" t="s">
        <v>325</v>
      </c>
      <c r="AU772" s="207" t="s">
        <v>106</v>
      </c>
      <c r="AV772" s="12" t="s">
        <v>77</v>
      </c>
      <c r="AW772" s="12" t="s">
        <v>31</v>
      </c>
      <c r="AX772" s="12" t="s">
        <v>69</v>
      </c>
      <c r="AY772" s="207" t="s">
        <v>310</v>
      </c>
    </row>
    <row r="773" spans="2:51" s="11" customFormat="1" ht="11.25">
      <c r="B773" s="186"/>
      <c r="C773" s="187"/>
      <c r="D773" s="188" t="s">
        <v>325</v>
      </c>
      <c r="E773" s="189" t="s">
        <v>1619</v>
      </c>
      <c r="F773" s="190" t="s">
        <v>1581</v>
      </c>
      <c r="G773" s="187"/>
      <c r="H773" s="191">
        <v>21.33</v>
      </c>
      <c r="I773" s="192"/>
      <c r="J773" s="187"/>
      <c r="K773" s="187"/>
      <c r="L773" s="193"/>
      <c r="M773" s="194"/>
      <c r="N773" s="195"/>
      <c r="O773" s="195"/>
      <c r="P773" s="195"/>
      <c r="Q773" s="195"/>
      <c r="R773" s="195"/>
      <c r="S773" s="195"/>
      <c r="T773" s="196"/>
      <c r="AT773" s="197" t="s">
        <v>325</v>
      </c>
      <c r="AU773" s="197" t="s">
        <v>106</v>
      </c>
      <c r="AV773" s="11" t="s">
        <v>106</v>
      </c>
      <c r="AW773" s="11" t="s">
        <v>31</v>
      </c>
      <c r="AX773" s="11" t="s">
        <v>77</v>
      </c>
      <c r="AY773" s="197" t="s">
        <v>310</v>
      </c>
    </row>
    <row r="774" spans="2:65" s="1" customFormat="1" ht="16.5" customHeight="1">
      <c r="B774" s="31"/>
      <c r="C774" s="175" t="s">
        <v>1620</v>
      </c>
      <c r="D774" s="175" t="s">
        <v>317</v>
      </c>
      <c r="E774" s="176" t="s">
        <v>1621</v>
      </c>
      <c r="F774" s="177" t="s">
        <v>1622</v>
      </c>
      <c r="G774" s="178" t="s">
        <v>422</v>
      </c>
      <c r="H774" s="179">
        <v>169.68</v>
      </c>
      <c r="I774" s="180"/>
      <c r="J774" s="179">
        <f>ROUND(I774*H774,2)</f>
        <v>0</v>
      </c>
      <c r="K774" s="177" t="s">
        <v>321</v>
      </c>
      <c r="L774" s="35"/>
      <c r="M774" s="181" t="s">
        <v>1</v>
      </c>
      <c r="N774" s="182" t="s">
        <v>41</v>
      </c>
      <c r="O774" s="57"/>
      <c r="P774" s="183">
        <f>O774*H774</f>
        <v>0</v>
      </c>
      <c r="Q774" s="183">
        <v>0.00039</v>
      </c>
      <c r="R774" s="183">
        <f>Q774*H774</f>
        <v>0.0661752</v>
      </c>
      <c r="S774" s="183">
        <v>0</v>
      </c>
      <c r="T774" s="184">
        <f>S774*H774</f>
        <v>0</v>
      </c>
      <c r="AR774" s="14" t="s">
        <v>314</v>
      </c>
      <c r="AT774" s="14" t="s">
        <v>317</v>
      </c>
      <c r="AU774" s="14" t="s">
        <v>106</v>
      </c>
      <c r="AY774" s="14" t="s">
        <v>310</v>
      </c>
      <c r="BE774" s="185">
        <f>IF(N774="základní",J774,0)</f>
        <v>0</v>
      </c>
      <c r="BF774" s="185">
        <f>IF(N774="snížená",J774,0)</f>
        <v>0</v>
      </c>
      <c r="BG774" s="185">
        <f>IF(N774="zákl. přenesená",J774,0)</f>
        <v>0</v>
      </c>
      <c r="BH774" s="185">
        <f>IF(N774="sníž. přenesená",J774,0)</f>
        <v>0</v>
      </c>
      <c r="BI774" s="185">
        <f>IF(N774="nulová",J774,0)</f>
        <v>0</v>
      </c>
      <c r="BJ774" s="14" t="s">
        <v>106</v>
      </c>
      <c r="BK774" s="185">
        <f>ROUND(I774*H774,2)</f>
        <v>0</v>
      </c>
      <c r="BL774" s="14" t="s">
        <v>314</v>
      </c>
      <c r="BM774" s="14" t="s">
        <v>1623</v>
      </c>
    </row>
    <row r="775" spans="2:51" s="11" customFormat="1" ht="11.25">
      <c r="B775" s="186"/>
      <c r="C775" s="187"/>
      <c r="D775" s="188" t="s">
        <v>325</v>
      </c>
      <c r="E775" s="189" t="s">
        <v>1624</v>
      </c>
      <c r="F775" s="190" t="s">
        <v>1589</v>
      </c>
      <c r="G775" s="187"/>
      <c r="H775" s="191">
        <v>160.71</v>
      </c>
      <c r="I775" s="192"/>
      <c r="J775" s="187"/>
      <c r="K775" s="187"/>
      <c r="L775" s="193"/>
      <c r="M775" s="194"/>
      <c r="N775" s="195"/>
      <c r="O775" s="195"/>
      <c r="P775" s="195"/>
      <c r="Q775" s="195"/>
      <c r="R775" s="195"/>
      <c r="S775" s="195"/>
      <c r="T775" s="196"/>
      <c r="AT775" s="197" t="s">
        <v>325</v>
      </c>
      <c r="AU775" s="197" t="s">
        <v>106</v>
      </c>
      <c r="AV775" s="11" t="s">
        <v>106</v>
      </c>
      <c r="AW775" s="11" t="s">
        <v>31</v>
      </c>
      <c r="AX775" s="11" t="s">
        <v>69</v>
      </c>
      <c r="AY775" s="197" t="s">
        <v>310</v>
      </c>
    </row>
    <row r="776" spans="2:51" s="11" customFormat="1" ht="11.25">
      <c r="B776" s="186"/>
      <c r="C776" s="187"/>
      <c r="D776" s="188" t="s">
        <v>325</v>
      </c>
      <c r="E776" s="189" t="s">
        <v>308</v>
      </c>
      <c r="F776" s="190" t="s">
        <v>1590</v>
      </c>
      <c r="G776" s="187"/>
      <c r="H776" s="191">
        <v>8.97</v>
      </c>
      <c r="I776" s="192"/>
      <c r="J776" s="187"/>
      <c r="K776" s="187"/>
      <c r="L776" s="193"/>
      <c r="M776" s="194"/>
      <c r="N776" s="195"/>
      <c r="O776" s="195"/>
      <c r="P776" s="195"/>
      <c r="Q776" s="195"/>
      <c r="R776" s="195"/>
      <c r="S776" s="195"/>
      <c r="T776" s="196"/>
      <c r="AT776" s="197" t="s">
        <v>325</v>
      </c>
      <c r="AU776" s="197" t="s">
        <v>106</v>
      </c>
      <c r="AV776" s="11" t="s">
        <v>106</v>
      </c>
      <c r="AW776" s="11" t="s">
        <v>31</v>
      </c>
      <c r="AX776" s="11" t="s">
        <v>69</v>
      </c>
      <c r="AY776" s="197" t="s">
        <v>310</v>
      </c>
    </row>
    <row r="777" spans="2:51" s="11" customFormat="1" ht="11.25">
      <c r="B777" s="186"/>
      <c r="C777" s="187"/>
      <c r="D777" s="188" t="s">
        <v>325</v>
      </c>
      <c r="E777" s="189" t="s">
        <v>1625</v>
      </c>
      <c r="F777" s="190" t="s">
        <v>1626</v>
      </c>
      <c r="G777" s="187"/>
      <c r="H777" s="191">
        <v>169.68</v>
      </c>
      <c r="I777" s="192"/>
      <c r="J777" s="187"/>
      <c r="K777" s="187"/>
      <c r="L777" s="193"/>
      <c r="M777" s="194"/>
      <c r="N777" s="195"/>
      <c r="O777" s="195"/>
      <c r="P777" s="195"/>
      <c r="Q777" s="195"/>
      <c r="R777" s="195"/>
      <c r="S777" s="195"/>
      <c r="T777" s="196"/>
      <c r="AT777" s="197" t="s">
        <v>325</v>
      </c>
      <c r="AU777" s="197" t="s">
        <v>106</v>
      </c>
      <c r="AV777" s="11" t="s">
        <v>106</v>
      </c>
      <c r="AW777" s="11" t="s">
        <v>31</v>
      </c>
      <c r="AX777" s="11" t="s">
        <v>77</v>
      </c>
      <c r="AY777" s="197" t="s">
        <v>310</v>
      </c>
    </row>
    <row r="778" spans="2:65" s="1" customFormat="1" ht="16.5" customHeight="1">
      <c r="B778" s="31"/>
      <c r="C778" s="175" t="s">
        <v>1627</v>
      </c>
      <c r="D778" s="175" t="s">
        <v>317</v>
      </c>
      <c r="E778" s="176" t="s">
        <v>1628</v>
      </c>
      <c r="F778" s="177" t="s">
        <v>1629</v>
      </c>
      <c r="G778" s="178" t="s">
        <v>320</v>
      </c>
      <c r="H778" s="179">
        <v>38.48</v>
      </c>
      <c r="I778" s="180"/>
      <c r="J778" s="179">
        <f>ROUND(I778*H778,2)</f>
        <v>0</v>
      </c>
      <c r="K778" s="177" t="s">
        <v>321</v>
      </c>
      <c r="L778" s="35"/>
      <c r="M778" s="181" t="s">
        <v>1</v>
      </c>
      <c r="N778" s="182" t="s">
        <v>41</v>
      </c>
      <c r="O778" s="57"/>
      <c r="P778" s="183">
        <f>O778*H778</f>
        <v>0</v>
      </c>
      <c r="Q778" s="183">
        <v>0.00233</v>
      </c>
      <c r="R778" s="183">
        <f>Q778*H778</f>
        <v>0.0896584</v>
      </c>
      <c r="S778" s="183">
        <v>0</v>
      </c>
      <c r="T778" s="184">
        <f>S778*H778</f>
        <v>0</v>
      </c>
      <c r="AR778" s="14" t="s">
        <v>314</v>
      </c>
      <c r="AT778" s="14" t="s">
        <v>317</v>
      </c>
      <c r="AU778" s="14" t="s">
        <v>106</v>
      </c>
      <c r="AY778" s="14" t="s">
        <v>310</v>
      </c>
      <c r="BE778" s="185">
        <f>IF(N778="základní",J778,0)</f>
        <v>0</v>
      </c>
      <c r="BF778" s="185">
        <f>IF(N778="snížená",J778,0)</f>
        <v>0</v>
      </c>
      <c r="BG778" s="185">
        <f>IF(N778="zákl. přenesená",J778,0)</f>
        <v>0</v>
      </c>
      <c r="BH778" s="185">
        <f>IF(N778="sníž. přenesená",J778,0)</f>
        <v>0</v>
      </c>
      <c r="BI778" s="185">
        <f>IF(N778="nulová",J778,0)</f>
        <v>0</v>
      </c>
      <c r="BJ778" s="14" t="s">
        <v>106</v>
      </c>
      <c r="BK778" s="185">
        <f>ROUND(I778*H778,2)</f>
        <v>0</v>
      </c>
      <c r="BL778" s="14" t="s">
        <v>314</v>
      </c>
      <c r="BM778" s="14" t="s">
        <v>1630</v>
      </c>
    </row>
    <row r="779" spans="2:51" s="11" customFormat="1" ht="11.25">
      <c r="B779" s="186"/>
      <c r="C779" s="187"/>
      <c r="D779" s="188" t="s">
        <v>325</v>
      </c>
      <c r="E779" s="189" t="s">
        <v>1631</v>
      </c>
      <c r="F779" s="190" t="s">
        <v>1632</v>
      </c>
      <c r="G779" s="187"/>
      <c r="H779" s="191">
        <v>38.48</v>
      </c>
      <c r="I779" s="192"/>
      <c r="J779" s="187"/>
      <c r="K779" s="187"/>
      <c r="L779" s="193"/>
      <c r="M779" s="194"/>
      <c r="N779" s="195"/>
      <c r="O779" s="195"/>
      <c r="P779" s="195"/>
      <c r="Q779" s="195"/>
      <c r="R779" s="195"/>
      <c r="S779" s="195"/>
      <c r="T779" s="196"/>
      <c r="AT779" s="197" t="s">
        <v>325</v>
      </c>
      <c r="AU779" s="197" t="s">
        <v>106</v>
      </c>
      <c r="AV779" s="11" t="s">
        <v>106</v>
      </c>
      <c r="AW779" s="11" t="s">
        <v>31</v>
      </c>
      <c r="AX779" s="11" t="s">
        <v>69</v>
      </c>
      <c r="AY779" s="197" t="s">
        <v>310</v>
      </c>
    </row>
    <row r="780" spans="2:51" s="11" customFormat="1" ht="11.25">
      <c r="B780" s="186"/>
      <c r="C780" s="187"/>
      <c r="D780" s="188" t="s">
        <v>325</v>
      </c>
      <c r="E780" s="189" t="s">
        <v>1633</v>
      </c>
      <c r="F780" s="190" t="s">
        <v>1634</v>
      </c>
      <c r="G780" s="187"/>
      <c r="H780" s="191">
        <v>38.48</v>
      </c>
      <c r="I780" s="192"/>
      <c r="J780" s="187"/>
      <c r="K780" s="187"/>
      <c r="L780" s="193"/>
      <c r="M780" s="194"/>
      <c r="N780" s="195"/>
      <c r="O780" s="195"/>
      <c r="P780" s="195"/>
      <c r="Q780" s="195"/>
      <c r="R780" s="195"/>
      <c r="S780" s="195"/>
      <c r="T780" s="196"/>
      <c r="AT780" s="197" t="s">
        <v>325</v>
      </c>
      <c r="AU780" s="197" t="s">
        <v>106</v>
      </c>
      <c r="AV780" s="11" t="s">
        <v>106</v>
      </c>
      <c r="AW780" s="11" t="s">
        <v>31</v>
      </c>
      <c r="AX780" s="11" t="s">
        <v>77</v>
      </c>
      <c r="AY780" s="197" t="s">
        <v>310</v>
      </c>
    </row>
    <row r="781" spans="2:65" s="1" customFormat="1" ht="22.5" customHeight="1">
      <c r="B781" s="31"/>
      <c r="C781" s="175" t="s">
        <v>1635</v>
      </c>
      <c r="D781" s="175" t="s">
        <v>317</v>
      </c>
      <c r="E781" s="176" t="s">
        <v>1636</v>
      </c>
      <c r="F781" s="177" t="s">
        <v>1637</v>
      </c>
      <c r="G781" s="178" t="s">
        <v>1084</v>
      </c>
      <c r="H781" s="179">
        <v>2</v>
      </c>
      <c r="I781" s="180"/>
      <c r="J781" s="179">
        <f>ROUND(I781*H781,2)</f>
        <v>0</v>
      </c>
      <c r="K781" s="177" t="s">
        <v>321</v>
      </c>
      <c r="L781" s="35"/>
      <c r="M781" s="181" t="s">
        <v>1</v>
      </c>
      <c r="N781" s="182" t="s">
        <v>41</v>
      </c>
      <c r="O781" s="57"/>
      <c r="P781" s="183">
        <f>O781*H781</f>
        <v>0</v>
      </c>
      <c r="Q781" s="183">
        <v>0.00075</v>
      </c>
      <c r="R781" s="183">
        <f>Q781*H781</f>
        <v>0.0015</v>
      </c>
      <c r="S781" s="183">
        <v>0</v>
      </c>
      <c r="T781" s="184">
        <f>S781*H781</f>
        <v>0</v>
      </c>
      <c r="AR781" s="14" t="s">
        <v>314</v>
      </c>
      <c r="AT781" s="14" t="s">
        <v>317</v>
      </c>
      <c r="AU781" s="14" t="s">
        <v>106</v>
      </c>
      <c r="AY781" s="14" t="s">
        <v>310</v>
      </c>
      <c r="BE781" s="185">
        <f>IF(N781="základní",J781,0)</f>
        <v>0</v>
      </c>
      <c r="BF781" s="185">
        <f>IF(N781="snížená",J781,0)</f>
        <v>0</v>
      </c>
      <c r="BG781" s="185">
        <f>IF(N781="zákl. přenesená",J781,0)</f>
        <v>0</v>
      </c>
      <c r="BH781" s="185">
        <f>IF(N781="sníž. přenesená",J781,0)</f>
        <v>0</v>
      </c>
      <c r="BI781" s="185">
        <f>IF(N781="nulová",J781,0)</f>
        <v>0</v>
      </c>
      <c r="BJ781" s="14" t="s">
        <v>106</v>
      </c>
      <c r="BK781" s="185">
        <f>ROUND(I781*H781,2)</f>
        <v>0</v>
      </c>
      <c r="BL781" s="14" t="s">
        <v>314</v>
      </c>
      <c r="BM781" s="14" t="s">
        <v>1638</v>
      </c>
    </row>
    <row r="782" spans="2:51" s="11" customFormat="1" ht="11.25">
      <c r="B782" s="186"/>
      <c r="C782" s="187"/>
      <c r="D782" s="188" t="s">
        <v>325</v>
      </c>
      <c r="E782" s="189" t="s">
        <v>1639</v>
      </c>
      <c r="F782" s="190" t="s">
        <v>1555</v>
      </c>
      <c r="G782" s="187"/>
      <c r="H782" s="191">
        <v>2</v>
      </c>
      <c r="I782" s="192"/>
      <c r="J782" s="187"/>
      <c r="K782" s="187"/>
      <c r="L782" s="193"/>
      <c r="M782" s="194"/>
      <c r="N782" s="195"/>
      <c r="O782" s="195"/>
      <c r="P782" s="195"/>
      <c r="Q782" s="195"/>
      <c r="R782" s="195"/>
      <c r="S782" s="195"/>
      <c r="T782" s="196"/>
      <c r="AT782" s="197" t="s">
        <v>325</v>
      </c>
      <c r="AU782" s="197" t="s">
        <v>106</v>
      </c>
      <c r="AV782" s="11" t="s">
        <v>106</v>
      </c>
      <c r="AW782" s="11" t="s">
        <v>31</v>
      </c>
      <c r="AX782" s="11" t="s">
        <v>77</v>
      </c>
      <c r="AY782" s="197" t="s">
        <v>310</v>
      </c>
    </row>
    <row r="783" spans="2:65" s="1" customFormat="1" ht="22.5" customHeight="1">
      <c r="B783" s="31"/>
      <c r="C783" s="175" t="s">
        <v>1640</v>
      </c>
      <c r="D783" s="175" t="s">
        <v>317</v>
      </c>
      <c r="E783" s="176" t="s">
        <v>1641</v>
      </c>
      <c r="F783" s="177" t="s">
        <v>1642</v>
      </c>
      <c r="G783" s="178" t="s">
        <v>1084</v>
      </c>
      <c r="H783" s="179">
        <v>3</v>
      </c>
      <c r="I783" s="180"/>
      <c r="J783" s="179">
        <f>ROUND(I783*H783,2)</f>
        <v>0</v>
      </c>
      <c r="K783" s="177" t="s">
        <v>321</v>
      </c>
      <c r="L783" s="35"/>
      <c r="M783" s="181" t="s">
        <v>1</v>
      </c>
      <c r="N783" s="182" t="s">
        <v>41</v>
      </c>
      <c r="O783" s="57"/>
      <c r="P783" s="183">
        <f>O783*H783</f>
        <v>0</v>
      </c>
      <c r="Q783" s="183">
        <v>0.00192</v>
      </c>
      <c r="R783" s="183">
        <f>Q783*H783</f>
        <v>0.00576</v>
      </c>
      <c r="S783" s="183">
        <v>0</v>
      </c>
      <c r="T783" s="184">
        <f>S783*H783</f>
        <v>0</v>
      </c>
      <c r="AR783" s="14" t="s">
        <v>314</v>
      </c>
      <c r="AT783" s="14" t="s">
        <v>317</v>
      </c>
      <c r="AU783" s="14" t="s">
        <v>106</v>
      </c>
      <c r="AY783" s="14" t="s">
        <v>310</v>
      </c>
      <c r="BE783" s="185">
        <f>IF(N783="základní",J783,0)</f>
        <v>0</v>
      </c>
      <c r="BF783" s="185">
        <f>IF(N783="snížená",J783,0)</f>
        <v>0</v>
      </c>
      <c r="BG783" s="185">
        <f>IF(N783="zákl. přenesená",J783,0)</f>
        <v>0</v>
      </c>
      <c r="BH783" s="185">
        <f>IF(N783="sníž. přenesená",J783,0)</f>
        <v>0</v>
      </c>
      <c r="BI783" s="185">
        <f>IF(N783="nulová",J783,0)</f>
        <v>0</v>
      </c>
      <c r="BJ783" s="14" t="s">
        <v>106</v>
      </c>
      <c r="BK783" s="185">
        <f>ROUND(I783*H783,2)</f>
        <v>0</v>
      </c>
      <c r="BL783" s="14" t="s">
        <v>314</v>
      </c>
      <c r="BM783" s="14" t="s">
        <v>1643</v>
      </c>
    </row>
    <row r="784" spans="2:51" s="11" customFormat="1" ht="11.25">
      <c r="B784" s="186"/>
      <c r="C784" s="187"/>
      <c r="D784" s="188" t="s">
        <v>325</v>
      </c>
      <c r="E784" s="189" t="s">
        <v>1644</v>
      </c>
      <c r="F784" s="190" t="s">
        <v>1645</v>
      </c>
      <c r="G784" s="187"/>
      <c r="H784" s="191">
        <v>3</v>
      </c>
      <c r="I784" s="192"/>
      <c r="J784" s="187"/>
      <c r="K784" s="187"/>
      <c r="L784" s="193"/>
      <c r="M784" s="194"/>
      <c r="N784" s="195"/>
      <c r="O784" s="195"/>
      <c r="P784" s="195"/>
      <c r="Q784" s="195"/>
      <c r="R784" s="195"/>
      <c r="S784" s="195"/>
      <c r="T784" s="196"/>
      <c r="AT784" s="197" t="s">
        <v>325</v>
      </c>
      <c r="AU784" s="197" t="s">
        <v>106</v>
      </c>
      <c r="AV784" s="11" t="s">
        <v>106</v>
      </c>
      <c r="AW784" s="11" t="s">
        <v>31</v>
      </c>
      <c r="AX784" s="11" t="s">
        <v>69</v>
      </c>
      <c r="AY784" s="197" t="s">
        <v>310</v>
      </c>
    </row>
    <row r="785" spans="2:51" s="11" customFormat="1" ht="11.25">
      <c r="B785" s="186"/>
      <c r="C785" s="187"/>
      <c r="D785" s="188" t="s">
        <v>325</v>
      </c>
      <c r="E785" s="189" t="s">
        <v>1646</v>
      </c>
      <c r="F785" s="190" t="s">
        <v>1647</v>
      </c>
      <c r="G785" s="187"/>
      <c r="H785" s="191">
        <v>3</v>
      </c>
      <c r="I785" s="192"/>
      <c r="J785" s="187"/>
      <c r="K785" s="187"/>
      <c r="L785" s="193"/>
      <c r="M785" s="194"/>
      <c r="N785" s="195"/>
      <c r="O785" s="195"/>
      <c r="P785" s="195"/>
      <c r="Q785" s="195"/>
      <c r="R785" s="195"/>
      <c r="S785" s="195"/>
      <c r="T785" s="196"/>
      <c r="AT785" s="197" t="s">
        <v>325</v>
      </c>
      <c r="AU785" s="197" t="s">
        <v>106</v>
      </c>
      <c r="AV785" s="11" t="s">
        <v>106</v>
      </c>
      <c r="AW785" s="11" t="s">
        <v>31</v>
      </c>
      <c r="AX785" s="11" t="s">
        <v>77</v>
      </c>
      <c r="AY785" s="197" t="s">
        <v>310</v>
      </c>
    </row>
    <row r="786" spans="2:65" s="1" customFormat="1" ht="16.5" customHeight="1">
      <c r="B786" s="31"/>
      <c r="C786" s="175" t="s">
        <v>1648</v>
      </c>
      <c r="D786" s="175" t="s">
        <v>317</v>
      </c>
      <c r="E786" s="176" t="s">
        <v>1649</v>
      </c>
      <c r="F786" s="177" t="s">
        <v>1650</v>
      </c>
      <c r="G786" s="178" t="s">
        <v>422</v>
      </c>
      <c r="H786" s="179">
        <v>91.3</v>
      </c>
      <c r="I786" s="180"/>
      <c r="J786" s="179">
        <f>ROUND(I786*H786,2)</f>
        <v>0</v>
      </c>
      <c r="K786" s="177" t="s">
        <v>321</v>
      </c>
      <c r="L786" s="35"/>
      <c r="M786" s="181" t="s">
        <v>1</v>
      </c>
      <c r="N786" s="182" t="s">
        <v>41</v>
      </c>
      <c r="O786" s="57"/>
      <c r="P786" s="183">
        <f>O786*H786</f>
        <v>0</v>
      </c>
      <c r="Q786" s="183">
        <v>0.00092</v>
      </c>
      <c r="R786" s="183">
        <f>Q786*H786</f>
        <v>0.083996</v>
      </c>
      <c r="S786" s="183">
        <v>0</v>
      </c>
      <c r="T786" s="184">
        <f>S786*H786</f>
        <v>0</v>
      </c>
      <c r="AR786" s="14" t="s">
        <v>314</v>
      </c>
      <c r="AT786" s="14" t="s">
        <v>317</v>
      </c>
      <c r="AU786" s="14" t="s">
        <v>106</v>
      </c>
      <c r="AY786" s="14" t="s">
        <v>310</v>
      </c>
      <c r="BE786" s="185">
        <f>IF(N786="základní",J786,0)</f>
        <v>0</v>
      </c>
      <c r="BF786" s="185">
        <f>IF(N786="snížená",J786,0)</f>
        <v>0</v>
      </c>
      <c r="BG786" s="185">
        <f>IF(N786="zákl. přenesená",J786,0)</f>
        <v>0</v>
      </c>
      <c r="BH786" s="185">
        <f>IF(N786="sníž. přenesená",J786,0)</f>
        <v>0</v>
      </c>
      <c r="BI786" s="185">
        <f>IF(N786="nulová",J786,0)</f>
        <v>0</v>
      </c>
      <c r="BJ786" s="14" t="s">
        <v>106</v>
      </c>
      <c r="BK786" s="185">
        <f>ROUND(I786*H786,2)</f>
        <v>0</v>
      </c>
      <c r="BL786" s="14" t="s">
        <v>314</v>
      </c>
      <c r="BM786" s="14" t="s">
        <v>1651</v>
      </c>
    </row>
    <row r="787" spans="2:51" s="11" customFormat="1" ht="11.25">
      <c r="B787" s="186"/>
      <c r="C787" s="187"/>
      <c r="D787" s="188" t="s">
        <v>325</v>
      </c>
      <c r="E787" s="189" t="s">
        <v>1652</v>
      </c>
      <c r="F787" s="190" t="s">
        <v>1603</v>
      </c>
      <c r="G787" s="187"/>
      <c r="H787" s="191">
        <v>91.3</v>
      </c>
      <c r="I787" s="192"/>
      <c r="J787" s="187"/>
      <c r="K787" s="187"/>
      <c r="L787" s="193"/>
      <c r="M787" s="194"/>
      <c r="N787" s="195"/>
      <c r="O787" s="195"/>
      <c r="P787" s="195"/>
      <c r="Q787" s="195"/>
      <c r="R787" s="195"/>
      <c r="S787" s="195"/>
      <c r="T787" s="196"/>
      <c r="AT787" s="197" t="s">
        <v>325</v>
      </c>
      <c r="AU787" s="197" t="s">
        <v>106</v>
      </c>
      <c r="AV787" s="11" t="s">
        <v>106</v>
      </c>
      <c r="AW787" s="11" t="s">
        <v>31</v>
      </c>
      <c r="AX787" s="11" t="s">
        <v>77</v>
      </c>
      <c r="AY787" s="197" t="s">
        <v>310</v>
      </c>
    </row>
    <row r="788" spans="2:65" s="1" customFormat="1" ht="16.5" customHeight="1">
      <c r="B788" s="31"/>
      <c r="C788" s="175" t="s">
        <v>1653</v>
      </c>
      <c r="D788" s="175" t="s">
        <v>317</v>
      </c>
      <c r="E788" s="176" t="s">
        <v>1654</v>
      </c>
      <c r="F788" s="177" t="s">
        <v>1655</v>
      </c>
      <c r="G788" s="178" t="s">
        <v>422</v>
      </c>
      <c r="H788" s="179">
        <v>47.4</v>
      </c>
      <c r="I788" s="180"/>
      <c r="J788" s="179">
        <f>ROUND(I788*H788,2)</f>
        <v>0</v>
      </c>
      <c r="K788" s="177" t="s">
        <v>321</v>
      </c>
      <c r="L788" s="35"/>
      <c r="M788" s="181" t="s">
        <v>1</v>
      </c>
      <c r="N788" s="182" t="s">
        <v>41</v>
      </c>
      <c r="O788" s="57"/>
      <c r="P788" s="183">
        <f>O788*H788</f>
        <v>0</v>
      </c>
      <c r="Q788" s="183">
        <v>0.00158</v>
      </c>
      <c r="R788" s="183">
        <f>Q788*H788</f>
        <v>0.074892</v>
      </c>
      <c r="S788" s="183">
        <v>0</v>
      </c>
      <c r="T788" s="184">
        <f>S788*H788</f>
        <v>0</v>
      </c>
      <c r="AR788" s="14" t="s">
        <v>314</v>
      </c>
      <c r="AT788" s="14" t="s">
        <v>317</v>
      </c>
      <c r="AU788" s="14" t="s">
        <v>106</v>
      </c>
      <c r="AY788" s="14" t="s">
        <v>310</v>
      </c>
      <c r="BE788" s="185">
        <f>IF(N788="základní",J788,0)</f>
        <v>0</v>
      </c>
      <c r="BF788" s="185">
        <f>IF(N788="snížená",J788,0)</f>
        <v>0</v>
      </c>
      <c r="BG788" s="185">
        <f>IF(N788="zákl. přenesená",J788,0)</f>
        <v>0</v>
      </c>
      <c r="BH788" s="185">
        <f>IF(N788="sníž. přenesená",J788,0)</f>
        <v>0</v>
      </c>
      <c r="BI788" s="185">
        <f>IF(N788="nulová",J788,0)</f>
        <v>0</v>
      </c>
      <c r="BJ788" s="14" t="s">
        <v>106</v>
      </c>
      <c r="BK788" s="185">
        <f>ROUND(I788*H788,2)</f>
        <v>0</v>
      </c>
      <c r="BL788" s="14" t="s">
        <v>314</v>
      </c>
      <c r="BM788" s="14" t="s">
        <v>1656</v>
      </c>
    </row>
    <row r="789" spans="2:51" s="11" customFormat="1" ht="11.25">
      <c r="B789" s="186"/>
      <c r="C789" s="187"/>
      <c r="D789" s="188" t="s">
        <v>325</v>
      </c>
      <c r="E789" s="189" t="s">
        <v>1657</v>
      </c>
      <c r="F789" s="190" t="s">
        <v>1609</v>
      </c>
      <c r="G789" s="187"/>
      <c r="H789" s="191">
        <v>47.4</v>
      </c>
      <c r="I789" s="192"/>
      <c r="J789" s="187"/>
      <c r="K789" s="187"/>
      <c r="L789" s="193"/>
      <c r="M789" s="194"/>
      <c r="N789" s="195"/>
      <c r="O789" s="195"/>
      <c r="P789" s="195"/>
      <c r="Q789" s="195"/>
      <c r="R789" s="195"/>
      <c r="S789" s="195"/>
      <c r="T789" s="196"/>
      <c r="AT789" s="197" t="s">
        <v>325</v>
      </c>
      <c r="AU789" s="197" t="s">
        <v>106</v>
      </c>
      <c r="AV789" s="11" t="s">
        <v>106</v>
      </c>
      <c r="AW789" s="11" t="s">
        <v>31</v>
      </c>
      <c r="AX789" s="11" t="s">
        <v>77</v>
      </c>
      <c r="AY789" s="197" t="s">
        <v>310</v>
      </c>
    </row>
    <row r="790" spans="2:65" s="1" customFormat="1" ht="22.5" customHeight="1">
      <c r="B790" s="31"/>
      <c r="C790" s="175" t="s">
        <v>1658</v>
      </c>
      <c r="D790" s="175" t="s">
        <v>317</v>
      </c>
      <c r="E790" s="176" t="s">
        <v>1659</v>
      </c>
      <c r="F790" s="177" t="s">
        <v>1660</v>
      </c>
      <c r="G790" s="178" t="s">
        <v>832</v>
      </c>
      <c r="H790" s="179">
        <v>1.7</v>
      </c>
      <c r="I790" s="180"/>
      <c r="J790" s="179">
        <f>ROUND(I790*H790,2)</f>
        <v>0</v>
      </c>
      <c r="K790" s="177" t="s">
        <v>321</v>
      </c>
      <c r="L790" s="35"/>
      <c r="M790" s="181" t="s">
        <v>1</v>
      </c>
      <c r="N790" s="182" t="s">
        <v>41</v>
      </c>
      <c r="O790" s="57"/>
      <c r="P790" s="183">
        <f>O790*H790</f>
        <v>0</v>
      </c>
      <c r="Q790" s="183">
        <v>0</v>
      </c>
      <c r="R790" s="183">
        <f>Q790*H790</f>
        <v>0</v>
      </c>
      <c r="S790" s="183">
        <v>0</v>
      </c>
      <c r="T790" s="184">
        <f>S790*H790</f>
        <v>0</v>
      </c>
      <c r="AR790" s="14" t="s">
        <v>314</v>
      </c>
      <c r="AT790" s="14" t="s">
        <v>317</v>
      </c>
      <c r="AU790" s="14" t="s">
        <v>106</v>
      </c>
      <c r="AY790" s="14" t="s">
        <v>310</v>
      </c>
      <c r="BE790" s="185">
        <f>IF(N790="základní",J790,0)</f>
        <v>0</v>
      </c>
      <c r="BF790" s="185">
        <f>IF(N790="snížená",J790,0)</f>
        <v>0</v>
      </c>
      <c r="BG790" s="185">
        <f>IF(N790="zákl. přenesená",J790,0)</f>
        <v>0</v>
      </c>
      <c r="BH790" s="185">
        <f>IF(N790="sníž. přenesená",J790,0)</f>
        <v>0</v>
      </c>
      <c r="BI790" s="185">
        <f>IF(N790="nulová",J790,0)</f>
        <v>0</v>
      </c>
      <c r="BJ790" s="14" t="s">
        <v>106</v>
      </c>
      <c r="BK790" s="185">
        <f>ROUND(I790*H790,2)</f>
        <v>0</v>
      </c>
      <c r="BL790" s="14" t="s">
        <v>314</v>
      </c>
      <c r="BM790" s="14" t="s">
        <v>1661</v>
      </c>
    </row>
    <row r="791" spans="2:63" s="10" customFormat="1" ht="22.9" customHeight="1">
      <c r="B791" s="159"/>
      <c r="C791" s="160"/>
      <c r="D791" s="161" t="s">
        <v>68</v>
      </c>
      <c r="E791" s="173" t="s">
        <v>1662</v>
      </c>
      <c r="F791" s="173" t="s">
        <v>1663</v>
      </c>
      <c r="G791" s="160"/>
      <c r="H791" s="160"/>
      <c r="I791" s="163"/>
      <c r="J791" s="174">
        <f>BK791</f>
        <v>0</v>
      </c>
      <c r="K791" s="160"/>
      <c r="L791" s="165"/>
      <c r="M791" s="166"/>
      <c r="N791" s="167"/>
      <c r="O791" s="167"/>
      <c r="P791" s="168">
        <f>SUM(P792:P847)</f>
        <v>0</v>
      </c>
      <c r="Q791" s="167"/>
      <c r="R791" s="168">
        <f>SUM(R792:R847)</f>
        <v>0.061858</v>
      </c>
      <c r="S791" s="167"/>
      <c r="T791" s="169">
        <f>SUM(T792:T847)</f>
        <v>0.6020000000000001</v>
      </c>
      <c r="AR791" s="170" t="s">
        <v>314</v>
      </c>
      <c r="AT791" s="171" t="s">
        <v>68</v>
      </c>
      <c r="AU791" s="171" t="s">
        <v>77</v>
      </c>
      <c r="AY791" s="170" t="s">
        <v>310</v>
      </c>
      <c r="BK791" s="172">
        <f>SUM(BK792:BK847)</f>
        <v>0</v>
      </c>
    </row>
    <row r="792" spans="2:65" s="1" customFormat="1" ht="16.5" customHeight="1">
      <c r="B792" s="31"/>
      <c r="C792" s="175" t="s">
        <v>1664</v>
      </c>
      <c r="D792" s="175" t="s">
        <v>317</v>
      </c>
      <c r="E792" s="176" t="s">
        <v>1665</v>
      </c>
      <c r="F792" s="177" t="s">
        <v>1666</v>
      </c>
      <c r="G792" s="178" t="s">
        <v>320</v>
      </c>
      <c r="H792" s="179">
        <v>226.55</v>
      </c>
      <c r="I792" s="180"/>
      <c r="J792" s="179">
        <f>ROUND(I792*H792,2)</f>
        <v>0</v>
      </c>
      <c r="K792" s="177" t="s">
        <v>402</v>
      </c>
      <c r="L792" s="35"/>
      <c r="M792" s="181" t="s">
        <v>1</v>
      </c>
      <c r="N792" s="182" t="s">
        <v>41</v>
      </c>
      <c r="O792" s="57"/>
      <c r="P792" s="183">
        <f>O792*H792</f>
        <v>0</v>
      </c>
      <c r="Q792" s="183">
        <v>0</v>
      </c>
      <c r="R792" s="183">
        <f>Q792*H792</f>
        <v>0</v>
      </c>
      <c r="S792" s="183">
        <v>0</v>
      </c>
      <c r="T792" s="184">
        <f>S792*H792</f>
        <v>0</v>
      </c>
      <c r="AR792" s="14" t="s">
        <v>314</v>
      </c>
      <c r="AT792" s="14" t="s">
        <v>317</v>
      </c>
      <c r="AU792" s="14" t="s">
        <v>106</v>
      </c>
      <c r="AY792" s="14" t="s">
        <v>310</v>
      </c>
      <c r="BE792" s="185">
        <f>IF(N792="základní",J792,0)</f>
        <v>0</v>
      </c>
      <c r="BF792" s="185">
        <f>IF(N792="snížená",J792,0)</f>
        <v>0</v>
      </c>
      <c r="BG792" s="185">
        <f>IF(N792="zákl. přenesená",J792,0)</f>
        <v>0</v>
      </c>
      <c r="BH792" s="185">
        <f>IF(N792="sníž. přenesená",J792,0)</f>
        <v>0</v>
      </c>
      <c r="BI792" s="185">
        <f>IF(N792="nulová",J792,0)</f>
        <v>0</v>
      </c>
      <c r="BJ792" s="14" t="s">
        <v>106</v>
      </c>
      <c r="BK792" s="185">
        <f>ROUND(I792*H792,2)</f>
        <v>0</v>
      </c>
      <c r="BL792" s="14" t="s">
        <v>314</v>
      </c>
      <c r="BM792" s="14" t="s">
        <v>1667</v>
      </c>
    </row>
    <row r="793" spans="2:51" s="11" customFormat="1" ht="11.25">
      <c r="B793" s="186"/>
      <c r="C793" s="187"/>
      <c r="D793" s="188" t="s">
        <v>325</v>
      </c>
      <c r="E793" s="189" t="s">
        <v>1668</v>
      </c>
      <c r="F793" s="190" t="s">
        <v>1669</v>
      </c>
      <c r="G793" s="187"/>
      <c r="H793" s="191">
        <v>226.55</v>
      </c>
      <c r="I793" s="192"/>
      <c r="J793" s="187"/>
      <c r="K793" s="187"/>
      <c r="L793" s="193"/>
      <c r="M793" s="194"/>
      <c r="N793" s="195"/>
      <c r="O793" s="195"/>
      <c r="P793" s="195"/>
      <c r="Q793" s="195"/>
      <c r="R793" s="195"/>
      <c r="S793" s="195"/>
      <c r="T793" s="196"/>
      <c r="AT793" s="197" t="s">
        <v>325</v>
      </c>
      <c r="AU793" s="197" t="s">
        <v>106</v>
      </c>
      <c r="AV793" s="11" t="s">
        <v>106</v>
      </c>
      <c r="AW793" s="11" t="s">
        <v>31</v>
      </c>
      <c r="AX793" s="11" t="s">
        <v>77</v>
      </c>
      <c r="AY793" s="197" t="s">
        <v>310</v>
      </c>
    </row>
    <row r="794" spans="2:65" s="1" customFormat="1" ht="16.5" customHeight="1">
      <c r="B794" s="31"/>
      <c r="C794" s="175" t="s">
        <v>1670</v>
      </c>
      <c r="D794" s="175" t="s">
        <v>317</v>
      </c>
      <c r="E794" s="176" t="s">
        <v>1671</v>
      </c>
      <c r="F794" s="177" t="s">
        <v>1672</v>
      </c>
      <c r="G794" s="178" t="s">
        <v>720</v>
      </c>
      <c r="H794" s="179">
        <v>1</v>
      </c>
      <c r="I794" s="180"/>
      <c r="J794" s="179">
        <f>ROUND(I794*H794,2)</f>
        <v>0</v>
      </c>
      <c r="K794" s="177" t="s">
        <v>402</v>
      </c>
      <c r="L794" s="35"/>
      <c r="M794" s="181" t="s">
        <v>1</v>
      </c>
      <c r="N794" s="182" t="s">
        <v>41</v>
      </c>
      <c r="O794" s="57"/>
      <c r="P794" s="183">
        <f>O794*H794</f>
        <v>0</v>
      </c>
      <c r="Q794" s="183">
        <v>0</v>
      </c>
      <c r="R794" s="183">
        <f>Q794*H794</f>
        <v>0</v>
      </c>
      <c r="S794" s="183">
        <v>0</v>
      </c>
      <c r="T794" s="184">
        <f>S794*H794</f>
        <v>0</v>
      </c>
      <c r="AR794" s="14" t="s">
        <v>314</v>
      </c>
      <c r="AT794" s="14" t="s">
        <v>317</v>
      </c>
      <c r="AU794" s="14" t="s">
        <v>106</v>
      </c>
      <c r="AY794" s="14" t="s">
        <v>310</v>
      </c>
      <c r="BE794" s="185">
        <f>IF(N794="základní",J794,0)</f>
        <v>0</v>
      </c>
      <c r="BF794" s="185">
        <f>IF(N794="snížená",J794,0)</f>
        <v>0</v>
      </c>
      <c r="BG794" s="185">
        <f>IF(N794="zákl. přenesená",J794,0)</f>
        <v>0</v>
      </c>
      <c r="BH794" s="185">
        <f>IF(N794="sníž. přenesená",J794,0)</f>
        <v>0</v>
      </c>
      <c r="BI794" s="185">
        <f>IF(N794="nulová",J794,0)</f>
        <v>0</v>
      </c>
      <c r="BJ794" s="14" t="s">
        <v>106</v>
      </c>
      <c r="BK794" s="185">
        <f>ROUND(I794*H794,2)</f>
        <v>0</v>
      </c>
      <c r="BL794" s="14" t="s">
        <v>314</v>
      </c>
      <c r="BM794" s="14" t="s">
        <v>1673</v>
      </c>
    </row>
    <row r="795" spans="2:51" s="11" customFormat="1" ht="11.25">
      <c r="B795" s="186"/>
      <c r="C795" s="187"/>
      <c r="D795" s="188" t="s">
        <v>325</v>
      </c>
      <c r="E795" s="189" t="s">
        <v>1674</v>
      </c>
      <c r="F795" s="190" t="s">
        <v>1675</v>
      </c>
      <c r="G795" s="187"/>
      <c r="H795" s="191">
        <v>1</v>
      </c>
      <c r="I795" s="192"/>
      <c r="J795" s="187"/>
      <c r="K795" s="187"/>
      <c r="L795" s="193"/>
      <c r="M795" s="194"/>
      <c r="N795" s="195"/>
      <c r="O795" s="195"/>
      <c r="P795" s="195"/>
      <c r="Q795" s="195"/>
      <c r="R795" s="195"/>
      <c r="S795" s="195"/>
      <c r="T795" s="196"/>
      <c r="AT795" s="197" t="s">
        <v>325</v>
      </c>
      <c r="AU795" s="197" t="s">
        <v>106</v>
      </c>
      <c r="AV795" s="11" t="s">
        <v>106</v>
      </c>
      <c r="AW795" s="11" t="s">
        <v>31</v>
      </c>
      <c r="AX795" s="11" t="s">
        <v>77</v>
      </c>
      <c r="AY795" s="197" t="s">
        <v>310</v>
      </c>
    </row>
    <row r="796" spans="2:65" s="1" customFormat="1" ht="16.5" customHeight="1">
      <c r="B796" s="31"/>
      <c r="C796" s="175" t="s">
        <v>1676</v>
      </c>
      <c r="D796" s="175" t="s">
        <v>317</v>
      </c>
      <c r="E796" s="176" t="s">
        <v>1677</v>
      </c>
      <c r="F796" s="177" t="s">
        <v>1678</v>
      </c>
      <c r="G796" s="178" t="s">
        <v>1084</v>
      </c>
      <c r="H796" s="179">
        <v>14</v>
      </c>
      <c r="I796" s="180"/>
      <c r="J796" s="179">
        <f>ROUND(I796*H796,2)</f>
        <v>0</v>
      </c>
      <c r="K796" s="177" t="s">
        <v>321</v>
      </c>
      <c r="L796" s="35"/>
      <c r="M796" s="181" t="s">
        <v>1</v>
      </c>
      <c r="N796" s="182" t="s">
        <v>41</v>
      </c>
      <c r="O796" s="57"/>
      <c r="P796" s="183">
        <f>O796*H796</f>
        <v>0</v>
      </c>
      <c r="Q796" s="183">
        <v>0</v>
      </c>
      <c r="R796" s="183">
        <f>Q796*H796</f>
        <v>0</v>
      </c>
      <c r="S796" s="183">
        <v>0.003</v>
      </c>
      <c r="T796" s="184">
        <f>S796*H796</f>
        <v>0.042</v>
      </c>
      <c r="AR796" s="14" t="s">
        <v>314</v>
      </c>
      <c r="AT796" s="14" t="s">
        <v>317</v>
      </c>
      <c r="AU796" s="14" t="s">
        <v>106</v>
      </c>
      <c r="AY796" s="14" t="s">
        <v>310</v>
      </c>
      <c r="BE796" s="185">
        <f>IF(N796="základní",J796,0)</f>
        <v>0</v>
      </c>
      <c r="BF796" s="185">
        <f>IF(N796="snížená",J796,0)</f>
        <v>0</v>
      </c>
      <c r="BG796" s="185">
        <f>IF(N796="zákl. přenesená",J796,0)</f>
        <v>0</v>
      </c>
      <c r="BH796" s="185">
        <f>IF(N796="sníž. přenesená",J796,0)</f>
        <v>0</v>
      </c>
      <c r="BI796" s="185">
        <f>IF(N796="nulová",J796,0)</f>
        <v>0</v>
      </c>
      <c r="BJ796" s="14" t="s">
        <v>106</v>
      </c>
      <c r="BK796" s="185">
        <f>ROUND(I796*H796,2)</f>
        <v>0</v>
      </c>
      <c r="BL796" s="14" t="s">
        <v>314</v>
      </c>
      <c r="BM796" s="14" t="s">
        <v>1679</v>
      </c>
    </row>
    <row r="797" spans="2:51" s="11" customFormat="1" ht="11.25">
      <c r="B797" s="186"/>
      <c r="C797" s="187"/>
      <c r="D797" s="188" t="s">
        <v>325</v>
      </c>
      <c r="E797" s="189" t="s">
        <v>1680</v>
      </c>
      <c r="F797" s="190" t="s">
        <v>437</v>
      </c>
      <c r="G797" s="187"/>
      <c r="H797" s="191">
        <v>14</v>
      </c>
      <c r="I797" s="192"/>
      <c r="J797" s="187"/>
      <c r="K797" s="187"/>
      <c r="L797" s="193"/>
      <c r="M797" s="194"/>
      <c r="N797" s="195"/>
      <c r="O797" s="195"/>
      <c r="P797" s="195"/>
      <c r="Q797" s="195"/>
      <c r="R797" s="195"/>
      <c r="S797" s="195"/>
      <c r="T797" s="196"/>
      <c r="AT797" s="197" t="s">
        <v>325</v>
      </c>
      <c r="AU797" s="197" t="s">
        <v>106</v>
      </c>
      <c r="AV797" s="11" t="s">
        <v>106</v>
      </c>
      <c r="AW797" s="11" t="s">
        <v>31</v>
      </c>
      <c r="AX797" s="11" t="s">
        <v>77</v>
      </c>
      <c r="AY797" s="197" t="s">
        <v>310</v>
      </c>
    </row>
    <row r="798" spans="2:65" s="1" customFormat="1" ht="16.5" customHeight="1">
      <c r="B798" s="31"/>
      <c r="C798" s="175" t="s">
        <v>1681</v>
      </c>
      <c r="D798" s="175" t="s">
        <v>317</v>
      </c>
      <c r="E798" s="176" t="s">
        <v>1682</v>
      </c>
      <c r="F798" s="177" t="s">
        <v>1683</v>
      </c>
      <c r="G798" s="178" t="s">
        <v>1084</v>
      </c>
      <c r="H798" s="179">
        <v>112</v>
      </c>
      <c r="I798" s="180"/>
      <c r="J798" s="179">
        <f>ROUND(I798*H798,2)</f>
        <v>0</v>
      </c>
      <c r="K798" s="177" t="s">
        <v>321</v>
      </c>
      <c r="L798" s="35"/>
      <c r="M798" s="181" t="s">
        <v>1</v>
      </c>
      <c r="N798" s="182" t="s">
        <v>41</v>
      </c>
      <c r="O798" s="57"/>
      <c r="P798" s="183">
        <f>O798*H798</f>
        <v>0</v>
      </c>
      <c r="Q798" s="183">
        <v>0</v>
      </c>
      <c r="R798" s="183">
        <f>Q798*H798</f>
        <v>0</v>
      </c>
      <c r="S798" s="183">
        <v>0.005</v>
      </c>
      <c r="T798" s="184">
        <f>S798*H798</f>
        <v>0.56</v>
      </c>
      <c r="AR798" s="14" t="s">
        <v>314</v>
      </c>
      <c r="AT798" s="14" t="s">
        <v>317</v>
      </c>
      <c r="AU798" s="14" t="s">
        <v>106</v>
      </c>
      <c r="AY798" s="14" t="s">
        <v>310</v>
      </c>
      <c r="BE798" s="185">
        <f>IF(N798="základní",J798,0)</f>
        <v>0</v>
      </c>
      <c r="BF798" s="185">
        <f>IF(N798="snížená",J798,0)</f>
        <v>0</v>
      </c>
      <c r="BG798" s="185">
        <f>IF(N798="zákl. přenesená",J798,0)</f>
        <v>0</v>
      </c>
      <c r="BH798" s="185">
        <f>IF(N798="sníž. přenesená",J798,0)</f>
        <v>0</v>
      </c>
      <c r="BI798" s="185">
        <f>IF(N798="nulová",J798,0)</f>
        <v>0</v>
      </c>
      <c r="BJ798" s="14" t="s">
        <v>106</v>
      </c>
      <c r="BK798" s="185">
        <f>ROUND(I798*H798,2)</f>
        <v>0</v>
      </c>
      <c r="BL798" s="14" t="s">
        <v>314</v>
      </c>
      <c r="BM798" s="14" t="s">
        <v>1684</v>
      </c>
    </row>
    <row r="799" spans="2:51" s="11" customFormat="1" ht="11.25">
      <c r="B799" s="186"/>
      <c r="C799" s="187"/>
      <c r="D799" s="188" t="s">
        <v>325</v>
      </c>
      <c r="E799" s="189" t="s">
        <v>1685</v>
      </c>
      <c r="F799" s="190" t="s">
        <v>1167</v>
      </c>
      <c r="G799" s="187"/>
      <c r="H799" s="191">
        <v>112</v>
      </c>
      <c r="I799" s="192"/>
      <c r="J799" s="187"/>
      <c r="K799" s="187"/>
      <c r="L799" s="193"/>
      <c r="M799" s="194"/>
      <c r="N799" s="195"/>
      <c r="O799" s="195"/>
      <c r="P799" s="195"/>
      <c r="Q799" s="195"/>
      <c r="R799" s="195"/>
      <c r="S799" s="195"/>
      <c r="T799" s="196"/>
      <c r="AT799" s="197" t="s">
        <v>325</v>
      </c>
      <c r="AU799" s="197" t="s">
        <v>106</v>
      </c>
      <c r="AV799" s="11" t="s">
        <v>106</v>
      </c>
      <c r="AW799" s="11" t="s">
        <v>31</v>
      </c>
      <c r="AX799" s="11" t="s">
        <v>77</v>
      </c>
      <c r="AY799" s="197" t="s">
        <v>310</v>
      </c>
    </row>
    <row r="800" spans="2:65" s="1" customFormat="1" ht="22.5" customHeight="1">
      <c r="B800" s="31"/>
      <c r="C800" s="175" t="s">
        <v>1686</v>
      </c>
      <c r="D800" s="175" t="s">
        <v>317</v>
      </c>
      <c r="E800" s="176" t="s">
        <v>1687</v>
      </c>
      <c r="F800" s="177" t="s">
        <v>1688</v>
      </c>
      <c r="G800" s="178" t="s">
        <v>320</v>
      </c>
      <c r="H800" s="179">
        <v>43.59</v>
      </c>
      <c r="I800" s="180"/>
      <c r="J800" s="179">
        <f>ROUND(I800*H800,2)</f>
        <v>0</v>
      </c>
      <c r="K800" s="177" t="s">
        <v>321</v>
      </c>
      <c r="L800" s="35"/>
      <c r="M800" s="181" t="s">
        <v>1</v>
      </c>
      <c r="N800" s="182" t="s">
        <v>41</v>
      </c>
      <c r="O800" s="57"/>
      <c r="P800" s="183">
        <f>O800*H800</f>
        <v>0</v>
      </c>
      <c r="Q800" s="183">
        <v>0.00027</v>
      </c>
      <c r="R800" s="183">
        <f>Q800*H800</f>
        <v>0.011769300000000002</v>
      </c>
      <c r="S800" s="183">
        <v>0</v>
      </c>
      <c r="T800" s="184">
        <f>S800*H800</f>
        <v>0</v>
      </c>
      <c r="AR800" s="14" t="s">
        <v>314</v>
      </c>
      <c r="AT800" s="14" t="s">
        <v>317</v>
      </c>
      <c r="AU800" s="14" t="s">
        <v>106</v>
      </c>
      <c r="AY800" s="14" t="s">
        <v>310</v>
      </c>
      <c r="BE800" s="185">
        <f>IF(N800="základní",J800,0)</f>
        <v>0</v>
      </c>
      <c r="BF800" s="185">
        <f>IF(N800="snížená",J800,0)</f>
        <v>0</v>
      </c>
      <c r="BG800" s="185">
        <f>IF(N800="zákl. přenesená",J800,0)</f>
        <v>0</v>
      </c>
      <c r="BH800" s="185">
        <f>IF(N800="sníž. přenesená",J800,0)</f>
        <v>0</v>
      </c>
      <c r="BI800" s="185">
        <f>IF(N800="nulová",J800,0)</f>
        <v>0</v>
      </c>
      <c r="BJ800" s="14" t="s">
        <v>106</v>
      </c>
      <c r="BK800" s="185">
        <f>ROUND(I800*H800,2)</f>
        <v>0</v>
      </c>
      <c r="BL800" s="14" t="s">
        <v>314</v>
      </c>
      <c r="BM800" s="14" t="s">
        <v>1689</v>
      </c>
    </row>
    <row r="801" spans="2:51" s="11" customFormat="1" ht="11.25">
      <c r="B801" s="186"/>
      <c r="C801" s="187"/>
      <c r="D801" s="188" t="s">
        <v>325</v>
      </c>
      <c r="E801" s="189" t="s">
        <v>1690</v>
      </c>
      <c r="F801" s="190" t="s">
        <v>1691</v>
      </c>
      <c r="G801" s="187"/>
      <c r="H801" s="191">
        <v>34.04</v>
      </c>
      <c r="I801" s="192"/>
      <c r="J801" s="187"/>
      <c r="K801" s="187"/>
      <c r="L801" s="193"/>
      <c r="M801" s="194"/>
      <c r="N801" s="195"/>
      <c r="O801" s="195"/>
      <c r="P801" s="195"/>
      <c r="Q801" s="195"/>
      <c r="R801" s="195"/>
      <c r="S801" s="195"/>
      <c r="T801" s="196"/>
      <c r="AT801" s="197" t="s">
        <v>325</v>
      </c>
      <c r="AU801" s="197" t="s">
        <v>106</v>
      </c>
      <c r="AV801" s="11" t="s">
        <v>106</v>
      </c>
      <c r="AW801" s="11" t="s">
        <v>31</v>
      </c>
      <c r="AX801" s="11" t="s">
        <v>69</v>
      </c>
      <c r="AY801" s="197" t="s">
        <v>310</v>
      </c>
    </row>
    <row r="802" spans="2:51" s="11" customFormat="1" ht="11.25">
      <c r="B802" s="186"/>
      <c r="C802" s="187"/>
      <c r="D802" s="188" t="s">
        <v>325</v>
      </c>
      <c r="E802" s="189" t="s">
        <v>311</v>
      </c>
      <c r="F802" s="190" t="s">
        <v>1692</v>
      </c>
      <c r="G802" s="187"/>
      <c r="H802" s="191">
        <v>9.55</v>
      </c>
      <c r="I802" s="192"/>
      <c r="J802" s="187"/>
      <c r="K802" s="187"/>
      <c r="L802" s="193"/>
      <c r="M802" s="194"/>
      <c r="N802" s="195"/>
      <c r="O802" s="195"/>
      <c r="P802" s="195"/>
      <c r="Q802" s="195"/>
      <c r="R802" s="195"/>
      <c r="S802" s="195"/>
      <c r="T802" s="196"/>
      <c r="AT802" s="197" t="s">
        <v>325</v>
      </c>
      <c r="AU802" s="197" t="s">
        <v>106</v>
      </c>
      <c r="AV802" s="11" t="s">
        <v>106</v>
      </c>
      <c r="AW802" s="11" t="s">
        <v>31</v>
      </c>
      <c r="AX802" s="11" t="s">
        <v>69</v>
      </c>
      <c r="AY802" s="197" t="s">
        <v>310</v>
      </c>
    </row>
    <row r="803" spans="2:51" s="11" customFormat="1" ht="11.25">
      <c r="B803" s="186"/>
      <c r="C803" s="187"/>
      <c r="D803" s="188" t="s">
        <v>325</v>
      </c>
      <c r="E803" s="189" t="s">
        <v>1693</v>
      </c>
      <c r="F803" s="190" t="s">
        <v>1694</v>
      </c>
      <c r="G803" s="187"/>
      <c r="H803" s="191">
        <v>43.59</v>
      </c>
      <c r="I803" s="192"/>
      <c r="J803" s="187"/>
      <c r="K803" s="187"/>
      <c r="L803" s="193"/>
      <c r="M803" s="194"/>
      <c r="N803" s="195"/>
      <c r="O803" s="195"/>
      <c r="P803" s="195"/>
      <c r="Q803" s="195"/>
      <c r="R803" s="195"/>
      <c r="S803" s="195"/>
      <c r="T803" s="196"/>
      <c r="AT803" s="197" t="s">
        <v>325</v>
      </c>
      <c r="AU803" s="197" t="s">
        <v>106</v>
      </c>
      <c r="AV803" s="11" t="s">
        <v>106</v>
      </c>
      <c r="AW803" s="11" t="s">
        <v>31</v>
      </c>
      <c r="AX803" s="11" t="s">
        <v>77</v>
      </c>
      <c r="AY803" s="197" t="s">
        <v>310</v>
      </c>
    </row>
    <row r="804" spans="2:65" s="1" customFormat="1" ht="16.5" customHeight="1">
      <c r="B804" s="31"/>
      <c r="C804" s="208" t="s">
        <v>1695</v>
      </c>
      <c r="D804" s="208" t="s">
        <v>422</v>
      </c>
      <c r="E804" s="209" t="s">
        <v>1696</v>
      </c>
      <c r="F804" s="210" t="s">
        <v>1697</v>
      </c>
      <c r="G804" s="211" t="s">
        <v>720</v>
      </c>
      <c r="H804" s="212">
        <v>64</v>
      </c>
      <c r="I804" s="213"/>
      <c r="J804" s="212">
        <f>ROUND(I804*H804,2)</f>
        <v>0</v>
      </c>
      <c r="K804" s="210" t="s">
        <v>402</v>
      </c>
      <c r="L804" s="214"/>
      <c r="M804" s="215" t="s">
        <v>1</v>
      </c>
      <c r="N804" s="216" t="s">
        <v>41</v>
      </c>
      <c r="O804" s="57"/>
      <c r="P804" s="183">
        <f>O804*H804</f>
        <v>0</v>
      </c>
      <c r="Q804" s="183">
        <v>0</v>
      </c>
      <c r="R804" s="183">
        <f>Q804*H804</f>
        <v>0</v>
      </c>
      <c r="S804" s="183">
        <v>0</v>
      </c>
      <c r="T804" s="184">
        <f>S804*H804</f>
        <v>0</v>
      </c>
      <c r="AR804" s="14" t="s">
        <v>391</v>
      </c>
      <c r="AT804" s="14" t="s">
        <v>422</v>
      </c>
      <c r="AU804" s="14" t="s">
        <v>106</v>
      </c>
      <c r="AY804" s="14" t="s">
        <v>310</v>
      </c>
      <c r="BE804" s="185">
        <f>IF(N804="základní",J804,0)</f>
        <v>0</v>
      </c>
      <c r="BF804" s="185">
        <f>IF(N804="snížená",J804,0)</f>
        <v>0</v>
      </c>
      <c r="BG804" s="185">
        <f>IF(N804="zákl. přenesená",J804,0)</f>
        <v>0</v>
      </c>
      <c r="BH804" s="185">
        <f>IF(N804="sníž. přenesená",J804,0)</f>
        <v>0</v>
      </c>
      <c r="BI804" s="185">
        <f>IF(N804="nulová",J804,0)</f>
        <v>0</v>
      </c>
      <c r="BJ804" s="14" t="s">
        <v>106</v>
      </c>
      <c r="BK804" s="185">
        <f>ROUND(I804*H804,2)</f>
        <v>0</v>
      </c>
      <c r="BL804" s="14" t="s">
        <v>314</v>
      </c>
      <c r="BM804" s="14" t="s">
        <v>1698</v>
      </c>
    </row>
    <row r="805" spans="2:51" s="11" customFormat="1" ht="11.25">
      <c r="B805" s="186"/>
      <c r="C805" s="187"/>
      <c r="D805" s="188" t="s">
        <v>325</v>
      </c>
      <c r="E805" s="189" t="s">
        <v>1699</v>
      </c>
      <c r="F805" s="190" t="s">
        <v>1700</v>
      </c>
      <c r="G805" s="187"/>
      <c r="H805" s="191">
        <v>64</v>
      </c>
      <c r="I805" s="192"/>
      <c r="J805" s="187"/>
      <c r="K805" s="187"/>
      <c r="L805" s="193"/>
      <c r="M805" s="194"/>
      <c r="N805" s="195"/>
      <c r="O805" s="195"/>
      <c r="P805" s="195"/>
      <c r="Q805" s="195"/>
      <c r="R805" s="195"/>
      <c r="S805" s="195"/>
      <c r="T805" s="196"/>
      <c r="AT805" s="197" t="s">
        <v>325</v>
      </c>
      <c r="AU805" s="197" t="s">
        <v>106</v>
      </c>
      <c r="AV805" s="11" t="s">
        <v>106</v>
      </c>
      <c r="AW805" s="11" t="s">
        <v>31</v>
      </c>
      <c r="AX805" s="11" t="s">
        <v>77</v>
      </c>
      <c r="AY805" s="197" t="s">
        <v>310</v>
      </c>
    </row>
    <row r="806" spans="2:65" s="1" customFormat="1" ht="16.5" customHeight="1">
      <c r="B806" s="31"/>
      <c r="C806" s="208" t="s">
        <v>1701</v>
      </c>
      <c r="D806" s="208" t="s">
        <v>422</v>
      </c>
      <c r="E806" s="209" t="s">
        <v>1702</v>
      </c>
      <c r="F806" s="210" t="s">
        <v>1703</v>
      </c>
      <c r="G806" s="211" t="s">
        <v>720</v>
      </c>
      <c r="H806" s="212">
        <v>6</v>
      </c>
      <c r="I806" s="213"/>
      <c r="J806" s="212">
        <f>ROUND(I806*H806,2)</f>
        <v>0</v>
      </c>
      <c r="K806" s="210" t="s">
        <v>402</v>
      </c>
      <c r="L806" s="214"/>
      <c r="M806" s="215" t="s">
        <v>1</v>
      </c>
      <c r="N806" s="216" t="s">
        <v>41</v>
      </c>
      <c r="O806" s="57"/>
      <c r="P806" s="183">
        <f>O806*H806</f>
        <v>0</v>
      </c>
      <c r="Q806" s="183">
        <v>0</v>
      </c>
      <c r="R806" s="183">
        <f>Q806*H806</f>
        <v>0</v>
      </c>
      <c r="S806" s="183">
        <v>0</v>
      </c>
      <c r="T806" s="184">
        <f>S806*H806</f>
        <v>0</v>
      </c>
      <c r="AR806" s="14" t="s">
        <v>391</v>
      </c>
      <c r="AT806" s="14" t="s">
        <v>422</v>
      </c>
      <c r="AU806" s="14" t="s">
        <v>106</v>
      </c>
      <c r="AY806" s="14" t="s">
        <v>310</v>
      </c>
      <c r="BE806" s="185">
        <f>IF(N806="základní",J806,0)</f>
        <v>0</v>
      </c>
      <c r="BF806" s="185">
        <f>IF(N806="snížená",J806,0)</f>
        <v>0</v>
      </c>
      <c r="BG806" s="185">
        <f>IF(N806="zákl. přenesená",J806,0)</f>
        <v>0</v>
      </c>
      <c r="BH806" s="185">
        <f>IF(N806="sníž. přenesená",J806,0)</f>
        <v>0</v>
      </c>
      <c r="BI806" s="185">
        <f>IF(N806="nulová",J806,0)</f>
        <v>0</v>
      </c>
      <c r="BJ806" s="14" t="s">
        <v>106</v>
      </c>
      <c r="BK806" s="185">
        <f>ROUND(I806*H806,2)</f>
        <v>0</v>
      </c>
      <c r="BL806" s="14" t="s">
        <v>314</v>
      </c>
      <c r="BM806" s="14" t="s">
        <v>1704</v>
      </c>
    </row>
    <row r="807" spans="2:51" s="11" customFormat="1" ht="11.25">
      <c r="B807" s="186"/>
      <c r="C807" s="187"/>
      <c r="D807" s="188" t="s">
        <v>325</v>
      </c>
      <c r="E807" s="189" t="s">
        <v>1705</v>
      </c>
      <c r="F807" s="190" t="s">
        <v>1706</v>
      </c>
      <c r="G807" s="187"/>
      <c r="H807" s="191">
        <v>6</v>
      </c>
      <c r="I807" s="192"/>
      <c r="J807" s="187"/>
      <c r="K807" s="187"/>
      <c r="L807" s="193"/>
      <c r="M807" s="194"/>
      <c r="N807" s="195"/>
      <c r="O807" s="195"/>
      <c r="P807" s="195"/>
      <c r="Q807" s="195"/>
      <c r="R807" s="195"/>
      <c r="S807" s="195"/>
      <c r="T807" s="196"/>
      <c r="AT807" s="197" t="s">
        <v>325</v>
      </c>
      <c r="AU807" s="197" t="s">
        <v>106</v>
      </c>
      <c r="AV807" s="11" t="s">
        <v>106</v>
      </c>
      <c r="AW807" s="11" t="s">
        <v>31</v>
      </c>
      <c r="AX807" s="11" t="s">
        <v>77</v>
      </c>
      <c r="AY807" s="197" t="s">
        <v>310</v>
      </c>
    </row>
    <row r="808" spans="2:65" s="1" customFormat="1" ht="16.5" customHeight="1">
      <c r="B808" s="31"/>
      <c r="C808" s="208" t="s">
        <v>1707</v>
      </c>
      <c r="D808" s="208" t="s">
        <v>422</v>
      </c>
      <c r="E808" s="209" t="s">
        <v>1708</v>
      </c>
      <c r="F808" s="210" t="s">
        <v>1709</v>
      </c>
      <c r="G808" s="211" t="s">
        <v>720</v>
      </c>
      <c r="H808" s="212">
        <v>6</v>
      </c>
      <c r="I808" s="213"/>
      <c r="J808" s="212">
        <f>ROUND(I808*H808,2)</f>
        <v>0</v>
      </c>
      <c r="K808" s="210" t="s">
        <v>402</v>
      </c>
      <c r="L808" s="214"/>
      <c r="M808" s="215" t="s">
        <v>1</v>
      </c>
      <c r="N808" s="216" t="s">
        <v>41</v>
      </c>
      <c r="O808" s="57"/>
      <c r="P808" s="183">
        <f>O808*H808</f>
        <v>0</v>
      </c>
      <c r="Q808" s="183">
        <v>0</v>
      </c>
      <c r="R808" s="183">
        <f>Q808*H808</f>
        <v>0</v>
      </c>
      <c r="S808" s="183">
        <v>0</v>
      </c>
      <c r="T808" s="184">
        <f>S808*H808</f>
        <v>0</v>
      </c>
      <c r="AR808" s="14" t="s">
        <v>391</v>
      </c>
      <c r="AT808" s="14" t="s">
        <v>422</v>
      </c>
      <c r="AU808" s="14" t="s">
        <v>106</v>
      </c>
      <c r="AY808" s="14" t="s">
        <v>310</v>
      </c>
      <c r="BE808" s="185">
        <f>IF(N808="základní",J808,0)</f>
        <v>0</v>
      </c>
      <c r="BF808" s="185">
        <f>IF(N808="snížená",J808,0)</f>
        <v>0</v>
      </c>
      <c r="BG808" s="185">
        <f>IF(N808="zákl. přenesená",J808,0)</f>
        <v>0</v>
      </c>
      <c r="BH808" s="185">
        <f>IF(N808="sníž. přenesená",J808,0)</f>
        <v>0</v>
      </c>
      <c r="BI808" s="185">
        <f>IF(N808="nulová",J808,0)</f>
        <v>0</v>
      </c>
      <c r="BJ808" s="14" t="s">
        <v>106</v>
      </c>
      <c r="BK808" s="185">
        <f>ROUND(I808*H808,2)</f>
        <v>0</v>
      </c>
      <c r="BL808" s="14" t="s">
        <v>314</v>
      </c>
      <c r="BM808" s="14" t="s">
        <v>1710</v>
      </c>
    </row>
    <row r="809" spans="2:51" s="11" customFormat="1" ht="11.25">
      <c r="B809" s="186"/>
      <c r="C809" s="187"/>
      <c r="D809" s="188" t="s">
        <v>325</v>
      </c>
      <c r="E809" s="189" t="s">
        <v>1711</v>
      </c>
      <c r="F809" s="190" t="s">
        <v>1706</v>
      </c>
      <c r="G809" s="187"/>
      <c r="H809" s="191">
        <v>6</v>
      </c>
      <c r="I809" s="192"/>
      <c r="J809" s="187"/>
      <c r="K809" s="187"/>
      <c r="L809" s="193"/>
      <c r="M809" s="194"/>
      <c r="N809" s="195"/>
      <c r="O809" s="195"/>
      <c r="P809" s="195"/>
      <c r="Q809" s="195"/>
      <c r="R809" s="195"/>
      <c r="S809" s="195"/>
      <c r="T809" s="196"/>
      <c r="AT809" s="197" t="s">
        <v>325</v>
      </c>
      <c r="AU809" s="197" t="s">
        <v>106</v>
      </c>
      <c r="AV809" s="11" t="s">
        <v>106</v>
      </c>
      <c r="AW809" s="11" t="s">
        <v>31</v>
      </c>
      <c r="AX809" s="11" t="s">
        <v>77</v>
      </c>
      <c r="AY809" s="197" t="s">
        <v>310</v>
      </c>
    </row>
    <row r="810" spans="2:65" s="1" customFormat="1" ht="16.5" customHeight="1">
      <c r="B810" s="31"/>
      <c r="C810" s="208" t="s">
        <v>1712</v>
      </c>
      <c r="D810" s="208" t="s">
        <v>422</v>
      </c>
      <c r="E810" s="209" t="s">
        <v>1713</v>
      </c>
      <c r="F810" s="210" t="s">
        <v>1714</v>
      </c>
      <c r="G810" s="211" t="s">
        <v>720</v>
      </c>
      <c r="H810" s="212">
        <v>1</v>
      </c>
      <c r="I810" s="213"/>
      <c r="J810" s="212">
        <f>ROUND(I810*H810,2)</f>
        <v>0</v>
      </c>
      <c r="K810" s="210" t="s">
        <v>402</v>
      </c>
      <c r="L810" s="214"/>
      <c r="M810" s="215" t="s">
        <v>1</v>
      </c>
      <c r="N810" s="216" t="s">
        <v>41</v>
      </c>
      <c r="O810" s="57"/>
      <c r="P810" s="183">
        <f>O810*H810</f>
        <v>0</v>
      </c>
      <c r="Q810" s="183">
        <v>0</v>
      </c>
      <c r="R810" s="183">
        <f>Q810*H810</f>
        <v>0</v>
      </c>
      <c r="S810" s="183">
        <v>0</v>
      </c>
      <c r="T810" s="184">
        <f>S810*H810</f>
        <v>0</v>
      </c>
      <c r="AR810" s="14" t="s">
        <v>391</v>
      </c>
      <c r="AT810" s="14" t="s">
        <v>422</v>
      </c>
      <c r="AU810" s="14" t="s">
        <v>106</v>
      </c>
      <c r="AY810" s="14" t="s">
        <v>310</v>
      </c>
      <c r="BE810" s="185">
        <f>IF(N810="základní",J810,0)</f>
        <v>0</v>
      </c>
      <c r="BF810" s="185">
        <f>IF(N810="snížená",J810,0)</f>
        <v>0</v>
      </c>
      <c r="BG810" s="185">
        <f>IF(N810="zákl. přenesená",J810,0)</f>
        <v>0</v>
      </c>
      <c r="BH810" s="185">
        <f>IF(N810="sníž. přenesená",J810,0)</f>
        <v>0</v>
      </c>
      <c r="BI810" s="185">
        <f>IF(N810="nulová",J810,0)</f>
        <v>0</v>
      </c>
      <c r="BJ810" s="14" t="s">
        <v>106</v>
      </c>
      <c r="BK810" s="185">
        <f>ROUND(I810*H810,2)</f>
        <v>0</v>
      </c>
      <c r="BL810" s="14" t="s">
        <v>314</v>
      </c>
      <c r="BM810" s="14" t="s">
        <v>1715</v>
      </c>
    </row>
    <row r="811" spans="2:51" s="11" customFormat="1" ht="11.25">
      <c r="B811" s="186"/>
      <c r="C811" s="187"/>
      <c r="D811" s="188" t="s">
        <v>325</v>
      </c>
      <c r="E811" s="189" t="s">
        <v>1716</v>
      </c>
      <c r="F811" s="190" t="s">
        <v>1717</v>
      </c>
      <c r="G811" s="187"/>
      <c r="H811" s="191">
        <v>1</v>
      </c>
      <c r="I811" s="192"/>
      <c r="J811" s="187"/>
      <c r="K811" s="187"/>
      <c r="L811" s="193"/>
      <c r="M811" s="194"/>
      <c r="N811" s="195"/>
      <c r="O811" s="195"/>
      <c r="P811" s="195"/>
      <c r="Q811" s="195"/>
      <c r="R811" s="195"/>
      <c r="S811" s="195"/>
      <c r="T811" s="196"/>
      <c r="AT811" s="197" t="s">
        <v>325</v>
      </c>
      <c r="AU811" s="197" t="s">
        <v>106</v>
      </c>
      <c r="AV811" s="11" t="s">
        <v>106</v>
      </c>
      <c r="AW811" s="11" t="s">
        <v>31</v>
      </c>
      <c r="AX811" s="11" t="s">
        <v>77</v>
      </c>
      <c r="AY811" s="197" t="s">
        <v>310</v>
      </c>
    </row>
    <row r="812" spans="2:65" s="1" customFormat="1" ht="16.5" customHeight="1">
      <c r="B812" s="31"/>
      <c r="C812" s="208" t="s">
        <v>1718</v>
      </c>
      <c r="D812" s="208" t="s">
        <v>422</v>
      </c>
      <c r="E812" s="209" t="s">
        <v>1719</v>
      </c>
      <c r="F812" s="210" t="s">
        <v>1720</v>
      </c>
      <c r="G812" s="211" t="s">
        <v>720</v>
      </c>
      <c r="H812" s="212">
        <v>6</v>
      </c>
      <c r="I812" s="213"/>
      <c r="J812" s="212">
        <f>ROUND(I812*H812,2)</f>
        <v>0</v>
      </c>
      <c r="K812" s="210" t="s">
        <v>402</v>
      </c>
      <c r="L812" s="214"/>
      <c r="M812" s="215" t="s">
        <v>1</v>
      </c>
      <c r="N812" s="216" t="s">
        <v>41</v>
      </c>
      <c r="O812" s="57"/>
      <c r="P812" s="183">
        <f>O812*H812</f>
        <v>0</v>
      </c>
      <c r="Q812" s="183">
        <v>0</v>
      </c>
      <c r="R812" s="183">
        <f>Q812*H812</f>
        <v>0</v>
      </c>
      <c r="S812" s="183">
        <v>0</v>
      </c>
      <c r="T812" s="184">
        <f>S812*H812</f>
        <v>0</v>
      </c>
      <c r="AR812" s="14" t="s">
        <v>391</v>
      </c>
      <c r="AT812" s="14" t="s">
        <v>422</v>
      </c>
      <c r="AU812" s="14" t="s">
        <v>106</v>
      </c>
      <c r="AY812" s="14" t="s">
        <v>310</v>
      </c>
      <c r="BE812" s="185">
        <f>IF(N812="základní",J812,0)</f>
        <v>0</v>
      </c>
      <c r="BF812" s="185">
        <f>IF(N812="snížená",J812,0)</f>
        <v>0</v>
      </c>
      <c r="BG812" s="185">
        <f>IF(N812="zákl. přenesená",J812,0)</f>
        <v>0</v>
      </c>
      <c r="BH812" s="185">
        <f>IF(N812="sníž. přenesená",J812,0)</f>
        <v>0</v>
      </c>
      <c r="BI812" s="185">
        <f>IF(N812="nulová",J812,0)</f>
        <v>0</v>
      </c>
      <c r="BJ812" s="14" t="s">
        <v>106</v>
      </c>
      <c r="BK812" s="185">
        <f>ROUND(I812*H812,2)</f>
        <v>0</v>
      </c>
      <c r="BL812" s="14" t="s">
        <v>314</v>
      </c>
      <c r="BM812" s="14" t="s">
        <v>1721</v>
      </c>
    </row>
    <row r="813" spans="2:51" s="11" customFormat="1" ht="11.25">
      <c r="B813" s="186"/>
      <c r="C813" s="187"/>
      <c r="D813" s="188" t="s">
        <v>325</v>
      </c>
      <c r="E813" s="189" t="s">
        <v>1722</v>
      </c>
      <c r="F813" s="190" t="s">
        <v>1723</v>
      </c>
      <c r="G813" s="187"/>
      <c r="H813" s="191">
        <v>6</v>
      </c>
      <c r="I813" s="192"/>
      <c r="J813" s="187"/>
      <c r="K813" s="187"/>
      <c r="L813" s="193"/>
      <c r="M813" s="194"/>
      <c r="N813" s="195"/>
      <c r="O813" s="195"/>
      <c r="P813" s="195"/>
      <c r="Q813" s="195"/>
      <c r="R813" s="195"/>
      <c r="S813" s="195"/>
      <c r="T813" s="196"/>
      <c r="AT813" s="197" t="s">
        <v>325</v>
      </c>
      <c r="AU813" s="197" t="s">
        <v>106</v>
      </c>
      <c r="AV813" s="11" t="s">
        <v>106</v>
      </c>
      <c r="AW813" s="11" t="s">
        <v>31</v>
      </c>
      <c r="AX813" s="11" t="s">
        <v>77</v>
      </c>
      <c r="AY813" s="197" t="s">
        <v>310</v>
      </c>
    </row>
    <row r="814" spans="2:65" s="1" customFormat="1" ht="16.5" customHeight="1">
      <c r="B814" s="31"/>
      <c r="C814" s="208" t="s">
        <v>1724</v>
      </c>
      <c r="D814" s="208" t="s">
        <v>422</v>
      </c>
      <c r="E814" s="209" t="s">
        <v>1725</v>
      </c>
      <c r="F814" s="210" t="s">
        <v>1726</v>
      </c>
      <c r="G814" s="211" t="s">
        <v>720</v>
      </c>
      <c r="H814" s="212">
        <v>1</v>
      </c>
      <c r="I814" s="213"/>
      <c r="J814" s="212">
        <f>ROUND(I814*H814,2)</f>
        <v>0</v>
      </c>
      <c r="K814" s="210" t="s">
        <v>402</v>
      </c>
      <c r="L814" s="214"/>
      <c r="M814" s="215" t="s">
        <v>1</v>
      </c>
      <c r="N814" s="216" t="s">
        <v>41</v>
      </c>
      <c r="O814" s="57"/>
      <c r="P814" s="183">
        <f>O814*H814</f>
        <v>0</v>
      </c>
      <c r="Q814" s="183">
        <v>0</v>
      </c>
      <c r="R814" s="183">
        <f>Q814*H814</f>
        <v>0</v>
      </c>
      <c r="S814" s="183">
        <v>0</v>
      </c>
      <c r="T814" s="184">
        <f>S814*H814</f>
        <v>0</v>
      </c>
      <c r="AR814" s="14" t="s">
        <v>391</v>
      </c>
      <c r="AT814" s="14" t="s">
        <v>422</v>
      </c>
      <c r="AU814" s="14" t="s">
        <v>106</v>
      </c>
      <c r="AY814" s="14" t="s">
        <v>310</v>
      </c>
      <c r="BE814" s="185">
        <f>IF(N814="základní",J814,0)</f>
        <v>0</v>
      </c>
      <c r="BF814" s="185">
        <f>IF(N814="snížená",J814,0)</f>
        <v>0</v>
      </c>
      <c r="BG814" s="185">
        <f>IF(N814="zákl. přenesená",J814,0)</f>
        <v>0</v>
      </c>
      <c r="BH814" s="185">
        <f>IF(N814="sníž. přenesená",J814,0)</f>
        <v>0</v>
      </c>
      <c r="BI814" s="185">
        <f>IF(N814="nulová",J814,0)</f>
        <v>0</v>
      </c>
      <c r="BJ814" s="14" t="s">
        <v>106</v>
      </c>
      <c r="BK814" s="185">
        <f>ROUND(I814*H814,2)</f>
        <v>0</v>
      </c>
      <c r="BL814" s="14" t="s">
        <v>314</v>
      </c>
      <c r="BM814" s="14" t="s">
        <v>1727</v>
      </c>
    </row>
    <row r="815" spans="2:51" s="11" customFormat="1" ht="11.25">
      <c r="B815" s="186"/>
      <c r="C815" s="187"/>
      <c r="D815" s="188" t="s">
        <v>325</v>
      </c>
      <c r="E815" s="189" t="s">
        <v>1728</v>
      </c>
      <c r="F815" s="190" t="s">
        <v>1717</v>
      </c>
      <c r="G815" s="187"/>
      <c r="H815" s="191">
        <v>1</v>
      </c>
      <c r="I815" s="192"/>
      <c r="J815" s="187"/>
      <c r="K815" s="187"/>
      <c r="L815" s="193"/>
      <c r="M815" s="194"/>
      <c r="N815" s="195"/>
      <c r="O815" s="195"/>
      <c r="P815" s="195"/>
      <c r="Q815" s="195"/>
      <c r="R815" s="195"/>
      <c r="S815" s="195"/>
      <c r="T815" s="196"/>
      <c r="AT815" s="197" t="s">
        <v>325</v>
      </c>
      <c r="AU815" s="197" t="s">
        <v>106</v>
      </c>
      <c r="AV815" s="11" t="s">
        <v>106</v>
      </c>
      <c r="AW815" s="11" t="s">
        <v>31</v>
      </c>
      <c r="AX815" s="11" t="s">
        <v>77</v>
      </c>
      <c r="AY815" s="197" t="s">
        <v>310</v>
      </c>
    </row>
    <row r="816" spans="2:65" s="1" customFormat="1" ht="16.5" customHeight="1">
      <c r="B816" s="31"/>
      <c r="C816" s="208" t="s">
        <v>1729</v>
      </c>
      <c r="D816" s="208" t="s">
        <v>422</v>
      </c>
      <c r="E816" s="209" t="s">
        <v>1730</v>
      </c>
      <c r="F816" s="210" t="s">
        <v>1731</v>
      </c>
      <c r="G816" s="211" t="s">
        <v>720</v>
      </c>
      <c r="H816" s="212">
        <v>1</v>
      </c>
      <c r="I816" s="213"/>
      <c r="J816" s="212">
        <f>ROUND(I816*H816,2)</f>
        <v>0</v>
      </c>
      <c r="K816" s="210" t="s">
        <v>402</v>
      </c>
      <c r="L816" s="214"/>
      <c r="M816" s="215" t="s">
        <v>1</v>
      </c>
      <c r="N816" s="216" t="s">
        <v>41</v>
      </c>
      <c r="O816" s="57"/>
      <c r="P816" s="183">
        <f>O816*H816</f>
        <v>0</v>
      </c>
      <c r="Q816" s="183">
        <v>0</v>
      </c>
      <c r="R816" s="183">
        <f>Q816*H816</f>
        <v>0</v>
      </c>
      <c r="S816" s="183">
        <v>0</v>
      </c>
      <c r="T816" s="184">
        <f>S816*H816</f>
        <v>0</v>
      </c>
      <c r="AR816" s="14" t="s">
        <v>391</v>
      </c>
      <c r="AT816" s="14" t="s">
        <v>422</v>
      </c>
      <c r="AU816" s="14" t="s">
        <v>106</v>
      </c>
      <c r="AY816" s="14" t="s">
        <v>310</v>
      </c>
      <c r="BE816" s="185">
        <f>IF(N816="základní",J816,0)</f>
        <v>0</v>
      </c>
      <c r="BF816" s="185">
        <f>IF(N816="snížená",J816,0)</f>
        <v>0</v>
      </c>
      <c r="BG816" s="185">
        <f>IF(N816="zákl. přenesená",J816,0)</f>
        <v>0</v>
      </c>
      <c r="BH816" s="185">
        <f>IF(N816="sníž. přenesená",J816,0)</f>
        <v>0</v>
      </c>
      <c r="BI816" s="185">
        <f>IF(N816="nulová",J816,0)</f>
        <v>0</v>
      </c>
      <c r="BJ816" s="14" t="s">
        <v>106</v>
      </c>
      <c r="BK816" s="185">
        <f>ROUND(I816*H816,2)</f>
        <v>0</v>
      </c>
      <c r="BL816" s="14" t="s">
        <v>314</v>
      </c>
      <c r="BM816" s="14" t="s">
        <v>1732</v>
      </c>
    </row>
    <row r="817" spans="2:51" s="11" customFormat="1" ht="11.25">
      <c r="B817" s="186"/>
      <c r="C817" s="187"/>
      <c r="D817" s="188" t="s">
        <v>325</v>
      </c>
      <c r="E817" s="189" t="s">
        <v>1733</v>
      </c>
      <c r="F817" s="190" t="s">
        <v>1717</v>
      </c>
      <c r="G817" s="187"/>
      <c r="H817" s="191">
        <v>1</v>
      </c>
      <c r="I817" s="192"/>
      <c r="J817" s="187"/>
      <c r="K817" s="187"/>
      <c r="L817" s="193"/>
      <c r="M817" s="194"/>
      <c r="N817" s="195"/>
      <c r="O817" s="195"/>
      <c r="P817" s="195"/>
      <c r="Q817" s="195"/>
      <c r="R817" s="195"/>
      <c r="S817" s="195"/>
      <c r="T817" s="196"/>
      <c r="AT817" s="197" t="s">
        <v>325</v>
      </c>
      <c r="AU817" s="197" t="s">
        <v>106</v>
      </c>
      <c r="AV817" s="11" t="s">
        <v>106</v>
      </c>
      <c r="AW817" s="11" t="s">
        <v>31</v>
      </c>
      <c r="AX817" s="11" t="s">
        <v>77</v>
      </c>
      <c r="AY817" s="197" t="s">
        <v>310</v>
      </c>
    </row>
    <row r="818" spans="2:65" s="1" customFormat="1" ht="16.5" customHeight="1">
      <c r="B818" s="31"/>
      <c r="C818" s="208" t="s">
        <v>1734</v>
      </c>
      <c r="D818" s="208" t="s">
        <v>422</v>
      </c>
      <c r="E818" s="209" t="s">
        <v>1735</v>
      </c>
      <c r="F818" s="210" t="s">
        <v>1736</v>
      </c>
      <c r="G818" s="211" t="s">
        <v>720</v>
      </c>
      <c r="H818" s="212">
        <v>1</v>
      </c>
      <c r="I818" s="213"/>
      <c r="J818" s="212">
        <f>ROUND(I818*H818,2)</f>
        <v>0</v>
      </c>
      <c r="K818" s="210" t="s">
        <v>402</v>
      </c>
      <c r="L818" s="214"/>
      <c r="M818" s="215" t="s">
        <v>1</v>
      </c>
      <c r="N818" s="216" t="s">
        <v>41</v>
      </c>
      <c r="O818" s="57"/>
      <c r="P818" s="183">
        <f>O818*H818</f>
        <v>0</v>
      </c>
      <c r="Q818" s="183">
        <v>0</v>
      </c>
      <c r="R818" s="183">
        <f>Q818*H818</f>
        <v>0</v>
      </c>
      <c r="S818" s="183">
        <v>0</v>
      </c>
      <c r="T818" s="184">
        <f>S818*H818</f>
        <v>0</v>
      </c>
      <c r="AR818" s="14" t="s">
        <v>391</v>
      </c>
      <c r="AT818" s="14" t="s">
        <v>422</v>
      </c>
      <c r="AU818" s="14" t="s">
        <v>106</v>
      </c>
      <c r="AY818" s="14" t="s">
        <v>310</v>
      </c>
      <c r="BE818" s="185">
        <f>IF(N818="základní",J818,0)</f>
        <v>0</v>
      </c>
      <c r="BF818" s="185">
        <f>IF(N818="snížená",J818,0)</f>
        <v>0</v>
      </c>
      <c r="BG818" s="185">
        <f>IF(N818="zákl. přenesená",J818,0)</f>
        <v>0</v>
      </c>
      <c r="BH818" s="185">
        <f>IF(N818="sníž. přenesená",J818,0)</f>
        <v>0</v>
      </c>
      <c r="BI818" s="185">
        <f>IF(N818="nulová",J818,0)</f>
        <v>0</v>
      </c>
      <c r="BJ818" s="14" t="s">
        <v>106</v>
      </c>
      <c r="BK818" s="185">
        <f>ROUND(I818*H818,2)</f>
        <v>0</v>
      </c>
      <c r="BL818" s="14" t="s">
        <v>314</v>
      </c>
      <c r="BM818" s="14" t="s">
        <v>1737</v>
      </c>
    </row>
    <row r="819" spans="2:51" s="11" customFormat="1" ht="11.25">
      <c r="B819" s="186"/>
      <c r="C819" s="187"/>
      <c r="D819" s="188" t="s">
        <v>325</v>
      </c>
      <c r="E819" s="189" t="s">
        <v>1738</v>
      </c>
      <c r="F819" s="190" t="s">
        <v>1717</v>
      </c>
      <c r="G819" s="187"/>
      <c r="H819" s="191">
        <v>1</v>
      </c>
      <c r="I819" s="192"/>
      <c r="J819" s="187"/>
      <c r="K819" s="187"/>
      <c r="L819" s="193"/>
      <c r="M819" s="194"/>
      <c r="N819" s="195"/>
      <c r="O819" s="195"/>
      <c r="P819" s="195"/>
      <c r="Q819" s="195"/>
      <c r="R819" s="195"/>
      <c r="S819" s="195"/>
      <c r="T819" s="196"/>
      <c r="AT819" s="197" t="s">
        <v>325</v>
      </c>
      <c r="AU819" s="197" t="s">
        <v>106</v>
      </c>
      <c r="AV819" s="11" t="s">
        <v>106</v>
      </c>
      <c r="AW819" s="11" t="s">
        <v>31</v>
      </c>
      <c r="AX819" s="11" t="s">
        <v>77</v>
      </c>
      <c r="AY819" s="197" t="s">
        <v>310</v>
      </c>
    </row>
    <row r="820" spans="2:65" s="1" customFormat="1" ht="16.5" customHeight="1">
      <c r="B820" s="31"/>
      <c r="C820" s="208" t="s">
        <v>1739</v>
      </c>
      <c r="D820" s="208" t="s">
        <v>422</v>
      </c>
      <c r="E820" s="209" t="s">
        <v>1740</v>
      </c>
      <c r="F820" s="210" t="s">
        <v>1741</v>
      </c>
      <c r="G820" s="211" t="s">
        <v>720</v>
      </c>
      <c r="H820" s="212">
        <v>4</v>
      </c>
      <c r="I820" s="213"/>
      <c r="J820" s="212">
        <f>ROUND(I820*H820,2)</f>
        <v>0</v>
      </c>
      <c r="K820" s="210" t="s">
        <v>402</v>
      </c>
      <c r="L820" s="214"/>
      <c r="M820" s="215" t="s">
        <v>1</v>
      </c>
      <c r="N820" s="216" t="s">
        <v>41</v>
      </c>
      <c r="O820" s="57"/>
      <c r="P820" s="183">
        <f>O820*H820</f>
        <v>0</v>
      </c>
      <c r="Q820" s="183">
        <v>0</v>
      </c>
      <c r="R820" s="183">
        <f>Q820*H820</f>
        <v>0</v>
      </c>
      <c r="S820" s="183">
        <v>0</v>
      </c>
      <c r="T820" s="184">
        <f>S820*H820</f>
        <v>0</v>
      </c>
      <c r="AR820" s="14" t="s">
        <v>391</v>
      </c>
      <c r="AT820" s="14" t="s">
        <v>422</v>
      </c>
      <c r="AU820" s="14" t="s">
        <v>106</v>
      </c>
      <c r="AY820" s="14" t="s">
        <v>310</v>
      </c>
      <c r="BE820" s="185">
        <f>IF(N820="základní",J820,0)</f>
        <v>0</v>
      </c>
      <c r="BF820" s="185">
        <f>IF(N820="snížená",J820,0)</f>
        <v>0</v>
      </c>
      <c r="BG820" s="185">
        <f>IF(N820="zákl. přenesená",J820,0)</f>
        <v>0</v>
      </c>
      <c r="BH820" s="185">
        <f>IF(N820="sníž. přenesená",J820,0)</f>
        <v>0</v>
      </c>
      <c r="BI820" s="185">
        <f>IF(N820="nulová",J820,0)</f>
        <v>0</v>
      </c>
      <c r="BJ820" s="14" t="s">
        <v>106</v>
      </c>
      <c r="BK820" s="185">
        <f>ROUND(I820*H820,2)</f>
        <v>0</v>
      </c>
      <c r="BL820" s="14" t="s">
        <v>314</v>
      </c>
      <c r="BM820" s="14" t="s">
        <v>1742</v>
      </c>
    </row>
    <row r="821" spans="2:51" s="11" customFormat="1" ht="11.25">
      <c r="B821" s="186"/>
      <c r="C821" s="187"/>
      <c r="D821" s="188" t="s">
        <v>325</v>
      </c>
      <c r="E821" s="189" t="s">
        <v>1743</v>
      </c>
      <c r="F821" s="190" t="s">
        <v>1744</v>
      </c>
      <c r="G821" s="187"/>
      <c r="H821" s="191">
        <v>4</v>
      </c>
      <c r="I821" s="192"/>
      <c r="J821" s="187"/>
      <c r="K821" s="187"/>
      <c r="L821" s="193"/>
      <c r="M821" s="194"/>
      <c r="N821" s="195"/>
      <c r="O821" s="195"/>
      <c r="P821" s="195"/>
      <c r="Q821" s="195"/>
      <c r="R821" s="195"/>
      <c r="S821" s="195"/>
      <c r="T821" s="196"/>
      <c r="AT821" s="197" t="s">
        <v>325</v>
      </c>
      <c r="AU821" s="197" t="s">
        <v>106</v>
      </c>
      <c r="AV821" s="11" t="s">
        <v>106</v>
      </c>
      <c r="AW821" s="11" t="s">
        <v>31</v>
      </c>
      <c r="AX821" s="11" t="s">
        <v>77</v>
      </c>
      <c r="AY821" s="197" t="s">
        <v>310</v>
      </c>
    </row>
    <row r="822" spans="2:65" s="1" customFormat="1" ht="16.5" customHeight="1">
      <c r="B822" s="31"/>
      <c r="C822" s="208" t="s">
        <v>1745</v>
      </c>
      <c r="D822" s="208" t="s">
        <v>422</v>
      </c>
      <c r="E822" s="209" t="s">
        <v>1746</v>
      </c>
      <c r="F822" s="210" t="s">
        <v>1747</v>
      </c>
      <c r="G822" s="211" t="s">
        <v>720</v>
      </c>
      <c r="H822" s="212">
        <v>2</v>
      </c>
      <c r="I822" s="213"/>
      <c r="J822" s="212">
        <f>ROUND(I822*H822,2)</f>
        <v>0</v>
      </c>
      <c r="K822" s="210" t="s">
        <v>402</v>
      </c>
      <c r="L822" s="214"/>
      <c r="M822" s="215" t="s">
        <v>1</v>
      </c>
      <c r="N822" s="216" t="s">
        <v>41</v>
      </c>
      <c r="O822" s="57"/>
      <c r="P822" s="183">
        <f>O822*H822</f>
        <v>0</v>
      </c>
      <c r="Q822" s="183">
        <v>0</v>
      </c>
      <c r="R822" s="183">
        <f>Q822*H822</f>
        <v>0</v>
      </c>
      <c r="S822" s="183">
        <v>0</v>
      </c>
      <c r="T822" s="184">
        <f>S822*H822</f>
        <v>0</v>
      </c>
      <c r="AR822" s="14" t="s">
        <v>391</v>
      </c>
      <c r="AT822" s="14" t="s">
        <v>422</v>
      </c>
      <c r="AU822" s="14" t="s">
        <v>106</v>
      </c>
      <c r="AY822" s="14" t="s">
        <v>310</v>
      </c>
      <c r="BE822" s="185">
        <f>IF(N822="základní",J822,0)</f>
        <v>0</v>
      </c>
      <c r="BF822" s="185">
        <f>IF(N822="snížená",J822,0)</f>
        <v>0</v>
      </c>
      <c r="BG822" s="185">
        <f>IF(N822="zákl. přenesená",J822,0)</f>
        <v>0</v>
      </c>
      <c r="BH822" s="185">
        <f>IF(N822="sníž. přenesená",J822,0)</f>
        <v>0</v>
      </c>
      <c r="BI822" s="185">
        <f>IF(N822="nulová",J822,0)</f>
        <v>0</v>
      </c>
      <c r="BJ822" s="14" t="s">
        <v>106</v>
      </c>
      <c r="BK822" s="185">
        <f>ROUND(I822*H822,2)</f>
        <v>0</v>
      </c>
      <c r="BL822" s="14" t="s">
        <v>314</v>
      </c>
      <c r="BM822" s="14" t="s">
        <v>1748</v>
      </c>
    </row>
    <row r="823" spans="2:51" s="11" customFormat="1" ht="11.25">
      <c r="B823" s="186"/>
      <c r="C823" s="187"/>
      <c r="D823" s="188" t="s">
        <v>325</v>
      </c>
      <c r="E823" s="189" t="s">
        <v>1749</v>
      </c>
      <c r="F823" s="190" t="s">
        <v>1750</v>
      </c>
      <c r="G823" s="187"/>
      <c r="H823" s="191">
        <v>2</v>
      </c>
      <c r="I823" s="192"/>
      <c r="J823" s="187"/>
      <c r="K823" s="187"/>
      <c r="L823" s="193"/>
      <c r="M823" s="194"/>
      <c r="N823" s="195"/>
      <c r="O823" s="195"/>
      <c r="P823" s="195"/>
      <c r="Q823" s="195"/>
      <c r="R823" s="195"/>
      <c r="S823" s="195"/>
      <c r="T823" s="196"/>
      <c r="AT823" s="197" t="s">
        <v>325</v>
      </c>
      <c r="AU823" s="197" t="s">
        <v>106</v>
      </c>
      <c r="AV823" s="11" t="s">
        <v>106</v>
      </c>
      <c r="AW823" s="11" t="s">
        <v>31</v>
      </c>
      <c r="AX823" s="11" t="s">
        <v>77</v>
      </c>
      <c r="AY823" s="197" t="s">
        <v>310</v>
      </c>
    </row>
    <row r="824" spans="2:65" s="1" customFormat="1" ht="16.5" customHeight="1">
      <c r="B824" s="31"/>
      <c r="C824" s="208" t="s">
        <v>1751</v>
      </c>
      <c r="D824" s="208" t="s">
        <v>422</v>
      </c>
      <c r="E824" s="209" t="s">
        <v>1752</v>
      </c>
      <c r="F824" s="210" t="s">
        <v>1753</v>
      </c>
      <c r="G824" s="211" t="s">
        <v>720</v>
      </c>
      <c r="H824" s="212">
        <v>14</v>
      </c>
      <c r="I824" s="213"/>
      <c r="J824" s="212">
        <f>ROUND(I824*H824,2)</f>
        <v>0</v>
      </c>
      <c r="K824" s="210" t="s">
        <v>402</v>
      </c>
      <c r="L824" s="214"/>
      <c r="M824" s="215" t="s">
        <v>1</v>
      </c>
      <c r="N824" s="216" t="s">
        <v>41</v>
      </c>
      <c r="O824" s="57"/>
      <c r="P824" s="183">
        <f>O824*H824</f>
        <v>0</v>
      </c>
      <c r="Q824" s="183">
        <v>0</v>
      </c>
      <c r="R824" s="183">
        <f>Q824*H824</f>
        <v>0</v>
      </c>
      <c r="S824" s="183">
        <v>0</v>
      </c>
      <c r="T824" s="184">
        <f>S824*H824</f>
        <v>0</v>
      </c>
      <c r="AR824" s="14" t="s">
        <v>391</v>
      </c>
      <c r="AT824" s="14" t="s">
        <v>422</v>
      </c>
      <c r="AU824" s="14" t="s">
        <v>106</v>
      </c>
      <c r="AY824" s="14" t="s">
        <v>310</v>
      </c>
      <c r="BE824" s="185">
        <f>IF(N824="základní",J824,0)</f>
        <v>0</v>
      </c>
      <c r="BF824" s="185">
        <f>IF(N824="snížená",J824,0)</f>
        <v>0</v>
      </c>
      <c r="BG824" s="185">
        <f>IF(N824="zákl. přenesená",J824,0)</f>
        <v>0</v>
      </c>
      <c r="BH824" s="185">
        <f>IF(N824="sníž. přenesená",J824,0)</f>
        <v>0</v>
      </c>
      <c r="BI824" s="185">
        <f>IF(N824="nulová",J824,0)</f>
        <v>0</v>
      </c>
      <c r="BJ824" s="14" t="s">
        <v>106</v>
      </c>
      <c r="BK824" s="185">
        <f>ROUND(I824*H824,2)</f>
        <v>0</v>
      </c>
      <c r="BL824" s="14" t="s">
        <v>314</v>
      </c>
      <c r="BM824" s="14" t="s">
        <v>1754</v>
      </c>
    </row>
    <row r="825" spans="2:51" s="11" customFormat="1" ht="11.25">
      <c r="B825" s="186"/>
      <c r="C825" s="187"/>
      <c r="D825" s="188" t="s">
        <v>325</v>
      </c>
      <c r="E825" s="189" t="s">
        <v>1755</v>
      </c>
      <c r="F825" s="190" t="s">
        <v>1756</v>
      </c>
      <c r="G825" s="187"/>
      <c r="H825" s="191">
        <v>14</v>
      </c>
      <c r="I825" s="192"/>
      <c r="J825" s="187"/>
      <c r="K825" s="187"/>
      <c r="L825" s="193"/>
      <c r="M825" s="194"/>
      <c r="N825" s="195"/>
      <c r="O825" s="195"/>
      <c r="P825" s="195"/>
      <c r="Q825" s="195"/>
      <c r="R825" s="195"/>
      <c r="S825" s="195"/>
      <c r="T825" s="196"/>
      <c r="AT825" s="197" t="s">
        <v>325</v>
      </c>
      <c r="AU825" s="197" t="s">
        <v>106</v>
      </c>
      <c r="AV825" s="11" t="s">
        <v>106</v>
      </c>
      <c r="AW825" s="11" t="s">
        <v>31</v>
      </c>
      <c r="AX825" s="11" t="s">
        <v>77</v>
      </c>
      <c r="AY825" s="197" t="s">
        <v>310</v>
      </c>
    </row>
    <row r="826" spans="2:65" s="1" customFormat="1" ht="16.5" customHeight="1">
      <c r="B826" s="31"/>
      <c r="C826" s="208" t="s">
        <v>1757</v>
      </c>
      <c r="D826" s="208" t="s">
        <v>422</v>
      </c>
      <c r="E826" s="209" t="s">
        <v>1758</v>
      </c>
      <c r="F826" s="210" t="s">
        <v>1759</v>
      </c>
      <c r="G826" s="211" t="s">
        <v>720</v>
      </c>
      <c r="H826" s="212">
        <v>1</v>
      </c>
      <c r="I826" s="213"/>
      <c r="J826" s="212">
        <f>ROUND(I826*H826,2)</f>
        <v>0</v>
      </c>
      <c r="K826" s="210" t="s">
        <v>402</v>
      </c>
      <c r="L826" s="214"/>
      <c r="M826" s="215" t="s">
        <v>1</v>
      </c>
      <c r="N826" s="216" t="s">
        <v>41</v>
      </c>
      <c r="O826" s="57"/>
      <c r="P826" s="183">
        <f>O826*H826</f>
        <v>0</v>
      </c>
      <c r="Q826" s="183">
        <v>0</v>
      </c>
      <c r="R826" s="183">
        <f>Q826*H826</f>
        <v>0</v>
      </c>
      <c r="S826" s="183">
        <v>0</v>
      </c>
      <c r="T826" s="184">
        <f>S826*H826</f>
        <v>0</v>
      </c>
      <c r="AR826" s="14" t="s">
        <v>391</v>
      </c>
      <c r="AT826" s="14" t="s">
        <v>422</v>
      </c>
      <c r="AU826" s="14" t="s">
        <v>106</v>
      </c>
      <c r="AY826" s="14" t="s">
        <v>310</v>
      </c>
      <c r="BE826" s="185">
        <f>IF(N826="základní",J826,0)</f>
        <v>0</v>
      </c>
      <c r="BF826" s="185">
        <f>IF(N826="snížená",J826,0)</f>
        <v>0</v>
      </c>
      <c r="BG826" s="185">
        <f>IF(N826="zákl. přenesená",J826,0)</f>
        <v>0</v>
      </c>
      <c r="BH826" s="185">
        <f>IF(N826="sníž. přenesená",J826,0)</f>
        <v>0</v>
      </c>
      <c r="BI826" s="185">
        <f>IF(N826="nulová",J826,0)</f>
        <v>0</v>
      </c>
      <c r="BJ826" s="14" t="s">
        <v>106</v>
      </c>
      <c r="BK826" s="185">
        <f>ROUND(I826*H826,2)</f>
        <v>0</v>
      </c>
      <c r="BL826" s="14" t="s">
        <v>314</v>
      </c>
      <c r="BM826" s="14" t="s">
        <v>1760</v>
      </c>
    </row>
    <row r="827" spans="2:51" s="11" customFormat="1" ht="11.25">
      <c r="B827" s="186"/>
      <c r="C827" s="187"/>
      <c r="D827" s="188" t="s">
        <v>325</v>
      </c>
      <c r="E827" s="189" t="s">
        <v>1761</v>
      </c>
      <c r="F827" s="190" t="s">
        <v>1717</v>
      </c>
      <c r="G827" s="187"/>
      <c r="H827" s="191">
        <v>1</v>
      </c>
      <c r="I827" s="192"/>
      <c r="J827" s="187"/>
      <c r="K827" s="187"/>
      <c r="L827" s="193"/>
      <c r="M827" s="194"/>
      <c r="N827" s="195"/>
      <c r="O827" s="195"/>
      <c r="P827" s="195"/>
      <c r="Q827" s="195"/>
      <c r="R827" s="195"/>
      <c r="S827" s="195"/>
      <c r="T827" s="196"/>
      <c r="AT827" s="197" t="s">
        <v>325</v>
      </c>
      <c r="AU827" s="197" t="s">
        <v>106</v>
      </c>
      <c r="AV827" s="11" t="s">
        <v>106</v>
      </c>
      <c r="AW827" s="11" t="s">
        <v>31</v>
      </c>
      <c r="AX827" s="11" t="s">
        <v>77</v>
      </c>
      <c r="AY827" s="197" t="s">
        <v>310</v>
      </c>
    </row>
    <row r="828" spans="2:65" s="1" customFormat="1" ht="16.5" customHeight="1">
      <c r="B828" s="31"/>
      <c r="C828" s="208" t="s">
        <v>1762</v>
      </c>
      <c r="D828" s="208" t="s">
        <v>422</v>
      </c>
      <c r="E828" s="209" t="s">
        <v>1763</v>
      </c>
      <c r="F828" s="210" t="s">
        <v>1764</v>
      </c>
      <c r="G828" s="211" t="s">
        <v>720</v>
      </c>
      <c r="H828" s="212">
        <v>4</v>
      </c>
      <c r="I828" s="213"/>
      <c r="J828" s="212">
        <f>ROUND(I828*H828,2)</f>
        <v>0</v>
      </c>
      <c r="K828" s="210" t="s">
        <v>402</v>
      </c>
      <c r="L828" s="214"/>
      <c r="M828" s="215" t="s">
        <v>1</v>
      </c>
      <c r="N828" s="216" t="s">
        <v>41</v>
      </c>
      <c r="O828" s="57"/>
      <c r="P828" s="183">
        <f>O828*H828</f>
        <v>0</v>
      </c>
      <c r="Q828" s="183">
        <v>0</v>
      </c>
      <c r="R828" s="183">
        <f>Q828*H828</f>
        <v>0</v>
      </c>
      <c r="S828" s="183">
        <v>0</v>
      </c>
      <c r="T828" s="184">
        <f>S828*H828</f>
        <v>0</v>
      </c>
      <c r="AR828" s="14" t="s">
        <v>391</v>
      </c>
      <c r="AT828" s="14" t="s">
        <v>422</v>
      </c>
      <c r="AU828" s="14" t="s">
        <v>106</v>
      </c>
      <c r="AY828" s="14" t="s">
        <v>310</v>
      </c>
      <c r="BE828" s="185">
        <f>IF(N828="základní",J828,0)</f>
        <v>0</v>
      </c>
      <c r="BF828" s="185">
        <f>IF(N828="snížená",J828,0)</f>
        <v>0</v>
      </c>
      <c r="BG828" s="185">
        <f>IF(N828="zákl. přenesená",J828,0)</f>
        <v>0</v>
      </c>
      <c r="BH828" s="185">
        <f>IF(N828="sníž. přenesená",J828,0)</f>
        <v>0</v>
      </c>
      <c r="BI828" s="185">
        <f>IF(N828="nulová",J828,0)</f>
        <v>0</v>
      </c>
      <c r="BJ828" s="14" t="s">
        <v>106</v>
      </c>
      <c r="BK828" s="185">
        <f>ROUND(I828*H828,2)</f>
        <v>0</v>
      </c>
      <c r="BL828" s="14" t="s">
        <v>314</v>
      </c>
      <c r="BM828" s="14" t="s">
        <v>1765</v>
      </c>
    </row>
    <row r="829" spans="2:51" s="11" customFormat="1" ht="11.25">
      <c r="B829" s="186"/>
      <c r="C829" s="187"/>
      <c r="D829" s="188" t="s">
        <v>325</v>
      </c>
      <c r="E829" s="189" t="s">
        <v>1766</v>
      </c>
      <c r="F829" s="190" t="s">
        <v>1744</v>
      </c>
      <c r="G829" s="187"/>
      <c r="H829" s="191">
        <v>4</v>
      </c>
      <c r="I829" s="192"/>
      <c r="J829" s="187"/>
      <c r="K829" s="187"/>
      <c r="L829" s="193"/>
      <c r="M829" s="194"/>
      <c r="N829" s="195"/>
      <c r="O829" s="195"/>
      <c r="P829" s="195"/>
      <c r="Q829" s="195"/>
      <c r="R829" s="195"/>
      <c r="S829" s="195"/>
      <c r="T829" s="196"/>
      <c r="AT829" s="197" t="s">
        <v>325</v>
      </c>
      <c r="AU829" s="197" t="s">
        <v>106</v>
      </c>
      <c r="AV829" s="11" t="s">
        <v>106</v>
      </c>
      <c r="AW829" s="11" t="s">
        <v>31</v>
      </c>
      <c r="AX829" s="11" t="s">
        <v>77</v>
      </c>
      <c r="AY829" s="197" t="s">
        <v>310</v>
      </c>
    </row>
    <row r="830" spans="2:65" s="1" customFormat="1" ht="16.5" customHeight="1">
      <c r="B830" s="31"/>
      <c r="C830" s="208" t="s">
        <v>1767</v>
      </c>
      <c r="D830" s="208" t="s">
        <v>422</v>
      </c>
      <c r="E830" s="209" t="s">
        <v>1768</v>
      </c>
      <c r="F830" s="210" t="s">
        <v>1769</v>
      </c>
      <c r="G830" s="211" t="s">
        <v>720</v>
      </c>
      <c r="H830" s="212">
        <v>2</v>
      </c>
      <c r="I830" s="213"/>
      <c r="J830" s="212">
        <f>ROUND(I830*H830,2)</f>
        <v>0</v>
      </c>
      <c r="K830" s="210" t="s">
        <v>402</v>
      </c>
      <c r="L830" s="214"/>
      <c r="M830" s="215" t="s">
        <v>1</v>
      </c>
      <c r="N830" s="216" t="s">
        <v>41</v>
      </c>
      <c r="O830" s="57"/>
      <c r="P830" s="183">
        <f>O830*H830</f>
        <v>0</v>
      </c>
      <c r="Q830" s="183">
        <v>0</v>
      </c>
      <c r="R830" s="183">
        <f>Q830*H830</f>
        <v>0</v>
      </c>
      <c r="S830" s="183">
        <v>0</v>
      </c>
      <c r="T830" s="184">
        <f>S830*H830</f>
        <v>0</v>
      </c>
      <c r="AR830" s="14" t="s">
        <v>391</v>
      </c>
      <c r="AT830" s="14" t="s">
        <v>422</v>
      </c>
      <c r="AU830" s="14" t="s">
        <v>106</v>
      </c>
      <c r="AY830" s="14" t="s">
        <v>310</v>
      </c>
      <c r="BE830" s="185">
        <f>IF(N830="základní",J830,0)</f>
        <v>0</v>
      </c>
      <c r="BF830" s="185">
        <f>IF(N830="snížená",J830,0)</f>
        <v>0</v>
      </c>
      <c r="BG830" s="185">
        <f>IF(N830="zákl. přenesená",J830,0)</f>
        <v>0</v>
      </c>
      <c r="BH830" s="185">
        <f>IF(N830="sníž. přenesená",J830,0)</f>
        <v>0</v>
      </c>
      <c r="BI830" s="185">
        <f>IF(N830="nulová",J830,0)</f>
        <v>0</v>
      </c>
      <c r="BJ830" s="14" t="s">
        <v>106</v>
      </c>
      <c r="BK830" s="185">
        <f>ROUND(I830*H830,2)</f>
        <v>0</v>
      </c>
      <c r="BL830" s="14" t="s">
        <v>314</v>
      </c>
      <c r="BM830" s="14" t="s">
        <v>1770</v>
      </c>
    </row>
    <row r="831" spans="2:51" s="11" customFormat="1" ht="11.25">
      <c r="B831" s="186"/>
      <c r="C831" s="187"/>
      <c r="D831" s="188" t="s">
        <v>325</v>
      </c>
      <c r="E831" s="189" t="s">
        <v>1771</v>
      </c>
      <c r="F831" s="190" t="s">
        <v>1750</v>
      </c>
      <c r="G831" s="187"/>
      <c r="H831" s="191">
        <v>2</v>
      </c>
      <c r="I831" s="192"/>
      <c r="J831" s="187"/>
      <c r="K831" s="187"/>
      <c r="L831" s="193"/>
      <c r="M831" s="194"/>
      <c r="N831" s="195"/>
      <c r="O831" s="195"/>
      <c r="P831" s="195"/>
      <c r="Q831" s="195"/>
      <c r="R831" s="195"/>
      <c r="S831" s="195"/>
      <c r="T831" s="196"/>
      <c r="AT831" s="197" t="s">
        <v>325</v>
      </c>
      <c r="AU831" s="197" t="s">
        <v>106</v>
      </c>
      <c r="AV831" s="11" t="s">
        <v>106</v>
      </c>
      <c r="AW831" s="11" t="s">
        <v>31</v>
      </c>
      <c r="AX831" s="11" t="s">
        <v>77</v>
      </c>
      <c r="AY831" s="197" t="s">
        <v>310</v>
      </c>
    </row>
    <row r="832" spans="2:65" s="1" customFormat="1" ht="22.5" customHeight="1">
      <c r="B832" s="31"/>
      <c r="C832" s="175" t="s">
        <v>1772</v>
      </c>
      <c r="D832" s="175" t="s">
        <v>317</v>
      </c>
      <c r="E832" s="176" t="s">
        <v>1773</v>
      </c>
      <c r="F832" s="177" t="s">
        <v>1774</v>
      </c>
      <c r="G832" s="178" t="s">
        <v>320</v>
      </c>
      <c r="H832" s="179">
        <v>168.11</v>
      </c>
      <c r="I832" s="180"/>
      <c r="J832" s="179">
        <f>ROUND(I832*H832,2)</f>
        <v>0</v>
      </c>
      <c r="K832" s="177" t="s">
        <v>321</v>
      </c>
      <c r="L832" s="35"/>
      <c r="M832" s="181" t="s">
        <v>1</v>
      </c>
      <c r="N832" s="182" t="s">
        <v>41</v>
      </c>
      <c r="O832" s="57"/>
      <c r="P832" s="183">
        <f>O832*H832</f>
        <v>0</v>
      </c>
      <c r="Q832" s="183">
        <v>0.00026</v>
      </c>
      <c r="R832" s="183">
        <f>Q832*H832</f>
        <v>0.0437086</v>
      </c>
      <c r="S832" s="183">
        <v>0</v>
      </c>
      <c r="T832" s="184">
        <f>S832*H832</f>
        <v>0</v>
      </c>
      <c r="AR832" s="14" t="s">
        <v>314</v>
      </c>
      <c r="AT832" s="14" t="s">
        <v>317</v>
      </c>
      <c r="AU832" s="14" t="s">
        <v>106</v>
      </c>
      <c r="AY832" s="14" t="s">
        <v>310</v>
      </c>
      <c r="BE832" s="185">
        <f>IF(N832="základní",J832,0)</f>
        <v>0</v>
      </c>
      <c r="BF832" s="185">
        <f>IF(N832="snížená",J832,0)</f>
        <v>0</v>
      </c>
      <c r="BG832" s="185">
        <f>IF(N832="zákl. přenesená",J832,0)</f>
        <v>0</v>
      </c>
      <c r="BH832" s="185">
        <f>IF(N832="sníž. přenesená",J832,0)</f>
        <v>0</v>
      </c>
      <c r="BI832" s="185">
        <f>IF(N832="nulová",J832,0)</f>
        <v>0</v>
      </c>
      <c r="BJ832" s="14" t="s">
        <v>106</v>
      </c>
      <c r="BK832" s="185">
        <f>ROUND(I832*H832,2)</f>
        <v>0</v>
      </c>
      <c r="BL832" s="14" t="s">
        <v>314</v>
      </c>
      <c r="BM832" s="14" t="s">
        <v>1775</v>
      </c>
    </row>
    <row r="833" spans="2:51" s="11" customFormat="1" ht="11.25">
      <c r="B833" s="186"/>
      <c r="C833" s="187"/>
      <c r="D833" s="188" t="s">
        <v>325</v>
      </c>
      <c r="E833" s="189" t="s">
        <v>1776</v>
      </c>
      <c r="F833" s="190" t="s">
        <v>782</v>
      </c>
      <c r="G833" s="187"/>
      <c r="H833" s="191">
        <v>168.11</v>
      </c>
      <c r="I833" s="192"/>
      <c r="J833" s="187"/>
      <c r="K833" s="187"/>
      <c r="L833" s="193"/>
      <c r="M833" s="194"/>
      <c r="N833" s="195"/>
      <c r="O833" s="195"/>
      <c r="P833" s="195"/>
      <c r="Q833" s="195"/>
      <c r="R833" s="195"/>
      <c r="S833" s="195"/>
      <c r="T833" s="196"/>
      <c r="AT833" s="197" t="s">
        <v>325</v>
      </c>
      <c r="AU833" s="197" t="s">
        <v>106</v>
      </c>
      <c r="AV833" s="11" t="s">
        <v>106</v>
      </c>
      <c r="AW833" s="11" t="s">
        <v>31</v>
      </c>
      <c r="AX833" s="11" t="s">
        <v>69</v>
      </c>
      <c r="AY833" s="197" t="s">
        <v>310</v>
      </c>
    </row>
    <row r="834" spans="2:51" s="11" customFormat="1" ht="11.25">
      <c r="B834" s="186"/>
      <c r="C834" s="187"/>
      <c r="D834" s="188" t="s">
        <v>325</v>
      </c>
      <c r="E834" s="189" t="s">
        <v>1777</v>
      </c>
      <c r="F834" s="190" t="s">
        <v>1778</v>
      </c>
      <c r="G834" s="187"/>
      <c r="H834" s="191">
        <v>168.11</v>
      </c>
      <c r="I834" s="192"/>
      <c r="J834" s="187"/>
      <c r="K834" s="187"/>
      <c r="L834" s="193"/>
      <c r="M834" s="194"/>
      <c r="N834" s="195"/>
      <c r="O834" s="195"/>
      <c r="P834" s="195"/>
      <c r="Q834" s="195"/>
      <c r="R834" s="195"/>
      <c r="S834" s="195"/>
      <c r="T834" s="196"/>
      <c r="AT834" s="197" t="s">
        <v>325</v>
      </c>
      <c r="AU834" s="197" t="s">
        <v>106</v>
      </c>
      <c r="AV834" s="11" t="s">
        <v>106</v>
      </c>
      <c r="AW834" s="11" t="s">
        <v>31</v>
      </c>
      <c r="AX834" s="11" t="s">
        <v>77</v>
      </c>
      <c r="AY834" s="197" t="s">
        <v>310</v>
      </c>
    </row>
    <row r="835" spans="2:65" s="1" customFormat="1" ht="22.5" customHeight="1">
      <c r="B835" s="31"/>
      <c r="C835" s="175" t="s">
        <v>1779</v>
      </c>
      <c r="D835" s="175" t="s">
        <v>317</v>
      </c>
      <c r="E835" s="176" t="s">
        <v>1780</v>
      </c>
      <c r="F835" s="177" t="s">
        <v>1781</v>
      </c>
      <c r="G835" s="178" t="s">
        <v>320</v>
      </c>
      <c r="H835" s="179">
        <v>23.63</v>
      </c>
      <c r="I835" s="180"/>
      <c r="J835" s="179">
        <f>ROUND(I835*H835,2)</f>
        <v>0</v>
      </c>
      <c r="K835" s="177" t="s">
        <v>321</v>
      </c>
      <c r="L835" s="35"/>
      <c r="M835" s="181" t="s">
        <v>1</v>
      </c>
      <c r="N835" s="182" t="s">
        <v>41</v>
      </c>
      <c r="O835" s="57"/>
      <c r="P835" s="183">
        <f>O835*H835</f>
        <v>0</v>
      </c>
      <c r="Q835" s="183">
        <v>0.00027</v>
      </c>
      <c r="R835" s="183">
        <f>Q835*H835</f>
        <v>0.0063801</v>
      </c>
      <c r="S835" s="183">
        <v>0</v>
      </c>
      <c r="T835" s="184">
        <f>S835*H835</f>
        <v>0</v>
      </c>
      <c r="AR835" s="14" t="s">
        <v>314</v>
      </c>
      <c r="AT835" s="14" t="s">
        <v>317</v>
      </c>
      <c r="AU835" s="14" t="s">
        <v>106</v>
      </c>
      <c r="AY835" s="14" t="s">
        <v>310</v>
      </c>
      <c r="BE835" s="185">
        <f>IF(N835="základní",J835,0)</f>
        <v>0</v>
      </c>
      <c r="BF835" s="185">
        <f>IF(N835="snížená",J835,0)</f>
        <v>0</v>
      </c>
      <c r="BG835" s="185">
        <f>IF(N835="zákl. přenesená",J835,0)</f>
        <v>0</v>
      </c>
      <c r="BH835" s="185">
        <f>IF(N835="sníž. přenesená",J835,0)</f>
        <v>0</v>
      </c>
      <c r="BI835" s="185">
        <f>IF(N835="nulová",J835,0)</f>
        <v>0</v>
      </c>
      <c r="BJ835" s="14" t="s">
        <v>106</v>
      </c>
      <c r="BK835" s="185">
        <f>ROUND(I835*H835,2)</f>
        <v>0</v>
      </c>
      <c r="BL835" s="14" t="s">
        <v>314</v>
      </c>
      <c r="BM835" s="14" t="s">
        <v>1782</v>
      </c>
    </row>
    <row r="836" spans="2:51" s="11" customFormat="1" ht="11.25">
      <c r="B836" s="186"/>
      <c r="C836" s="187"/>
      <c r="D836" s="188" t="s">
        <v>325</v>
      </c>
      <c r="E836" s="189" t="s">
        <v>1783</v>
      </c>
      <c r="F836" s="190" t="s">
        <v>1784</v>
      </c>
      <c r="G836" s="187"/>
      <c r="H836" s="191">
        <v>23.63</v>
      </c>
      <c r="I836" s="192"/>
      <c r="J836" s="187"/>
      <c r="K836" s="187"/>
      <c r="L836" s="193"/>
      <c r="M836" s="194"/>
      <c r="N836" s="195"/>
      <c r="O836" s="195"/>
      <c r="P836" s="195"/>
      <c r="Q836" s="195"/>
      <c r="R836" s="195"/>
      <c r="S836" s="195"/>
      <c r="T836" s="196"/>
      <c r="AT836" s="197" t="s">
        <v>325</v>
      </c>
      <c r="AU836" s="197" t="s">
        <v>106</v>
      </c>
      <c r="AV836" s="11" t="s">
        <v>106</v>
      </c>
      <c r="AW836" s="11" t="s">
        <v>31</v>
      </c>
      <c r="AX836" s="11" t="s">
        <v>77</v>
      </c>
      <c r="AY836" s="197" t="s">
        <v>310</v>
      </c>
    </row>
    <row r="837" spans="2:65" s="1" customFormat="1" ht="22.5" customHeight="1">
      <c r="B837" s="31"/>
      <c r="C837" s="175" t="s">
        <v>1785</v>
      </c>
      <c r="D837" s="175" t="s">
        <v>317</v>
      </c>
      <c r="E837" s="176" t="s">
        <v>1786</v>
      </c>
      <c r="F837" s="177" t="s">
        <v>1787</v>
      </c>
      <c r="G837" s="178" t="s">
        <v>422</v>
      </c>
      <c r="H837" s="179">
        <v>635.41</v>
      </c>
      <c r="I837" s="180"/>
      <c r="J837" s="179">
        <f>ROUND(I837*H837,2)</f>
        <v>0</v>
      </c>
      <c r="K837" s="177" t="s">
        <v>402</v>
      </c>
      <c r="L837" s="35"/>
      <c r="M837" s="181" t="s">
        <v>1</v>
      </c>
      <c r="N837" s="182" t="s">
        <v>41</v>
      </c>
      <c r="O837" s="57"/>
      <c r="P837" s="183">
        <f>O837*H837</f>
        <v>0</v>
      </c>
      <c r="Q837" s="183">
        <v>0</v>
      </c>
      <c r="R837" s="183">
        <f>Q837*H837</f>
        <v>0</v>
      </c>
      <c r="S837" s="183">
        <v>0</v>
      </c>
      <c r="T837" s="184">
        <f>S837*H837</f>
        <v>0</v>
      </c>
      <c r="AR837" s="14" t="s">
        <v>314</v>
      </c>
      <c r="AT837" s="14" t="s">
        <v>317</v>
      </c>
      <c r="AU837" s="14" t="s">
        <v>106</v>
      </c>
      <c r="AY837" s="14" t="s">
        <v>310</v>
      </c>
      <c r="BE837" s="185">
        <f>IF(N837="základní",J837,0)</f>
        <v>0</v>
      </c>
      <c r="BF837" s="185">
        <f>IF(N837="snížená",J837,0)</f>
        <v>0</v>
      </c>
      <c r="BG837" s="185">
        <f>IF(N837="zákl. přenesená",J837,0)</f>
        <v>0</v>
      </c>
      <c r="BH837" s="185">
        <f>IF(N837="sníž. přenesená",J837,0)</f>
        <v>0</v>
      </c>
      <c r="BI837" s="185">
        <f>IF(N837="nulová",J837,0)</f>
        <v>0</v>
      </c>
      <c r="BJ837" s="14" t="s">
        <v>106</v>
      </c>
      <c r="BK837" s="185">
        <f>ROUND(I837*H837,2)</f>
        <v>0</v>
      </c>
      <c r="BL837" s="14" t="s">
        <v>314</v>
      </c>
      <c r="BM837" s="14" t="s">
        <v>1788</v>
      </c>
    </row>
    <row r="838" spans="2:51" s="12" customFormat="1" ht="11.25">
      <c r="B838" s="198"/>
      <c r="C838" s="199"/>
      <c r="D838" s="188" t="s">
        <v>325</v>
      </c>
      <c r="E838" s="200" t="s">
        <v>1</v>
      </c>
      <c r="F838" s="201" t="s">
        <v>441</v>
      </c>
      <c r="G838" s="199"/>
      <c r="H838" s="200" t="s">
        <v>1</v>
      </c>
      <c r="I838" s="202"/>
      <c r="J838" s="199"/>
      <c r="K838" s="199"/>
      <c r="L838" s="203"/>
      <c r="M838" s="204"/>
      <c r="N838" s="205"/>
      <c r="O838" s="205"/>
      <c r="P838" s="205"/>
      <c r="Q838" s="205"/>
      <c r="R838" s="205"/>
      <c r="S838" s="205"/>
      <c r="T838" s="206"/>
      <c r="AT838" s="207" t="s">
        <v>325</v>
      </c>
      <c r="AU838" s="207" t="s">
        <v>106</v>
      </c>
      <c r="AV838" s="12" t="s">
        <v>77</v>
      </c>
      <c r="AW838" s="12" t="s">
        <v>31</v>
      </c>
      <c r="AX838" s="12" t="s">
        <v>69</v>
      </c>
      <c r="AY838" s="207" t="s">
        <v>310</v>
      </c>
    </row>
    <row r="839" spans="2:51" s="11" customFormat="1" ht="11.25">
      <c r="B839" s="186"/>
      <c r="C839" s="187"/>
      <c r="D839" s="188" t="s">
        <v>325</v>
      </c>
      <c r="E839" s="189" t="s">
        <v>1789</v>
      </c>
      <c r="F839" s="190" t="s">
        <v>1790</v>
      </c>
      <c r="G839" s="187"/>
      <c r="H839" s="191">
        <v>104.19</v>
      </c>
      <c r="I839" s="192"/>
      <c r="J839" s="187"/>
      <c r="K839" s="187"/>
      <c r="L839" s="193"/>
      <c r="M839" s="194"/>
      <c r="N839" s="195"/>
      <c r="O839" s="195"/>
      <c r="P839" s="195"/>
      <c r="Q839" s="195"/>
      <c r="R839" s="195"/>
      <c r="S839" s="195"/>
      <c r="T839" s="196"/>
      <c r="AT839" s="197" t="s">
        <v>325</v>
      </c>
      <c r="AU839" s="197" t="s">
        <v>106</v>
      </c>
      <c r="AV839" s="11" t="s">
        <v>106</v>
      </c>
      <c r="AW839" s="11" t="s">
        <v>31</v>
      </c>
      <c r="AX839" s="11" t="s">
        <v>69</v>
      </c>
      <c r="AY839" s="197" t="s">
        <v>310</v>
      </c>
    </row>
    <row r="840" spans="2:51" s="12" customFormat="1" ht="11.25">
      <c r="B840" s="198"/>
      <c r="C840" s="199"/>
      <c r="D840" s="188" t="s">
        <v>325</v>
      </c>
      <c r="E840" s="200" t="s">
        <v>1</v>
      </c>
      <c r="F840" s="201" t="s">
        <v>511</v>
      </c>
      <c r="G840" s="199"/>
      <c r="H840" s="200" t="s">
        <v>1</v>
      </c>
      <c r="I840" s="202"/>
      <c r="J840" s="199"/>
      <c r="K840" s="199"/>
      <c r="L840" s="203"/>
      <c r="M840" s="204"/>
      <c r="N840" s="205"/>
      <c r="O840" s="205"/>
      <c r="P840" s="205"/>
      <c r="Q840" s="205"/>
      <c r="R840" s="205"/>
      <c r="S840" s="205"/>
      <c r="T840" s="206"/>
      <c r="AT840" s="207" t="s">
        <v>325</v>
      </c>
      <c r="AU840" s="207" t="s">
        <v>106</v>
      </c>
      <c r="AV840" s="12" t="s">
        <v>77</v>
      </c>
      <c r="AW840" s="12" t="s">
        <v>31</v>
      </c>
      <c r="AX840" s="12" t="s">
        <v>69</v>
      </c>
      <c r="AY840" s="207" t="s">
        <v>310</v>
      </c>
    </row>
    <row r="841" spans="2:51" s="11" customFormat="1" ht="11.25">
      <c r="B841" s="186"/>
      <c r="C841" s="187"/>
      <c r="D841" s="188" t="s">
        <v>325</v>
      </c>
      <c r="E841" s="189" t="s">
        <v>315</v>
      </c>
      <c r="F841" s="190" t="s">
        <v>1791</v>
      </c>
      <c r="G841" s="187"/>
      <c r="H841" s="191">
        <v>170.4</v>
      </c>
      <c r="I841" s="192"/>
      <c r="J841" s="187"/>
      <c r="K841" s="187"/>
      <c r="L841" s="193"/>
      <c r="M841" s="194"/>
      <c r="N841" s="195"/>
      <c r="O841" s="195"/>
      <c r="P841" s="195"/>
      <c r="Q841" s="195"/>
      <c r="R841" s="195"/>
      <c r="S841" s="195"/>
      <c r="T841" s="196"/>
      <c r="AT841" s="197" t="s">
        <v>325</v>
      </c>
      <c r="AU841" s="197" t="s">
        <v>106</v>
      </c>
      <c r="AV841" s="11" t="s">
        <v>106</v>
      </c>
      <c r="AW841" s="11" t="s">
        <v>31</v>
      </c>
      <c r="AX841" s="11" t="s">
        <v>69</v>
      </c>
      <c r="AY841" s="197" t="s">
        <v>310</v>
      </c>
    </row>
    <row r="842" spans="2:51" s="12" customFormat="1" ht="11.25">
      <c r="B842" s="198"/>
      <c r="C842" s="199"/>
      <c r="D842" s="188" t="s">
        <v>325</v>
      </c>
      <c r="E842" s="200" t="s">
        <v>1</v>
      </c>
      <c r="F842" s="201" t="s">
        <v>514</v>
      </c>
      <c r="G842" s="199"/>
      <c r="H842" s="200" t="s">
        <v>1</v>
      </c>
      <c r="I842" s="202"/>
      <c r="J842" s="199"/>
      <c r="K842" s="199"/>
      <c r="L842" s="203"/>
      <c r="M842" s="204"/>
      <c r="N842" s="205"/>
      <c r="O842" s="205"/>
      <c r="P842" s="205"/>
      <c r="Q842" s="205"/>
      <c r="R842" s="205"/>
      <c r="S842" s="205"/>
      <c r="T842" s="206"/>
      <c r="AT842" s="207" t="s">
        <v>325</v>
      </c>
      <c r="AU842" s="207" t="s">
        <v>106</v>
      </c>
      <c r="AV842" s="12" t="s">
        <v>77</v>
      </c>
      <c r="AW842" s="12" t="s">
        <v>31</v>
      </c>
      <c r="AX842" s="12" t="s">
        <v>69</v>
      </c>
      <c r="AY842" s="207" t="s">
        <v>310</v>
      </c>
    </row>
    <row r="843" spans="2:51" s="11" customFormat="1" ht="11.25">
      <c r="B843" s="186"/>
      <c r="C843" s="187"/>
      <c r="D843" s="188" t="s">
        <v>325</v>
      </c>
      <c r="E843" s="189" t="s">
        <v>322</v>
      </c>
      <c r="F843" s="190" t="s">
        <v>1792</v>
      </c>
      <c r="G843" s="187"/>
      <c r="H843" s="191">
        <v>185</v>
      </c>
      <c r="I843" s="192"/>
      <c r="J843" s="187"/>
      <c r="K843" s="187"/>
      <c r="L843" s="193"/>
      <c r="M843" s="194"/>
      <c r="N843" s="195"/>
      <c r="O843" s="195"/>
      <c r="P843" s="195"/>
      <c r="Q843" s="195"/>
      <c r="R843" s="195"/>
      <c r="S843" s="195"/>
      <c r="T843" s="196"/>
      <c r="AT843" s="197" t="s">
        <v>325</v>
      </c>
      <c r="AU843" s="197" t="s">
        <v>106</v>
      </c>
      <c r="AV843" s="11" t="s">
        <v>106</v>
      </c>
      <c r="AW843" s="11" t="s">
        <v>31</v>
      </c>
      <c r="AX843" s="11" t="s">
        <v>69</v>
      </c>
      <c r="AY843" s="197" t="s">
        <v>310</v>
      </c>
    </row>
    <row r="844" spans="2:51" s="12" customFormat="1" ht="11.25">
      <c r="B844" s="198"/>
      <c r="C844" s="199"/>
      <c r="D844" s="188" t="s">
        <v>325</v>
      </c>
      <c r="E844" s="200" t="s">
        <v>1</v>
      </c>
      <c r="F844" s="201" t="s">
        <v>516</v>
      </c>
      <c r="G844" s="199"/>
      <c r="H844" s="200" t="s">
        <v>1</v>
      </c>
      <c r="I844" s="202"/>
      <c r="J844" s="199"/>
      <c r="K844" s="199"/>
      <c r="L844" s="203"/>
      <c r="M844" s="204"/>
      <c r="N844" s="205"/>
      <c r="O844" s="205"/>
      <c r="P844" s="205"/>
      <c r="Q844" s="205"/>
      <c r="R844" s="205"/>
      <c r="S844" s="205"/>
      <c r="T844" s="206"/>
      <c r="AT844" s="207" t="s">
        <v>325</v>
      </c>
      <c r="AU844" s="207" t="s">
        <v>106</v>
      </c>
      <c r="AV844" s="12" t="s">
        <v>77</v>
      </c>
      <c r="AW844" s="12" t="s">
        <v>31</v>
      </c>
      <c r="AX844" s="12" t="s">
        <v>69</v>
      </c>
      <c r="AY844" s="207" t="s">
        <v>310</v>
      </c>
    </row>
    <row r="845" spans="2:51" s="11" customFormat="1" ht="11.25">
      <c r="B845" s="186"/>
      <c r="C845" s="187"/>
      <c r="D845" s="188" t="s">
        <v>325</v>
      </c>
      <c r="E845" s="189" t="s">
        <v>328</v>
      </c>
      <c r="F845" s="190" t="s">
        <v>1793</v>
      </c>
      <c r="G845" s="187"/>
      <c r="H845" s="191">
        <v>175.82</v>
      </c>
      <c r="I845" s="192"/>
      <c r="J845" s="187"/>
      <c r="K845" s="187"/>
      <c r="L845" s="193"/>
      <c r="M845" s="194"/>
      <c r="N845" s="195"/>
      <c r="O845" s="195"/>
      <c r="P845" s="195"/>
      <c r="Q845" s="195"/>
      <c r="R845" s="195"/>
      <c r="S845" s="195"/>
      <c r="T845" s="196"/>
      <c r="AT845" s="197" t="s">
        <v>325</v>
      </c>
      <c r="AU845" s="197" t="s">
        <v>106</v>
      </c>
      <c r="AV845" s="11" t="s">
        <v>106</v>
      </c>
      <c r="AW845" s="11" t="s">
        <v>31</v>
      </c>
      <c r="AX845" s="11" t="s">
        <v>69</v>
      </c>
      <c r="AY845" s="197" t="s">
        <v>310</v>
      </c>
    </row>
    <row r="846" spans="2:51" s="11" customFormat="1" ht="11.25">
      <c r="B846" s="186"/>
      <c r="C846" s="187"/>
      <c r="D846" s="188" t="s">
        <v>325</v>
      </c>
      <c r="E846" s="189" t="s">
        <v>1794</v>
      </c>
      <c r="F846" s="190" t="s">
        <v>1795</v>
      </c>
      <c r="G846" s="187"/>
      <c r="H846" s="191">
        <v>635.41</v>
      </c>
      <c r="I846" s="192"/>
      <c r="J846" s="187"/>
      <c r="K846" s="187"/>
      <c r="L846" s="193"/>
      <c r="M846" s="194"/>
      <c r="N846" s="195"/>
      <c r="O846" s="195"/>
      <c r="P846" s="195"/>
      <c r="Q846" s="195"/>
      <c r="R846" s="195"/>
      <c r="S846" s="195"/>
      <c r="T846" s="196"/>
      <c r="AT846" s="197" t="s">
        <v>325</v>
      </c>
      <c r="AU846" s="197" t="s">
        <v>106</v>
      </c>
      <c r="AV846" s="11" t="s">
        <v>106</v>
      </c>
      <c r="AW846" s="11" t="s">
        <v>31</v>
      </c>
      <c r="AX846" s="11" t="s">
        <v>77</v>
      </c>
      <c r="AY846" s="197" t="s">
        <v>310</v>
      </c>
    </row>
    <row r="847" spans="2:65" s="1" customFormat="1" ht="22.5" customHeight="1">
      <c r="B847" s="31"/>
      <c r="C847" s="175" t="s">
        <v>1796</v>
      </c>
      <c r="D847" s="175" t="s">
        <v>317</v>
      </c>
      <c r="E847" s="176" t="s">
        <v>1797</v>
      </c>
      <c r="F847" s="177" t="s">
        <v>1798</v>
      </c>
      <c r="G847" s="178" t="s">
        <v>832</v>
      </c>
      <c r="H847" s="179">
        <v>0.36</v>
      </c>
      <c r="I847" s="180"/>
      <c r="J847" s="179">
        <f>ROUND(I847*H847,2)</f>
        <v>0</v>
      </c>
      <c r="K847" s="177" t="s">
        <v>321</v>
      </c>
      <c r="L847" s="35"/>
      <c r="M847" s="181" t="s">
        <v>1</v>
      </c>
      <c r="N847" s="182" t="s">
        <v>41</v>
      </c>
      <c r="O847" s="57"/>
      <c r="P847" s="183">
        <f>O847*H847</f>
        <v>0</v>
      </c>
      <c r="Q847" s="183">
        <v>0</v>
      </c>
      <c r="R847" s="183">
        <f>Q847*H847</f>
        <v>0</v>
      </c>
      <c r="S847" s="183">
        <v>0</v>
      </c>
      <c r="T847" s="184">
        <f>S847*H847</f>
        <v>0</v>
      </c>
      <c r="AR847" s="14" t="s">
        <v>314</v>
      </c>
      <c r="AT847" s="14" t="s">
        <v>317</v>
      </c>
      <c r="AU847" s="14" t="s">
        <v>106</v>
      </c>
      <c r="AY847" s="14" t="s">
        <v>310</v>
      </c>
      <c r="BE847" s="185">
        <f>IF(N847="základní",J847,0)</f>
        <v>0</v>
      </c>
      <c r="BF847" s="185">
        <f>IF(N847="snížená",J847,0)</f>
        <v>0</v>
      </c>
      <c r="BG847" s="185">
        <f>IF(N847="zákl. přenesená",J847,0)</f>
        <v>0</v>
      </c>
      <c r="BH847" s="185">
        <f>IF(N847="sníž. přenesená",J847,0)</f>
        <v>0</v>
      </c>
      <c r="BI847" s="185">
        <f>IF(N847="nulová",J847,0)</f>
        <v>0</v>
      </c>
      <c r="BJ847" s="14" t="s">
        <v>106</v>
      </c>
      <c r="BK847" s="185">
        <f>ROUND(I847*H847,2)</f>
        <v>0</v>
      </c>
      <c r="BL847" s="14" t="s">
        <v>314</v>
      </c>
      <c r="BM847" s="14" t="s">
        <v>1799</v>
      </c>
    </row>
    <row r="848" spans="2:63" s="10" customFormat="1" ht="22.9" customHeight="1">
      <c r="B848" s="159"/>
      <c r="C848" s="160"/>
      <c r="D848" s="161" t="s">
        <v>68</v>
      </c>
      <c r="E848" s="173" t="s">
        <v>1800</v>
      </c>
      <c r="F848" s="173" t="s">
        <v>1801</v>
      </c>
      <c r="G848" s="160"/>
      <c r="H848" s="160"/>
      <c r="I848" s="163"/>
      <c r="J848" s="174">
        <f>BK848</f>
        <v>0</v>
      </c>
      <c r="K848" s="160"/>
      <c r="L848" s="165"/>
      <c r="M848" s="166"/>
      <c r="N848" s="167"/>
      <c r="O848" s="167"/>
      <c r="P848" s="168">
        <f>SUM(P849:P859)</f>
        <v>0</v>
      </c>
      <c r="Q848" s="167"/>
      <c r="R848" s="168">
        <f>SUM(R849:R859)</f>
        <v>0.00264</v>
      </c>
      <c r="S848" s="167"/>
      <c r="T848" s="169">
        <f>SUM(T849:T859)</f>
        <v>0</v>
      </c>
      <c r="AR848" s="170" t="s">
        <v>314</v>
      </c>
      <c r="AT848" s="171" t="s">
        <v>68</v>
      </c>
      <c r="AU848" s="171" t="s">
        <v>77</v>
      </c>
      <c r="AY848" s="170" t="s">
        <v>310</v>
      </c>
      <c r="BK848" s="172">
        <f>SUM(BK849:BK859)</f>
        <v>0</v>
      </c>
    </row>
    <row r="849" spans="2:65" s="1" customFormat="1" ht="16.5" customHeight="1">
      <c r="B849" s="31"/>
      <c r="C849" s="175" t="s">
        <v>1802</v>
      </c>
      <c r="D849" s="175" t="s">
        <v>317</v>
      </c>
      <c r="E849" s="176" t="s">
        <v>1803</v>
      </c>
      <c r="F849" s="177" t="s">
        <v>1804</v>
      </c>
      <c r="G849" s="178" t="s">
        <v>1084</v>
      </c>
      <c r="H849" s="179">
        <v>1</v>
      </c>
      <c r="I849" s="180"/>
      <c r="J849" s="179">
        <f>ROUND(I849*H849,2)</f>
        <v>0</v>
      </c>
      <c r="K849" s="177" t="s">
        <v>321</v>
      </c>
      <c r="L849" s="35"/>
      <c r="M849" s="181" t="s">
        <v>1</v>
      </c>
      <c r="N849" s="182" t="s">
        <v>41</v>
      </c>
      <c r="O849" s="57"/>
      <c r="P849" s="183">
        <f>O849*H849</f>
        <v>0</v>
      </c>
      <c r="Q849" s="183">
        <v>0</v>
      </c>
      <c r="R849" s="183">
        <f>Q849*H849</f>
        <v>0</v>
      </c>
      <c r="S849" s="183">
        <v>0</v>
      </c>
      <c r="T849" s="184">
        <f>S849*H849</f>
        <v>0</v>
      </c>
      <c r="AR849" s="14" t="s">
        <v>314</v>
      </c>
      <c r="AT849" s="14" t="s">
        <v>317</v>
      </c>
      <c r="AU849" s="14" t="s">
        <v>106</v>
      </c>
      <c r="AY849" s="14" t="s">
        <v>310</v>
      </c>
      <c r="BE849" s="185">
        <f>IF(N849="základní",J849,0)</f>
        <v>0</v>
      </c>
      <c r="BF849" s="185">
        <f>IF(N849="snížená",J849,0)</f>
        <v>0</v>
      </c>
      <c r="BG849" s="185">
        <f>IF(N849="zákl. přenesená",J849,0)</f>
        <v>0</v>
      </c>
      <c r="BH849" s="185">
        <f>IF(N849="sníž. přenesená",J849,0)</f>
        <v>0</v>
      </c>
      <c r="BI849" s="185">
        <f>IF(N849="nulová",J849,0)</f>
        <v>0</v>
      </c>
      <c r="BJ849" s="14" t="s">
        <v>106</v>
      </c>
      <c r="BK849" s="185">
        <f>ROUND(I849*H849,2)</f>
        <v>0</v>
      </c>
      <c r="BL849" s="14" t="s">
        <v>314</v>
      </c>
      <c r="BM849" s="14" t="s">
        <v>1805</v>
      </c>
    </row>
    <row r="850" spans="2:51" s="11" customFormat="1" ht="11.25">
      <c r="B850" s="186"/>
      <c r="C850" s="187"/>
      <c r="D850" s="188" t="s">
        <v>325</v>
      </c>
      <c r="E850" s="189" t="s">
        <v>1806</v>
      </c>
      <c r="F850" s="190" t="s">
        <v>1807</v>
      </c>
      <c r="G850" s="187"/>
      <c r="H850" s="191">
        <v>1</v>
      </c>
      <c r="I850" s="192"/>
      <c r="J850" s="187"/>
      <c r="K850" s="187"/>
      <c r="L850" s="193"/>
      <c r="M850" s="194"/>
      <c r="N850" s="195"/>
      <c r="O850" s="195"/>
      <c r="P850" s="195"/>
      <c r="Q850" s="195"/>
      <c r="R850" s="195"/>
      <c r="S850" s="195"/>
      <c r="T850" s="196"/>
      <c r="AT850" s="197" t="s">
        <v>325</v>
      </c>
      <c r="AU850" s="197" t="s">
        <v>106</v>
      </c>
      <c r="AV850" s="11" t="s">
        <v>106</v>
      </c>
      <c r="AW850" s="11" t="s">
        <v>31</v>
      </c>
      <c r="AX850" s="11" t="s">
        <v>77</v>
      </c>
      <c r="AY850" s="197" t="s">
        <v>310</v>
      </c>
    </row>
    <row r="851" spans="2:65" s="1" customFormat="1" ht="16.5" customHeight="1">
      <c r="B851" s="31"/>
      <c r="C851" s="208" t="s">
        <v>1808</v>
      </c>
      <c r="D851" s="208" t="s">
        <v>422</v>
      </c>
      <c r="E851" s="209" t="s">
        <v>1809</v>
      </c>
      <c r="F851" s="210" t="s">
        <v>1810</v>
      </c>
      <c r="G851" s="211" t="s">
        <v>720</v>
      </c>
      <c r="H851" s="212">
        <v>1</v>
      </c>
      <c r="I851" s="213"/>
      <c r="J851" s="212">
        <f>ROUND(I851*H851,2)</f>
        <v>0</v>
      </c>
      <c r="K851" s="210" t="s">
        <v>402</v>
      </c>
      <c r="L851" s="214"/>
      <c r="M851" s="215" t="s">
        <v>1</v>
      </c>
      <c r="N851" s="216" t="s">
        <v>41</v>
      </c>
      <c r="O851" s="57"/>
      <c r="P851" s="183">
        <f>O851*H851</f>
        <v>0</v>
      </c>
      <c r="Q851" s="183">
        <v>0</v>
      </c>
      <c r="R851" s="183">
        <f>Q851*H851</f>
        <v>0</v>
      </c>
      <c r="S851" s="183">
        <v>0</v>
      </c>
      <c r="T851" s="184">
        <f>S851*H851</f>
        <v>0</v>
      </c>
      <c r="AR851" s="14" t="s">
        <v>391</v>
      </c>
      <c r="AT851" s="14" t="s">
        <v>422</v>
      </c>
      <c r="AU851" s="14" t="s">
        <v>106</v>
      </c>
      <c r="AY851" s="14" t="s">
        <v>310</v>
      </c>
      <c r="BE851" s="185">
        <f>IF(N851="základní",J851,0)</f>
        <v>0</v>
      </c>
      <c r="BF851" s="185">
        <f>IF(N851="snížená",J851,0)</f>
        <v>0</v>
      </c>
      <c r="BG851" s="185">
        <f>IF(N851="zákl. přenesená",J851,0)</f>
        <v>0</v>
      </c>
      <c r="BH851" s="185">
        <f>IF(N851="sníž. přenesená",J851,0)</f>
        <v>0</v>
      </c>
      <c r="BI851" s="185">
        <f>IF(N851="nulová",J851,0)</f>
        <v>0</v>
      </c>
      <c r="BJ851" s="14" t="s">
        <v>106</v>
      </c>
      <c r="BK851" s="185">
        <f>ROUND(I851*H851,2)</f>
        <v>0</v>
      </c>
      <c r="BL851" s="14" t="s">
        <v>314</v>
      </c>
      <c r="BM851" s="14" t="s">
        <v>1811</v>
      </c>
    </row>
    <row r="852" spans="2:51" s="11" customFormat="1" ht="11.25">
      <c r="B852" s="186"/>
      <c r="C852" s="187"/>
      <c r="D852" s="188" t="s">
        <v>325</v>
      </c>
      <c r="E852" s="189" t="s">
        <v>1812</v>
      </c>
      <c r="F852" s="190" t="s">
        <v>1717</v>
      </c>
      <c r="G852" s="187"/>
      <c r="H852" s="191">
        <v>1</v>
      </c>
      <c r="I852" s="192"/>
      <c r="J852" s="187"/>
      <c r="K852" s="187"/>
      <c r="L852" s="193"/>
      <c r="M852" s="194"/>
      <c r="N852" s="195"/>
      <c r="O852" s="195"/>
      <c r="P852" s="195"/>
      <c r="Q852" s="195"/>
      <c r="R852" s="195"/>
      <c r="S852" s="195"/>
      <c r="T852" s="196"/>
      <c r="AT852" s="197" t="s">
        <v>325</v>
      </c>
      <c r="AU852" s="197" t="s">
        <v>106</v>
      </c>
      <c r="AV852" s="11" t="s">
        <v>106</v>
      </c>
      <c r="AW852" s="11" t="s">
        <v>31</v>
      </c>
      <c r="AX852" s="11" t="s">
        <v>77</v>
      </c>
      <c r="AY852" s="197" t="s">
        <v>310</v>
      </c>
    </row>
    <row r="853" spans="2:65" s="1" customFormat="1" ht="16.5" customHeight="1">
      <c r="B853" s="31"/>
      <c r="C853" s="175" t="s">
        <v>1813</v>
      </c>
      <c r="D853" s="175" t="s">
        <v>317</v>
      </c>
      <c r="E853" s="176" t="s">
        <v>1814</v>
      </c>
      <c r="F853" s="177" t="s">
        <v>1815</v>
      </c>
      <c r="G853" s="178" t="s">
        <v>1084</v>
      </c>
      <c r="H853" s="179">
        <v>4</v>
      </c>
      <c r="I853" s="180"/>
      <c r="J853" s="179">
        <f>ROUND(I853*H853,2)</f>
        <v>0</v>
      </c>
      <c r="K853" s="177" t="s">
        <v>321</v>
      </c>
      <c r="L853" s="35"/>
      <c r="M853" s="181" t="s">
        <v>1</v>
      </c>
      <c r="N853" s="182" t="s">
        <v>41</v>
      </c>
      <c r="O853" s="57"/>
      <c r="P853" s="183">
        <f>O853*H853</f>
        <v>0</v>
      </c>
      <c r="Q853" s="183">
        <v>0.00066</v>
      </c>
      <c r="R853" s="183">
        <f>Q853*H853</f>
        <v>0.00264</v>
      </c>
      <c r="S853" s="183">
        <v>0</v>
      </c>
      <c r="T853" s="184">
        <f>S853*H853</f>
        <v>0</v>
      </c>
      <c r="AR853" s="14" t="s">
        <v>314</v>
      </c>
      <c r="AT853" s="14" t="s">
        <v>317</v>
      </c>
      <c r="AU853" s="14" t="s">
        <v>106</v>
      </c>
      <c r="AY853" s="14" t="s">
        <v>310</v>
      </c>
      <c r="BE853" s="185">
        <f>IF(N853="základní",J853,0)</f>
        <v>0</v>
      </c>
      <c r="BF853" s="185">
        <f>IF(N853="snížená",J853,0)</f>
        <v>0</v>
      </c>
      <c r="BG853" s="185">
        <f>IF(N853="zákl. přenesená",J853,0)</f>
        <v>0</v>
      </c>
      <c r="BH853" s="185">
        <f>IF(N853="sníž. přenesená",J853,0)</f>
        <v>0</v>
      </c>
      <c r="BI853" s="185">
        <f>IF(N853="nulová",J853,0)</f>
        <v>0</v>
      </c>
      <c r="BJ853" s="14" t="s">
        <v>106</v>
      </c>
      <c r="BK853" s="185">
        <f>ROUND(I853*H853,2)</f>
        <v>0</v>
      </c>
      <c r="BL853" s="14" t="s">
        <v>314</v>
      </c>
      <c r="BM853" s="14" t="s">
        <v>1816</v>
      </c>
    </row>
    <row r="854" spans="2:51" s="12" customFormat="1" ht="11.25">
      <c r="B854" s="198"/>
      <c r="C854" s="199"/>
      <c r="D854" s="188" t="s">
        <v>325</v>
      </c>
      <c r="E854" s="200" t="s">
        <v>1</v>
      </c>
      <c r="F854" s="201" t="s">
        <v>1817</v>
      </c>
      <c r="G854" s="199"/>
      <c r="H854" s="200" t="s">
        <v>1</v>
      </c>
      <c r="I854" s="202"/>
      <c r="J854" s="199"/>
      <c r="K854" s="199"/>
      <c r="L854" s="203"/>
      <c r="M854" s="204"/>
      <c r="N854" s="205"/>
      <c r="O854" s="205"/>
      <c r="P854" s="205"/>
      <c r="Q854" s="205"/>
      <c r="R854" s="205"/>
      <c r="S854" s="205"/>
      <c r="T854" s="206"/>
      <c r="AT854" s="207" t="s">
        <v>325</v>
      </c>
      <c r="AU854" s="207" t="s">
        <v>106</v>
      </c>
      <c r="AV854" s="12" t="s">
        <v>77</v>
      </c>
      <c r="AW854" s="12" t="s">
        <v>31</v>
      </c>
      <c r="AX854" s="12" t="s">
        <v>69</v>
      </c>
      <c r="AY854" s="207" t="s">
        <v>310</v>
      </c>
    </row>
    <row r="855" spans="2:51" s="11" customFormat="1" ht="11.25">
      <c r="B855" s="186"/>
      <c r="C855" s="187"/>
      <c r="D855" s="188" t="s">
        <v>325</v>
      </c>
      <c r="E855" s="189" t="s">
        <v>1818</v>
      </c>
      <c r="F855" s="190" t="s">
        <v>314</v>
      </c>
      <c r="G855" s="187"/>
      <c r="H855" s="191">
        <v>4</v>
      </c>
      <c r="I855" s="192"/>
      <c r="J855" s="187"/>
      <c r="K855" s="187"/>
      <c r="L855" s="193"/>
      <c r="M855" s="194"/>
      <c r="N855" s="195"/>
      <c r="O855" s="195"/>
      <c r="P855" s="195"/>
      <c r="Q855" s="195"/>
      <c r="R855" s="195"/>
      <c r="S855" s="195"/>
      <c r="T855" s="196"/>
      <c r="AT855" s="197" t="s">
        <v>325</v>
      </c>
      <c r="AU855" s="197" t="s">
        <v>106</v>
      </c>
      <c r="AV855" s="11" t="s">
        <v>106</v>
      </c>
      <c r="AW855" s="11" t="s">
        <v>31</v>
      </c>
      <c r="AX855" s="11" t="s">
        <v>69</v>
      </c>
      <c r="AY855" s="197" t="s">
        <v>310</v>
      </c>
    </row>
    <row r="856" spans="2:51" s="11" customFormat="1" ht="11.25">
      <c r="B856" s="186"/>
      <c r="C856" s="187"/>
      <c r="D856" s="188" t="s">
        <v>325</v>
      </c>
      <c r="E856" s="189" t="s">
        <v>1819</v>
      </c>
      <c r="F856" s="190" t="s">
        <v>1820</v>
      </c>
      <c r="G856" s="187"/>
      <c r="H856" s="191">
        <v>4</v>
      </c>
      <c r="I856" s="192"/>
      <c r="J856" s="187"/>
      <c r="K856" s="187"/>
      <c r="L856" s="193"/>
      <c r="M856" s="194"/>
      <c r="N856" s="195"/>
      <c r="O856" s="195"/>
      <c r="P856" s="195"/>
      <c r="Q856" s="195"/>
      <c r="R856" s="195"/>
      <c r="S856" s="195"/>
      <c r="T856" s="196"/>
      <c r="AT856" s="197" t="s">
        <v>325</v>
      </c>
      <c r="AU856" s="197" t="s">
        <v>106</v>
      </c>
      <c r="AV856" s="11" t="s">
        <v>106</v>
      </c>
      <c r="AW856" s="11" t="s">
        <v>31</v>
      </c>
      <c r="AX856" s="11" t="s">
        <v>77</v>
      </c>
      <c r="AY856" s="197" t="s">
        <v>310</v>
      </c>
    </row>
    <row r="857" spans="2:65" s="1" customFormat="1" ht="16.5" customHeight="1">
      <c r="B857" s="31"/>
      <c r="C857" s="208" t="s">
        <v>1821</v>
      </c>
      <c r="D857" s="208" t="s">
        <v>422</v>
      </c>
      <c r="E857" s="209" t="s">
        <v>1822</v>
      </c>
      <c r="F857" s="210" t="s">
        <v>1823</v>
      </c>
      <c r="G857" s="211" t="s">
        <v>720</v>
      </c>
      <c r="H857" s="212">
        <v>4</v>
      </c>
      <c r="I857" s="213"/>
      <c r="J857" s="212">
        <f>ROUND(I857*H857,2)</f>
        <v>0</v>
      </c>
      <c r="K857" s="210" t="s">
        <v>402</v>
      </c>
      <c r="L857" s="214"/>
      <c r="M857" s="215" t="s">
        <v>1</v>
      </c>
      <c r="N857" s="216" t="s">
        <v>41</v>
      </c>
      <c r="O857" s="57"/>
      <c r="P857" s="183">
        <f>O857*H857</f>
        <v>0</v>
      </c>
      <c r="Q857" s="183">
        <v>0</v>
      </c>
      <c r="R857" s="183">
        <f>Q857*H857</f>
        <v>0</v>
      </c>
      <c r="S857" s="183">
        <v>0</v>
      </c>
      <c r="T857" s="184">
        <f>S857*H857</f>
        <v>0</v>
      </c>
      <c r="AR857" s="14" t="s">
        <v>391</v>
      </c>
      <c r="AT857" s="14" t="s">
        <v>422</v>
      </c>
      <c r="AU857" s="14" t="s">
        <v>106</v>
      </c>
      <c r="AY857" s="14" t="s">
        <v>310</v>
      </c>
      <c r="BE857" s="185">
        <f>IF(N857="základní",J857,0)</f>
        <v>0</v>
      </c>
      <c r="BF857" s="185">
        <f>IF(N857="snížená",J857,0)</f>
        <v>0</v>
      </c>
      <c r="BG857" s="185">
        <f>IF(N857="zákl. přenesená",J857,0)</f>
        <v>0</v>
      </c>
      <c r="BH857" s="185">
        <f>IF(N857="sníž. přenesená",J857,0)</f>
        <v>0</v>
      </c>
      <c r="BI857" s="185">
        <f>IF(N857="nulová",J857,0)</f>
        <v>0</v>
      </c>
      <c r="BJ857" s="14" t="s">
        <v>106</v>
      </c>
      <c r="BK857" s="185">
        <f>ROUND(I857*H857,2)</f>
        <v>0</v>
      </c>
      <c r="BL857" s="14" t="s">
        <v>314</v>
      </c>
      <c r="BM857" s="14" t="s">
        <v>1824</v>
      </c>
    </row>
    <row r="858" spans="2:51" s="11" customFormat="1" ht="11.25">
      <c r="B858" s="186"/>
      <c r="C858" s="187"/>
      <c r="D858" s="188" t="s">
        <v>325</v>
      </c>
      <c r="E858" s="189" t="s">
        <v>1825</v>
      </c>
      <c r="F858" s="190" t="s">
        <v>1826</v>
      </c>
      <c r="G858" s="187"/>
      <c r="H858" s="191">
        <v>4</v>
      </c>
      <c r="I858" s="192"/>
      <c r="J858" s="187"/>
      <c r="K858" s="187"/>
      <c r="L858" s="193"/>
      <c r="M858" s="194"/>
      <c r="N858" s="195"/>
      <c r="O858" s="195"/>
      <c r="P858" s="195"/>
      <c r="Q858" s="195"/>
      <c r="R858" s="195"/>
      <c r="S858" s="195"/>
      <c r="T858" s="196"/>
      <c r="AT858" s="197" t="s">
        <v>325</v>
      </c>
      <c r="AU858" s="197" t="s">
        <v>106</v>
      </c>
      <c r="AV858" s="11" t="s">
        <v>106</v>
      </c>
      <c r="AW858" s="11" t="s">
        <v>31</v>
      </c>
      <c r="AX858" s="11" t="s">
        <v>77</v>
      </c>
      <c r="AY858" s="197" t="s">
        <v>310</v>
      </c>
    </row>
    <row r="859" spans="2:65" s="1" customFormat="1" ht="22.5" customHeight="1">
      <c r="B859" s="31"/>
      <c r="C859" s="175" t="s">
        <v>1827</v>
      </c>
      <c r="D859" s="175" t="s">
        <v>317</v>
      </c>
      <c r="E859" s="176" t="s">
        <v>1828</v>
      </c>
      <c r="F859" s="177" t="s">
        <v>1829</v>
      </c>
      <c r="G859" s="178" t="s">
        <v>832</v>
      </c>
      <c r="H859" s="179">
        <v>0.63</v>
      </c>
      <c r="I859" s="180"/>
      <c r="J859" s="179">
        <f>ROUND(I859*H859,2)</f>
        <v>0</v>
      </c>
      <c r="K859" s="177" t="s">
        <v>321</v>
      </c>
      <c r="L859" s="35"/>
      <c r="M859" s="181" t="s">
        <v>1</v>
      </c>
      <c r="N859" s="182" t="s">
        <v>41</v>
      </c>
      <c r="O859" s="57"/>
      <c r="P859" s="183">
        <f>O859*H859</f>
        <v>0</v>
      </c>
      <c r="Q859" s="183">
        <v>0</v>
      </c>
      <c r="R859" s="183">
        <f>Q859*H859</f>
        <v>0</v>
      </c>
      <c r="S859" s="183">
        <v>0</v>
      </c>
      <c r="T859" s="184">
        <f>S859*H859</f>
        <v>0</v>
      </c>
      <c r="AR859" s="14" t="s">
        <v>314</v>
      </c>
      <c r="AT859" s="14" t="s">
        <v>317</v>
      </c>
      <c r="AU859" s="14" t="s">
        <v>106</v>
      </c>
      <c r="AY859" s="14" t="s">
        <v>310</v>
      </c>
      <c r="BE859" s="185">
        <f>IF(N859="základní",J859,0)</f>
        <v>0</v>
      </c>
      <c r="BF859" s="185">
        <f>IF(N859="snížená",J859,0)</f>
        <v>0</v>
      </c>
      <c r="BG859" s="185">
        <f>IF(N859="zákl. přenesená",J859,0)</f>
        <v>0</v>
      </c>
      <c r="BH859" s="185">
        <f>IF(N859="sníž. přenesená",J859,0)</f>
        <v>0</v>
      </c>
      <c r="BI859" s="185">
        <f>IF(N859="nulová",J859,0)</f>
        <v>0</v>
      </c>
      <c r="BJ859" s="14" t="s">
        <v>106</v>
      </c>
      <c r="BK859" s="185">
        <f>ROUND(I859*H859,2)</f>
        <v>0</v>
      </c>
      <c r="BL859" s="14" t="s">
        <v>314</v>
      </c>
      <c r="BM859" s="14" t="s">
        <v>1830</v>
      </c>
    </row>
    <row r="860" spans="2:63" s="10" customFormat="1" ht="22.9" customHeight="1">
      <c r="B860" s="159"/>
      <c r="C860" s="160"/>
      <c r="D860" s="161" t="s">
        <v>68</v>
      </c>
      <c r="E860" s="173" t="s">
        <v>1831</v>
      </c>
      <c r="F860" s="173" t="s">
        <v>1832</v>
      </c>
      <c r="G860" s="160"/>
      <c r="H860" s="160"/>
      <c r="I860" s="163"/>
      <c r="J860" s="174">
        <f>BK860</f>
        <v>0</v>
      </c>
      <c r="K860" s="160"/>
      <c r="L860" s="165"/>
      <c r="M860" s="166"/>
      <c r="N860" s="167"/>
      <c r="O860" s="167"/>
      <c r="P860" s="168">
        <f>SUM(P861:P890)</f>
        <v>0</v>
      </c>
      <c r="Q860" s="167"/>
      <c r="R860" s="168">
        <f>SUM(R861:R890)</f>
        <v>0.6689786000000001</v>
      </c>
      <c r="S860" s="167"/>
      <c r="T860" s="169">
        <f>SUM(T861:T890)</f>
        <v>0</v>
      </c>
      <c r="AR860" s="170" t="s">
        <v>314</v>
      </c>
      <c r="AT860" s="171" t="s">
        <v>68</v>
      </c>
      <c r="AU860" s="171" t="s">
        <v>77</v>
      </c>
      <c r="AY860" s="170" t="s">
        <v>310</v>
      </c>
      <c r="BK860" s="172">
        <f>SUM(BK861:BK890)</f>
        <v>0</v>
      </c>
    </row>
    <row r="861" spans="2:65" s="1" customFormat="1" ht="22.5" customHeight="1">
      <c r="B861" s="31"/>
      <c r="C861" s="175" t="s">
        <v>1833</v>
      </c>
      <c r="D861" s="175" t="s">
        <v>317</v>
      </c>
      <c r="E861" s="176" t="s">
        <v>1834</v>
      </c>
      <c r="F861" s="177" t="s">
        <v>1835</v>
      </c>
      <c r="G861" s="178" t="s">
        <v>320</v>
      </c>
      <c r="H861" s="179">
        <v>1358.6</v>
      </c>
      <c r="I861" s="180"/>
      <c r="J861" s="179">
        <f>ROUND(I861*H861,2)</f>
        <v>0</v>
      </c>
      <c r="K861" s="177" t="s">
        <v>321</v>
      </c>
      <c r="L861" s="35"/>
      <c r="M861" s="181" t="s">
        <v>1</v>
      </c>
      <c r="N861" s="182" t="s">
        <v>41</v>
      </c>
      <c r="O861" s="57"/>
      <c r="P861" s="183">
        <f>O861*H861</f>
        <v>0</v>
      </c>
      <c r="Q861" s="183">
        <v>0.00022</v>
      </c>
      <c r="R861" s="183">
        <f>Q861*H861</f>
        <v>0.298892</v>
      </c>
      <c r="S861" s="183">
        <v>0</v>
      </c>
      <c r="T861" s="184">
        <f>S861*H861</f>
        <v>0</v>
      </c>
      <c r="AR861" s="14" t="s">
        <v>314</v>
      </c>
      <c r="AT861" s="14" t="s">
        <v>317</v>
      </c>
      <c r="AU861" s="14" t="s">
        <v>106</v>
      </c>
      <c r="AY861" s="14" t="s">
        <v>310</v>
      </c>
      <c r="BE861" s="185">
        <f>IF(N861="základní",J861,0)</f>
        <v>0</v>
      </c>
      <c r="BF861" s="185">
        <f>IF(N861="snížená",J861,0)</f>
        <v>0</v>
      </c>
      <c r="BG861" s="185">
        <f>IF(N861="zákl. přenesená",J861,0)</f>
        <v>0</v>
      </c>
      <c r="BH861" s="185">
        <f>IF(N861="sníž. přenesená",J861,0)</f>
        <v>0</v>
      </c>
      <c r="BI861" s="185">
        <f>IF(N861="nulová",J861,0)</f>
        <v>0</v>
      </c>
      <c r="BJ861" s="14" t="s">
        <v>106</v>
      </c>
      <c r="BK861" s="185">
        <f>ROUND(I861*H861,2)</f>
        <v>0</v>
      </c>
      <c r="BL861" s="14" t="s">
        <v>314</v>
      </c>
      <c r="BM861" s="14" t="s">
        <v>1836</v>
      </c>
    </row>
    <row r="862" spans="2:51" s="11" customFormat="1" ht="11.25">
      <c r="B862" s="186"/>
      <c r="C862" s="187"/>
      <c r="D862" s="188" t="s">
        <v>325</v>
      </c>
      <c r="E862" s="189" t="s">
        <v>1837</v>
      </c>
      <c r="F862" s="190" t="s">
        <v>963</v>
      </c>
      <c r="G862" s="187"/>
      <c r="H862" s="191">
        <v>560.41</v>
      </c>
      <c r="I862" s="192"/>
      <c r="J862" s="187"/>
      <c r="K862" s="187"/>
      <c r="L862" s="193"/>
      <c r="M862" s="194"/>
      <c r="N862" s="195"/>
      <c r="O862" s="195"/>
      <c r="P862" s="195"/>
      <c r="Q862" s="195"/>
      <c r="R862" s="195"/>
      <c r="S862" s="195"/>
      <c r="T862" s="196"/>
      <c r="AT862" s="197" t="s">
        <v>325</v>
      </c>
      <c r="AU862" s="197" t="s">
        <v>106</v>
      </c>
      <c r="AV862" s="11" t="s">
        <v>106</v>
      </c>
      <c r="AW862" s="11" t="s">
        <v>31</v>
      </c>
      <c r="AX862" s="11" t="s">
        <v>69</v>
      </c>
      <c r="AY862" s="197" t="s">
        <v>310</v>
      </c>
    </row>
    <row r="863" spans="2:51" s="11" customFormat="1" ht="11.25">
      <c r="B863" s="186"/>
      <c r="C863" s="187"/>
      <c r="D863" s="188" t="s">
        <v>325</v>
      </c>
      <c r="E863" s="189" t="s">
        <v>332</v>
      </c>
      <c r="F863" s="190" t="s">
        <v>1838</v>
      </c>
      <c r="G863" s="187"/>
      <c r="H863" s="191">
        <v>560.41</v>
      </c>
      <c r="I863" s="192"/>
      <c r="J863" s="187"/>
      <c r="K863" s="187"/>
      <c r="L863" s="193"/>
      <c r="M863" s="194"/>
      <c r="N863" s="195"/>
      <c r="O863" s="195"/>
      <c r="P863" s="195"/>
      <c r="Q863" s="195"/>
      <c r="R863" s="195"/>
      <c r="S863" s="195"/>
      <c r="T863" s="196"/>
      <c r="AT863" s="197" t="s">
        <v>325</v>
      </c>
      <c r="AU863" s="197" t="s">
        <v>106</v>
      </c>
      <c r="AV863" s="11" t="s">
        <v>106</v>
      </c>
      <c r="AW863" s="11" t="s">
        <v>31</v>
      </c>
      <c r="AX863" s="11" t="s">
        <v>69</v>
      </c>
      <c r="AY863" s="197" t="s">
        <v>310</v>
      </c>
    </row>
    <row r="864" spans="2:51" s="11" customFormat="1" ht="11.25">
      <c r="B864" s="186"/>
      <c r="C864" s="187"/>
      <c r="D864" s="188" t="s">
        <v>325</v>
      </c>
      <c r="E864" s="189" t="s">
        <v>337</v>
      </c>
      <c r="F864" s="190" t="s">
        <v>1839</v>
      </c>
      <c r="G864" s="187"/>
      <c r="H864" s="191">
        <v>237.78</v>
      </c>
      <c r="I864" s="192"/>
      <c r="J864" s="187"/>
      <c r="K864" s="187"/>
      <c r="L864" s="193"/>
      <c r="M864" s="194"/>
      <c r="N864" s="195"/>
      <c r="O864" s="195"/>
      <c r="P864" s="195"/>
      <c r="Q864" s="195"/>
      <c r="R864" s="195"/>
      <c r="S864" s="195"/>
      <c r="T864" s="196"/>
      <c r="AT864" s="197" t="s">
        <v>325</v>
      </c>
      <c r="AU864" s="197" t="s">
        <v>106</v>
      </c>
      <c r="AV864" s="11" t="s">
        <v>106</v>
      </c>
      <c r="AW864" s="11" t="s">
        <v>31</v>
      </c>
      <c r="AX864" s="11" t="s">
        <v>69</v>
      </c>
      <c r="AY864" s="197" t="s">
        <v>310</v>
      </c>
    </row>
    <row r="865" spans="2:51" s="11" customFormat="1" ht="11.25">
      <c r="B865" s="186"/>
      <c r="C865" s="187"/>
      <c r="D865" s="188" t="s">
        <v>325</v>
      </c>
      <c r="E865" s="189" t="s">
        <v>1840</v>
      </c>
      <c r="F865" s="190" t="s">
        <v>1841</v>
      </c>
      <c r="G865" s="187"/>
      <c r="H865" s="191">
        <v>1358.6</v>
      </c>
      <c r="I865" s="192"/>
      <c r="J865" s="187"/>
      <c r="K865" s="187"/>
      <c r="L865" s="193"/>
      <c r="M865" s="194"/>
      <c r="N865" s="195"/>
      <c r="O865" s="195"/>
      <c r="P865" s="195"/>
      <c r="Q865" s="195"/>
      <c r="R865" s="195"/>
      <c r="S865" s="195"/>
      <c r="T865" s="196"/>
      <c r="AT865" s="197" t="s">
        <v>325</v>
      </c>
      <c r="AU865" s="197" t="s">
        <v>106</v>
      </c>
      <c r="AV865" s="11" t="s">
        <v>106</v>
      </c>
      <c r="AW865" s="11" t="s">
        <v>31</v>
      </c>
      <c r="AX865" s="11" t="s">
        <v>77</v>
      </c>
      <c r="AY865" s="197" t="s">
        <v>310</v>
      </c>
    </row>
    <row r="866" spans="2:65" s="1" customFormat="1" ht="16.5" customHeight="1">
      <c r="B866" s="31"/>
      <c r="C866" s="175" t="s">
        <v>1842</v>
      </c>
      <c r="D866" s="175" t="s">
        <v>317</v>
      </c>
      <c r="E866" s="176" t="s">
        <v>1843</v>
      </c>
      <c r="F866" s="177" t="s">
        <v>1844</v>
      </c>
      <c r="G866" s="178" t="s">
        <v>320</v>
      </c>
      <c r="H866" s="179">
        <v>445.86</v>
      </c>
      <c r="I866" s="180"/>
      <c r="J866" s="179">
        <f>ROUND(I866*H866,2)</f>
        <v>0</v>
      </c>
      <c r="K866" s="177" t="s">
        <v>321</v>
      </c>
      <c r="L866" s="35"/>
      <c r="M866" s="181" t="s">
        <v>1</v>
      </c>
      <c r="N866" s="182" t="s">
        <v>41</v>
      </c>
      <c r="O866" s="57"/>
      <c r="P866" s="183">
        <f>O866*H866</f>
        <v>0</v>
      </c>
      <c r="Q866" s="183">
        <v>0.0002</v>
      </c>
      <c r="R866" s="183">
        <f>Q866*H866</f>
        <v>0.089172</v>
      </c>
      <c r="S866" s="183">
        <v>0</v>
      </c>
      <c r="T866" s="184">
        <f>S866*H866</f>
        <v>0</v>
      </c>
      <c r="AR866" s="14" t="s">
        <v>314</v>
      </c>
      <c r="AT866" s="14" t="s">
        <v>317</v>
      </c>
      <c r="AU866" s="14" t="s">
        <v>106</v>
      </c>
      <c r="AY866" s="14" t="s">
        <v>310</v>
      </c>
      <c r="BE866" s="185">
        <f>IF(N866="základní",J866,0)</f>
        <v>0</v>
      </c>
      <c r="BF866" s="185">
        <f>IF(N866="snížená",J866,0)</f>
        <v>0</v>
      </c>
      <c r="BG866" s="185">
        <f>IF(N866="zákl. přenesená",J866,0)</f>
        <v>0</v>
      </c>
      <c r="BH866" s="185">
        <f>IF(N866="sníž. přenesená",J866,0)</f>
        <v>0</v>
      </c>
      <c r="BI866" s="185">
        <f>IF(N866="nulová",J866,0)</f>
        <v>0</v>
      </c>
      <c r="BJ866" s="14" t="s">
        <v>106</v>
      </c>
      <c r="BK866" s="185">
        <f>ROUND(I866*H866,2)</f>
        <v>0</v>
      </c>
      <c r="BL866" s="14" t="s">
        <v>314</v>
      </c>
      <c r="BM866" s="14" t="s">
        <v>1845</v>
      </c>
    </row>
    <row r="867" spans="2:51" s="12" customFormat="1" ht="11.25">
      <c r="B867" s="198"/>
      <c r="C867" s="199"/>
      <c r="D867" s="188" t="s">
        <v>325</v>
      </c>
      <c r="E867" s="200" t="s">
        <v>1</v>
      </c>
      <c r="F867" s="201" t="s">
        <v>441</v>
      </c>
      <c r="G867" s="199"/>
      <c r="H867" s="200" t="s">
        <v>1</v>
      </c>
      <c r="I867" s="202"/>
      <c r="J867" s="199"/>
      <c r="K867" s="199"/>
      <c r="L867" s="203"/>
      <c r="M867" s="204"/>
      <c r="N867" s="205"/>
      <c r="O867" s="205"/>
      <c r="P867" s="205"/>
      <c r="Q867" s="205"/>
      <c r="R867" s="205"/>
      <c r="S867" s="205"/>
      <c r="T867" s="206"/>
      <c r="AT867" s="207" t="s">
        <v>325</v>
      </c>
      <c r="AU867" s="207" t="s">
        <v>106</v>
      </c>
      <c r="AV867" s="12" t="s">
        <v>77</v>
      </c>
      <c r="AW867" s="12" t="s">
        <v>31</v>
      </c>
      <c r="AX867" s="12" t="s">
        <v>69</v>
      </c>
      <c r="AY867" s="207" t="s">
        <v>310</v>
      </c>
    </row>
    <row r="868" spans="2:51" s="11" customFormat="1" ht="11.25">
      <c r="B868" s="186"/>
      <c r="C868" s="187"/>
      <c r="D868" s="188" t="s">
        <v>325</v>
      </c>
      <c r="E868" s="189" t="s">
        <v>1846</v>
      </c>
      <c r="F868" s="190" t="s">
        <v>1847</v>
      </c>
      <c r="G868" s="187"/>
      <c r="H868" s="191">
        <v>46.95</v>
      </c>
      <c r="I868" s="192"/>
      <c r="J868" s="187"/>
      <c r="K868" s="187"/>
      <c r="L868" s="193"/>
      <c r="M868" s="194"/>
      <c r="N868" s="195"/>
      <c r="O868" s="195"/>
      <c r="P868" s="195"/>
      <c r="Q868" s="195"/>
      <c r="R868" s="195"/>
      <c r="S868" s="195"/>
      <c r="T868" s="196"/>
      <c r="AT868" s="197" t="s">
        <v>325</v>
      </c>
      <c r="AU868" s="197" t="s">
        <v>106</v>
      </c>
      <c r="AV868" s="11" t="s">
        <v>106</v>
      </c>
      <c r="AW868" s="11" t="s">
        <v>31</v>
      </c>
      <c r="AX868" s="11" t="s">
        <v>69</v>
      </c>
      <c r="AY868" s="197" t="s">
        <v>310</v>
      </c>
    </row>
    <row r="869" spans="2:51" s="11" customFormat="1" ht="11.25">
      <c r="B869" s="186"/>
      <c r="C869" s="187"/>
      <c r="D869" s="188" t="s">
        <v>325</v>
      </c>
      <c r="E869" s="189" t="s">
        <v>342</v>
      </c>
      <c r="F869" s="190" t="s">
        <v>1848</v>
      </c>
      <c r="G869" s="187"/>
      <c r="H869" s="191">
        <v>95.76</v>
      </c>
      <c r="I869" s="192"/>
      <c r="J869" s="187"/>
      <c r="K869" s="187"/>
      <c r="L869" s="193"/>
      <c r="M869" s="194"/>
      <c r="N869" s="195"/>
      <c r="O869" s="195"/>
      <c r="P869" s="195"/>
      <c r="Q869" s="195"/>
      <c r="R869" s="195"/>
      <c r="S869" s="195"/>
      <c r="T869" s="196"/>
      <c r="AT869" s="197" t="s">
        <v>325</v>
      </c>
      <c r="AU869" s="197" t="s">
        <v>106</v>
      </c>
      <c r="AV869" s="11" t="s">
        <v>106</v>
      </c>
      <c r="AW869" s="11" t="s">
        <v>31</v>
      </c>
      <c r="AX869" s="11" t="s">
        <v>69</v>
      </c>
      <c r="AY869" s="197" t="s">
        <v>310</v>
      </c>
    </row>
    <row r="870" spans="2:51" s="11" customFormat="1" ht="11.25">
      <c r="B870" s="186"/>
      <c r="C870" s="187"/>
      <c r="D870" s="188" t="s">
        <v>325</v>
      </c>
      <c r="E870" s="189" t="s">
        <v>347</v>
      </c>
      <c r="F870" s="190" t="s">
        <v>1849</v>
      </c>
      <c r="G870" s="187"/>
      <c r="H870" s="191">
        <v>97.8</v>
      </c>
      <c r="I870" s="192"/>
      <c r="J870" s="187"/>
      <c r="K870" s="187"/>
      <c r="L870" s="193"/>
      <c r="M870" s="194"/>
      <c r="N870" s="195"/>
      <c r="O870" s="195"/>
      <c r="P870" s="195"/>
      <c r="Q870" s="195"/>
      <c r="R870" s="195"/>
      <c r="S870" s="195"/>
      <c r="T870" s="196"/>
      <c r="AT870" s="197" t="s">
        <v>325</v>
      </c>
      <c r="AU870" s="197" t="s">
        <v>106</v>
      </c>
      <c r="AV870" s="11" t="s">
        <v>106</v>
      </c>
      <c r="AW870" s="11" t="s">
        <v>31</v>
      </c>
      <c r="AX870" s="11" t="s">
        <v>69</v>
      </c>
      <c r="AY870" s="197" t="s">
        <v>310</v>
      </c>
    </row>
    <row r="871" spans="2:51" s="11" customFormat="1" ht="11.25">
      <c r="B871" s="186"/>
      <c r="C871" s="187"/>
      <c r="D871" s="188" t="s">
        <v>325</v>
      </c>
      <c r="E871" s="189" t="s">
        <v>351</v>
      </c>
      <c r="F871" s="190" t="s">
        <v>1850</v>
      </c>
      <c r="G871" s="187"/>
      <c r="H871" s="191">
        <v>12.6</v>
      </c>
      <c r="I871" s="192"/>
      <c r="J871" s="187"/>
      <c r="K871" s="187"/>
      <c r="L871" s="193"/>
      <c r="M871" s="194"/>
      <c r="N871" s="195"/>
      <c r="O871" s="195"/>
      <c r="P871" s="195"/>
      <c r="Q871" s="195"/>
      <c r="R871" s="195"/>
      <c r="S871" s="195"/>
      <c r="T871" s="196"/>
      <c r="AT871" s="197" t="s">
        <v>325</v>
      </c>
      <c r="AU871" s="197" t="s">
        <v>106</v>
      </c>
      <c r="AV871" s="11" t="s">
        <v>106</v>
      </c>
      <c r="AW871" s="11" t="s">
        <v>31</v>
      </c>
      <c r="AX871" s="11" t="s">
        <v>69</v>
      </c>
      <c r="AY871" s="197" t="s">
        <v>310</v>
      </c>
    </row>
    <row r="872" spans="2:51" s="11" customFormat="1" ht="11.25">
      <c r="B872" s="186"/>
      <c r="C872" s="187"/>
      <c r="D872" s="188" t="s">
        <v>325</v>
      </c>
      <c r="E872" s="189" t="s">
        <v>355</v>
      </c>
      <c r="F872" s="190" t="s">
        <v>1851</v>
      </c>
      <c r="G872" s="187"/>
      <c r="H872" s="191">
        <v>28.5</v>
      </c>
      <c r="I872" s="192"/>
      <c r="J872" s="187"/>
      <c r="K872" s="187"/>
      <c r="L872" s="193"/>
      <c r="M872" s="194"/>
      <c r="N872" s="195"/>
      <c r="O872" s="195"/>
      <c r="P872" s="195"/>
      <c r="Q872" s="195"/>
      <c r="R872" s="195"/>
      <c r="S872" s="195"/>
      <c r="T872" s="196"/>
      <c r="AT872" s="197" t="s">
        <v>325</v>
      </c>
      <c r="AU872" s="197" t="s">
        <v>106</v>
      </c>
      <c r="AV872" s="11" t="s">
        <v>106</v>
      </c>
      <c r="AW872" s="11" t="s">
        <v>31</v>
      </c>
      <c r="AX872" s="11" t="s">
        <v>69</v>
      </c>
      <c r="AY872" s="197" t="s">
        <v>310</v>
      </c>
    </row>
    <row r="873" spans="2:51" s="11" customFormat="1" ht="11.25">
      <c r="B873" s="186"/>
      <c r="C873" s="187"/>
      <c r="D873" s="188" t="s">
        <v>325</v>
      </c>
      <c r="E873" s="189" t="s">
        <v>359</v>
      </c>
      <c r="F873" s="190" t="s">
        <v>1852</v>
      </c>
      <c r="G873" s="187"/>
      <c r="H873" s="191">
        <v>37.8</v>
      </c>
      <c r="I873" s="192"/>
      <c r="J873" s="187"/>
      <c r="K873" s="187"/>
      <c r="L873" s="193"/>
      <c r="M873" s="194"/>
      <c r="N873" s="195"/>
      <c r="O873" s="195"/>
      <c r="P873" s="195"/>
      <c r="Q873" s="195"/>
      <c r="R873" s="195"/>
      <c r="S873" s="195"/>
      <c r="T873" s="196"/>
      <c r="AT873" s="197" t="s">
        <v>325</v>
      </c>
      <c r="AU873" s="197" t="s">
        <v>106</v>
      </c>
      <c r="AV873" s="11" t="s">
        <v>106</v>
      </c>
      <c r="AW873" s="11" t="s">
        <v>31</v>
      </c>
      <c r="AX873" s="11" t="s">
        <v>69</v>
      </c>
      <c r="AY873" s="197" t="s">
        <v>310</v>
      </c>
    </row>
    <row r="874" spans="2:51" s="11" customFormat="1" ht="11.25">
      <c r="B874" s="186"/>
      <c r="C874" s="187"/>
      <c r="D874" s="188" t="s">
        <v>325</v>
      </c>
      <c r="E874" s="189" t="s">
        <v>363</v>
      </c>
      <c r="F874" s="190" t="s">
        <v>1853</v>
      </c>
      <c r="G874" s="187"/>
      <c r="H874" s="191">
        <v>126.45</v>
      </c>
      <c r="I874" s="192"/>
      <c r="J874" s="187"/>
      <c r="K874" s="187"/>
      <c r="L874" s="193"/>
      <c r="M874" s="194"/>
      <c r="N874" s="195"/>
      <c r="O874" s="195"/>
      <c r="P874" s="195"/>
      <c r="Q874" s="195"/>
      <c r="R874" s="195"/>
      <c r="S874" s="195"/>
      <c r="T874" s="196"/>
      <c r="AT874" s="197" t="s">
        <v>325</v>
      </c>
      <c r="AU874" s="197" t="s">
        <v>106</v>
      </c>
      <c r="AV874" s="11" t="s">
        <v>106</v>
      </c>
      <c r="AW874" s="11" t="s">
        <v>31</v>
      </c>
      <c r="AX874" s="11" t="s">
        <v>69</v>
      </c>
      <c r="AY874" s="197" t="s">
        <v>310</v>
      </c>
    </row>
    <row r="875" spans="2:51" s="11" customFormat="1" ht="11.25">
      <c r="B875" s="186"/>
      <c r="C875" s="187"/>
      <c r="D875" s="188" t="s">
        <v>325</v>
      </c>
      <c r="E875" s="189" t="s">
        <v>1854</v>
      </c>
      <c r="F875" s="190" t="s">
        <v>1855</v>
      </c>
      <c r="G875" s="187"/>
      <c r="H875" s="191">
        <v>445.86</v>
      </c>
      <c r="I875" s="192"/>
      <c r="J875" s="187"/>
      <c r="K875" s="187"/>
      <c r="L875" s="193"/>
      <c r="M875" s="194"/>
      <c r="N875" s="195"/>
      <c r="O875" s="195"/>
      <c r="P875" s="195"/>
      <c r="Q875" s="195"/>
      <c r="R875" s="195"/>
      <c r="S875" s="195"/>
      <c r="T875" s="196"/>
      <c r="AT875" s="197" t="s">
        <v>325</v>
      </c>
      <c r="AU875" s="197" t="s">
        <v>106</v>
      </c>
      <c r="AV875" s="11" t="s">
        <v>106</v>
      </c>
      <c r="AW875" s="11" t="s">
        <v>31</v>
      </c>
      <c r="AX875" s="11" t="s">
        <v>77</v>
      </c>
      <c r="AY875" s="197" t="s">
        <v>310</v>
      </c>
    </row>
    <row r="876" spans="2:65" s="1" customFormat="1" ht="22.5" customHeight="1">
      <c r="B876" s="31"/>
      <c r="C876" s="175" t="s">
        <v>1856</v>
      </c>
      <c r="D876" s="175" t="s">
        <v>317</v>
      </c>
      <c r="E876" s="176" t="s">
        <v>1857</v>
      </c>
      <c r="F876" s="177" t="s">
        <v>1858</v>
      </c>
      <c r="G876" s="178" t="s">
        <v>320</v>
      </c>
      <c r="H876" s="179">
        <v>445.86</v>
      </c>
      <c r="I876" s="180"/>
      <c r="J876" s="179">
        <f>ROUND(I876*H876,2)</f>
        <v>0</v>
      </c>
      <c r="K876" s="177" t="s">
        <v>321</v>
      </c>
      <c r="L876" s="35"/>
      <c r="M876" s="181" t="s">
        <v>1</v>
      </c>
      <c r="N876" s="182" t="s">
        <v>41</v>
      </c>
      <c r="O876" s="57"/>
      <c r="P876" s="183">
        <f>O876*H876</f>
        <v>0</v>
      </c>
      <c r="Q876" s="183">
        <v>0.00041</v>
      </c>
      <c r="R876" s="183">
        <f>Q876*H876</f>
        <v>0.1828026</v>
      </c>
      <c r="S876" s="183">
        <v>0</v>
      </c>
      <c r="T876" s="184">
        <f>S876*H876</f>
        <v>0</v>
      </c>
      <c r="AR876" s="14" t="s">
        <v>314</v>
      </c>
      <c r="AT876" s="14" t="s">
        <v>317</v>
      </c>
      <c r="AU876" s="14" t="s">
        <v>106</v>
      </c>
      <c r="AY876" s="14" t="s">
        <v>310</v>
      </c>
      <c r="BE876" s="185">
        <f>IF(N876="základní",J876,0)</f>
        <v>0</v>
      </c>
      <c r="BF876" s="185">
        <f>IF(N876="snížená",J876,0)</f>
        <v>0</v>
      </c>
      <c r="BG876" s="185">
        <f>IF(N876="zákl. přenesená",J876,0)</f>
        <v>0</v>
      </c>
      <c r="BH876" s="185">
        <f>IF(N876="sníž. přenesená",J876,0)</f>
        <v>0</v>
      </c>
      <c r="BI876" s="185">
        <f>IF(N876="nulová",J876,0)</f>
        <v>0</v>
      </c>
      <c r="BJ876" s="14" t="s">
        <v>106</v>
      </c>
      <c r="BK876" s="185">
        <f>ROUND(I876*H876,2)</f>
        <v>0</v>
      </c>
      <c r="BL876" s="14" t="s">
        <v>314</v>
      </c>
      <c r="BM876" s="14" t="s">
        <v>1859</v>
      </c>
    </row>
    <row r="877" spans="2:51" s="12" customFormat="1" ht="11.25">
      <c r="B877" s="198"/>
      <c r="C877" s="199"/>
      <c r="D877" s="188" t="s">
        <v>325</v>
      </c>
      <c r="E877" s="200" t="s">
        <v>1</v>
      </c>
      <c r="F877" s="201" t="s">
        <v>441</v>
      </c>
      <c r="G877" s="199"/>
      <c r="H877" s="200" t="s">
        <v>1</v>
      </c>
      <c r="I877" s="202"/>
      <c r="J877" s="199"/>
      <c r="K877" s="199"/>
      <c r="L877" s="203"/>
      <c r="M877" s="204"/>
      <c r="N877" s="205"/>
      <c r="O877" s="205"/>
      <c r="P877" s="205"/>
      <c r="Q877" s="205"/>
      <c r="R877" s="205"/>
      <c r="S877" s="205"/>
      <c r="T877" s="206"/>
      <c r="AT877" s="207" t="s">
        <v>325</v>
      </c>
      <c r="AU877" s="207" t="s">
        <v>106</v>
      </c>
      <c r="AV877" s="12" t="s">
        <v>77</v>
      </c>
      <c r="AW877" s="12" t="s">
        <v>31</v>
      </c>
      <c r="AX877" s="12" t="s">
        <v>69</v>
      </c>
      <c r="AY877" s="207" t="s">
        <v>310</v>
      </c>
    </row>
    <row r="878" spans="2:51" s="11" customFormat="1" ht="11.25">
      <c r="B878" s="186"/>
      <c r="C878" s="187"/>
      <c r="D878" s="188" t="s">
        <v>325</v>
      </c>
      <c r="E878" s="189" t="s">
        <v>1860</v>
      </c>
      <c r="F878" s="190" t="s">
        <v>1847</v>
      </c>
      <c r="G878" s="187"/>
      <c r="H878" s="191">
        <v>46.95</v>
      </c>
      <c r="I878" s="192"/>
      <c r="J878" s="187"/>
      <c r="K878" s="187"/>
      <c r="L878" s="193"/>
      <c r="M878" s="194"/>
      <c r="N878" s="195"/>
      <c r="O878" s="195"/>
      <c r="P878" s="195"/>
      <c r="Q878" s="195"/>
      <c r="R878" s="195"/>
      <c r="S878" s="195"/>
      <c r="T878" s="196"/>
      <c r="AT878" s="197" t="s">
        <v>325</v>
      </c>
      <c r="AU878" s="197" t="s">
        <v>106</v>
      </c>
      <c r="AV878" s="11" t="s">
        <v>106</v>
      </c>
      <c r="AW878" s="11" t="s">
        <v>31</v>
      </c>
      <c r="AX878" s="11" t="s">
        <v>69</v>
      </c>
      <c r="AY878" s="197" t="s">
        <v>310</v>
      </c>
    </row>
    <row r="879" spans="2:51" s="11" customFormat="1" ht="11.25">
      <c r="B879" s="186"/>
      <c r="C879" s="187"/>
      <c r="D879" s="188" t="s">
        <v>325</v>
      </c>
      <c r="E879" s="189" t="s">
        <v>366</v>
      </c>
      <c r="F879" s="190" t="s">
        <v>1848</v>
      </c>
      <c r="G879" s="187"/>
      <c r="H879" s="191">
        <v>95.76</v>
      </c>
      <c r="I879" s="192"/>
      <c r="J879" s="187"/>
      <c r="K879" s="187"/>
      <c r="L879" s="193"/>
      <c r="M879" s="194"/>
      <c r="N879" s="195"/>
      <c r="O879" s="195"/>
      <c r="P879" s="195"/>
      <c r="Q879" s="195"/>
      <c r="R879" s="195"/>
      <c r="S879" s="195"/>
      <c r="T879" s="196"/>
      <c r="AT879" s="197" t="s">
        <v>325</v>
      </c>
      <c r="AU879" s="197" t="s">
        <v>106</v>
      </c>
      <c r="AV879" s="11" t="s">
        <v>106</v>
      </c>
      <c r="AW879" s="11" t="s">
        <v>31</v>
      </c>
      <c r="AX879" s="11" t="s">
        <v>69</v>
      </c>
      <c r="AY879" s="197" t="s">
        <v>310</v>
      </c>
    </row>
    <row r="880" spans="2:51" s="11" customFormat="1" ht="11.25">
      <c r="B880" s="186"/>
      <c r="C880" s="187"/>
      <c r="D880" s="188" t="s">
        <v>325</v>
      </c>
      <c r="E880" s="189" t="s">
        <v>367</v>
      </c>
      <c r="F880" s="190" t="s">
        <v>1849</v>
      </c>
      <c r="G880" s="187"/>
      <c r="H880" s="191">
        <v>97.8</v>
      </c>
      <c r="I880" s="192"/>
      <c r="J880" s="187"/>
      <c r="K880" s="187"/>
      <c r="L880" s="193"/>
      <c r="M880" s="194"/>
      <c r="N880" s="195"/>
      <c r="O880" s="195"/>
      <c r="P880" s="195"/>
      <c r="Q880" s="195"/>
      <c r="R880" s="195"/>
      <c r="S880" s="195"/>
      <c r="T880" s="196"/>
      <c r="AT880" s="197" t="s">
        <v>325</v>
      </c>
      <c r="AU880" s="197" t="s">
        <v>106</v>
      </c>
      <c r="AV880" s="11" t="s">
        <v>106</v>
      </c>
      <c r="AW880" s="11" t="s">
        <v>31</v>
      </c>
      <c r="AX880" s="11" t="s">
        <v>69</v>
      </c>
      <c r="AY880" s="197" t="s">
        <v>310</v>
      </c>
    </row>
    <row r="881" spans="2:51" s="11" customFormat="1" ht="11.25">
      <c r="B881" s="186"/>
      <c r="C881" s="187"/>
      <c r="D881" s="188" t="s">
        <v>325</v>
      </c>
      <c r="E881" s="189" t="s">
        <v>370</v>
      </c>
      <c r="F881" s="190" t="s">
        <v>1850</v>
      </c>
      <c r="G881" s="187"/>
      <c r="H881" s="191">
        <v>12.6</v>
      </c>
      <c r="I881" s="192"/>
      <c r="J881" s="187"/>
      <c r="K881" s="187"/>
      <c r="L881" s="193"/>
      <c r="M881" s="194"/>
      <c r="N881" s="195"/>
      <c r="O881" s="195"/>
      <c r="P881" s="195"/>
      <c r="Q881" s="195"/>
      <c r="R881" s="195"/>
      <c r="S881" s="195"/>
      <c r="T881" s="196"/>
      <c r="AT881" s="197" t="s">
        <v>325</v>
      </c>
      <c r="AU881" s="197" t="s">
        <v>106</v>
      </c>
      <c r="AV881" s="11" t="s">
        <v>106</v>
      </c>
      <c r="AW881" s="11" t="s">
        <v>31</v>
      </c>
      <c r="AX881" s="11" t="s">
        <v>69</v>
      </c>
      <c r="AY881" s="197" t="s">
        <v>310</v>
      </c>
    </row>
    <row r="882" spans="2:51" s="11" customFormat="1" ht="11.25">
      <c r="B882" s="186"/>
      <c r="C882" s="187"/>
      <c r="D882" s="188" t="s">
        <v>325</v>
      </c>
      <c r="E882" s="189" t="s">
        <v>373</v>
      </c>
      <c r="F882" s="190" t="s">
        <v>1851</v>
      </c>
      <c r="G882" s="187"/>
      <c r="H882" s="191">
        <v>28.5</v>
      </c>
      <c r="I882" s="192"/>
      <c r="J882" s="187"/>
      <c r="K882" s="187"/>
      <c r="L882" s="193"/>
      <c r="M882" s="194"/>
      <c r="N882" s="195"/>
      <c r="O882" s="195"/>
      <c r="P882" s="195"/>
      <c r="Q882" s="195"/>
      <c r="R882" s="195"/>
      <c r="S882" s="195"/>
      <c r="T882" s="196"/>
      <c r="AT882" s="197" t="s">
        <v>325</v>
      </c>
      <c r="AU882" s="197" t="s">
        <v>106</v>
      </c>
      <c r="AV882" s="11" t="s">
        <v>106</v>
      </c>
      <c r="AW882" s="11" t="s">
        <v>31</v>
      </c>
      <c r="AX882" s="11" t="s">
        <v>69</v>
      </c>
      <c r="AY882" s="197" t="s">
        <v>310</v>
      </c>
    </row>
    <row r="883" spans="2:51" s="11" customFormat="1" ht="11.25">
      <c r="B883" s="186"/>
      <c r="C883" s="187"/>
      <c r="D883" s="188" t="s">
        <v>325</v>
      </c>
      <c r="E883" s="189" t="s">
        <v>376</v>
      </c>
      <c r="F883" s="190" t="s">
        <v>1852</v>
      </c>
      <c r="G883" s="187"/>
      <c r="H883" s="191">
        <v>37.8</v>
      </c>
      <c r="I883" s="192"/>
      <c r="J883" s="187"/>
      <c r="K883" s="187"/>
      <c r="L883" s="193"/>
      <c r="M883" s="194"/>
      <c r="N883" s="195"/>
      <c r="O883" s="195"/>
      <c r="P883" s="195"/>
      <c r="Q883" s="195"/>
      <c r="R883" s="195"/>
      <c r="S883" s="195"/>
      <c r="T883" s="196"/>
      <c r="AT883" s="197" t="s">
        <v>325</v>
      </c>
      <c r="AU883" s="197" t="s">
        <v>106</v>
      </c>
      <c r="AV883" s="11" t="s">
        <v>106</v>
      </c>
      <c r="AW883" s="11" t="s">
        <v>31</v>
      </c>
      <c r="AX883" s="11" t="s">
        <v>69</v>
      </c>
      <c r="AY883" s="197" t="s">
        <v>310</v>
      </c>
    </row>
    <row r="884" spans="2:51" s="11" customFormat="1" ht="11.25">
      <c r="B884" s="186"/>
      <c r="C884" s="187"/>
      <c r="D884" s="188" t="s">
        <v>325</v>
      </c>
      <c r="E884" s="189" t="s">
        <v>379</v>
      </c>
      <c r="F884" s="190" t="s">
        <v>1853</v>
      </c>
      <c r="G884" s="187"/>
      <c r="H884" s="191">
        <v>126.45</v>
      </c>
      <c r="I884" s="192"/>
      <c r="J884" s="187"/>
      <c r="K884" s="187"/>
      <c r="L884" s="193"/>
      <c r="M884" s="194"/>
      <c r="N884" s="195"/>
      <c r="O884" s="195"/>
      <c r="P884" s="195"/>
      <c r="Q884" s="195"/>
      <c r="R884" s="195"/>
      <c r="S884" s="195"/>
      <c r="T884" s="196"/>
      <c r="AT884" s="197" t="s">
        <v>325</v>
      </c>
      <c r="AU884" s="197" t="s">
        <v>106</v>
      </c>
      <c r="AV884" s="11" t="s">
        <v>106</v>
      </c>
      <c r="AW884" s="11" t="s">
        <v>31</v>
      </c>
      <c r="AX884" s="11" t="s">
        <v>69</v>
      </c>
      <c r="AY884" s="197" t="s">
        <v>310</v>
      </c>
    </row>
    <row r="885" spans="2:51" s="11" customFormat="1" ht="11.25">
      <c r="B885" s="186"/>
      <c r="C885" s="187"/>
      <c r="D885" s="188" t="s">
        <v>325</v>
      </c>
      <c r="E885" s="189" t="s">
        <v>1861</v>
      </c>
      <c r="F885" s="190" t="s">
        <v>1862</v>
      </c>
      <c r="G885" s="187"/>
      <c r="H885" s="191">
        <v>445.86</v>
      </c>
      <c r="I885" s="192"/>
      <c r="J885" s="187"/>
      <c r="K885" s="187"/>
      <c r="L885" s="193"/>
      <c r="M885" s="194"/>
      <c r="N885" s="195"/>
      <c r="O885" s="195"/>
      <c r="P885" s="195"/>
      <c r="Q885" s="195"/>
      <c r="R885" s="195"/>
      <c r="S885" s="195"/>
      <c r="T885" s="196"/>
      <c r="AT885" s="197" t="s">
        <v>325</v>
      </c>
      <c r="AU885" s="197" t="s">
        <v>106</v>
      </c>
      <c r="AV885" s="11" t="s">
        <v>106</v>
      </c>
      <c r="AW885" s="11" t="s">
        <v>31</v>
      </c>
      <c r="AX885" s="11" t="s">
        <v>77</v>
      </c>
      <c r="AY885" s="197" t="s">
        <v>310</v>
      </c>
    </row>
    <row r="886" spans="2:65" s="1" customFormat="1" ht="16.5" customHeight="1">
      <c r="B886" s="31"/>
      <c r="C886" s="175" t="s">
        <v>1863</v>
      </c>
      <c r="D886" s="175" t="s">
        <v>317</v>
      </c>
      <c r="E886" s="176" t="s">
        <v>1864</v>
      </c>
      <c r="F886" s="177" t="s">
        <v>1865</v>
      </c>
      <c r="G886" s="178" t="s">
        <v>320</v>
      </c>
      <c r="H886" s="179">
        <v>87.6</v>
      </c>
      <c r="I886" s="180"/>
      <c r="J886" s="179">
        <f>ROUND(I886*H886,2)</f>
        <v>0</v>
      </c>
      <c r="K886" s="177" t="s">
        <v>321</v>
      </c>
      <c r="L886" s="35"/>
      <c r="M886" s="181" t="s">
        <v>1</v>
      </c>
      <c r="N886" s="182" t="s">
        <v>41</v>
      </c>
      <c r="O886" s="57"/>
      <c r="P886" s="183">
        <f>O886*H886</f>
        <v>0</v>
      </c>
      <c r="Q886" s="183">
        <v>0.00014</v>
      </c>
      <c r="R886" s="183">
        <f>Q886*H886</f>
        <v>0.012263999999999999</v>
      </c>
      <c r="S886" s="183">
        <v>0</v>
      </c>
      <c r="T886" s="184">
        <f>S886*H886</f>
        <v>0</v>
      </c>
      <c r="AR886" s="14" t="s">
        <v>314</v>
      </c>
      <c r="AT886" s="14" t="s">
        <v>317</v>
      </c>
      <c r="AU886" s="14" t="s">
        <v>106</v>
      </c>
      <c r="AY886" s="14" t="s">
        <v>310</v>
      </c>
      <c r="BE886" s="185">
        <f>IF(N886="základní",J886,0)</f>
        <v>0</v>
      </c>
      <c r="BF886" s="185">
        <f>IF(N886="snížená",J886,0)</f>
        <v>0</v>
      </c>
      <c r="BG886" s="185">
        <f>IF(N886="zákl. přenesená",J886,0)</f>
        <v>0</v>
      </c>
      <c r="BH886" s="185">
        <f>IF(N886="sníž. přenesená",J886,0)</f>
        <v>0</v>
      </c>
      <c r="BI886" s="185">
        <f>IF(N886="nulová",J886,0)</f>
        <v>0</v>
      </c>
      <c r="BJ886" s="14" t="s">
        <v>106</v>
      </c>
      <c r="BK886" s="185">
        <f>ROUND(I886*H886,2)</f>
        <v>0</v>
      </c>
      <c r="BL886" s="14" t="s">
        <v>314</v>
      </c>
      <c r="BM886" s="14" t="s">
        <v>1866</v>
      </c>
    </row>
    <row r="887" spans="2:51" s="11" customFormat="1" ht="11.25">
      <c r="B887" s="186"/>
      <c r="C887" s="187"/>
      <c r="D887" s="188" t="s">
        <v>325</v>
      </c>
      <c r="E887" s="189" t="s">
        <v>1867</v>
      </c>
      <c r="F887" s="190" t="s">
        <v>649</v>
      </c>
      <c r="G887" s="187"/>
      <c r="H887" s="191">
        <v>87.6</v>
      </c>
      <c r="I887" s="192"/>
      <c r="J887" s="187"/>
      <c r="K887" s="187"/>
      <c r="L887" s="193"/>
      <c r="M887" s="194"/>
      <c r="N887" s="195"/>
      <c r="O887" s="195"/>
      <c r="P887" s="195"/>
      <c r="Q887" s="195"/>
      <c r="R887" s="195"/>
      <c r="S887" s="195"/>
      <c r="T887" s="196"/>
      <c r="AT887" s="197" t="s">
        <v>325</v>
      </c>
      <c r="AU887" s="197" t="s">
        <v>106</v>
      </c>
      <c r="AV887" s="11" t="s">
        <v>106</v>
      </c>
      <c r="AW887" s="11" t="s">
        <v>31</v>
      </c>
      <c r="AX887" s="11" t="s">
        <v>69</v>
      </c>
      <c r="AY887" s="197" t="s">
        <v>310</v>
      </c>
    </row>
    <row r="888" spans="2:51" s="11" customFormat="1" ht="11.25">
      <c r="B888" s="186"/>
      <c r="C888" s="187"/>
      <c r="D888" s="188" t="s">
        <v>325</v>
      </c>
      <c r="E888" s="189" t="s">
        <v>1868</v>
      </c>
      <c r="F888" s="190" t="s">
        <v>1869</v>
      </c>
      <c r="G888" s="187"/>
      <c r="H888" s="191">
        <v>87.6</v>
      </c>
      <c r="I888" s="192"/>
      <c r="J888" s="187"/>
      <c r="K888" s="187"/>
      <c r="L888" s="193"/>
      <c r="M888" s="194"/>
      <c r="N888" s="195"/>
      <c r="O888" s="195"/>
      <c r="P888" s="195"/>
      <c r="Q888" s="195"/>
      <c r="R888" s="195"/>
      <c r="S888" s="195"/>
      <c r="T888" s="196"/>
      <c r="AT888" s="197" t="s">
        <v>325</v>
      </c>
      <c r="AU888" s="197" t="s">
        <v>106</v>
      </c>
      <c r="AV888" s="11" t="s">
        <v>106</v>
      </c>
      <c r="AW888" s="11" t="s">
        <v>31</v>
      </c>
      <c r="AX888" s="11" t="s">
        <v>77</v>
      </c>
      <c r="AY888" s="197" t="s">
        <v>310</v>
      </c>
    </row>
    <row r="889" spans="2:65" s="1" customFormat="1" ht="16.5" customHeight="1">
      <c r="B889" s="31"/>
      <c r="C889" s="175" t="s">
        <v>1870</v>
      </c>
      <c r="D889" s="175" t="s">
        <v>317</v>
      </c>
      <c r="E889" s="176" t="s">
        <v>1871</v>
      </c>
      <c r="F889" s="177" t="s">
        <v>1872</v>
      </c>
      <c r="G889" s="178" t="s">
        <v>320</v>
      </c>
      <c r="H889" s="179">
        <v>87.6</v>
      </c>
      <c r="I889" s="180"/>
      <c r="J889" s="179">
        <f>ROUND(I889*H889,2)</f>
        <v>0</v>
      </c>
      <c r="K889" s="177" t="s">
        <v>321</v>
      </c>
      <c r="L889" s="35"/>
      <c r="M889" s="181" t="s">
        <v>1</v>
      </c>
      <c r="N889" s="182" t="s">
        <v>41</v>
      </c>
      <c r="O889" s="57"/>
      <c r="P889" s="183">
        <f>O889*H889</f>
        <v>0</v>
      </c>
      <c r="Q889" s="183">
        <v>0.00098</v>
      </c>
      <c r="R889" s="183">
        <f>Q889*H889</f>
        <v>0.085848</v>
      </c>
      <c r="S889" s="183">
        <v>0</v>
      </c>
      <c r="T889" s="184">
        <f>S889*H889</f>
        <v>0</v>
      </c>
      <c r="AR889" s="14" t="s">
        <v>314</v>
      </c>
      <c r="AT889" s="14" t="s">
        <v>317</v>
      </c>
      <c r="AU889" s="14" t="s">
        <v>106</v>
      </c>
      <c r="AY889" s="14" t="s">
        <v>310</v>
      </c>
      <c r="BE889" s="185">
        <f>IF(N889="základní",J889,0)</f>
        <v>0</v>
      </c>
      <c r="BF889" s="185">
        <f>IF(N889="snížená",J889,0)</f>
        <v>0</v>
      </c>
      <c r="BG889" s="185">
        <f>IF(N889="zákl. přenesená",J889,0)</f>
        <v>0</v>
      </c>
      <c r="BH889" s="185">
        <f>IF(N889="sníž. přenesená",J889,0)</f>
        <v>0</v>
      </c>
      <c r="BI889" s="185">
        <f>IF(N889="nulová",J889,0)</f>
        <v>0</v>
      </c>
      <c r="BJ889" s="14" t="s">
        <v>106</v>
      </c>
      <c r="BK889" s="185">
        <f>ROUND(I889*H889,2)</f>
        <v>0</v>
      </c>
      <c r="BL889" s="14" t="s">
        <v>314</v>
      </c>
      <c r="BM889" s="14" t="s">
        <v>1873</v>
      </c>
    </row>
    <row r="890" spans="2:51" s="11" customFormat="1" ht="11.25">
      <c r="B890" s="186"/>
      <c r="C890" s="187"/>
      <c r="D890" s="188" t="s">
        <v>325</v>
      </c>
      <c r="E890" s="189" t="s">
        <v>1874</v>
      </c>
      <c r="F890" s="190" t="s">
        <v>649</v>
      </c>
      <c r="G890" s="187"/>
      <c r="H890" s="191">
        <v>87.6</v>
      </c>
      <c r="I890" s="192"/>
      <c r="J890" s="187"/>
      <c r="K890" s="187"/>
      <c r="L890" s="193"/>
      <c r="M890" s="194"/>
      <c r="N890" s="195"/>
      <c r="O890" s="195"/>
      <c r="P890" s="195"/>
      <c r="Q890" s="195"/>
      <c r="R890" s="195"/>
      <c r="S890" s="195"/>
      <c r="T890" s="196"/>
      <c r="AT890" s="197" t="s">
        <v>325</v>
      </c>
      <c r="AU890" s="197" t="s">
        <v>106</v>
      </c>
      <c r="AV890" s="11" t="s">
        <v>106</v>
      </c>
      <c r="AW890" s="11" t="s">
        <v>31</v>
      </c>
      <c r="AX890" s="11" t="s">
        <v>77</v>
      </c>
      <c r="AY890" s="197" t="s">
        <v>310</v>
      </c>
    </row>
    <row r="891" spans="2:63" s="10" customFormat="1" ht="25.9" customHeight="1">
      <c r="B891" s="159"/>
      <c r="C891" s="160"/>
      <c r="D891" s="161" t="s">
        <v>68</v>
      </c>
      <c r="E891" s="162" t="s">
        <v>422</v>
      </c>
      <c r="F891" s="162" t="s">
        <v>1875</v>
      </c>
      <c r="G891" s="160"/>
      <c r="H891" s="160"/>
      <c r="I891" s="163"/>
      <c r="J891" s="164">
        <f>BK891</f>
        <v>0</v>
      </c>
      <c r="K891" s="160"/>
      <c r="L891" s="165"/>
      <c r="M891" s="166"/>
      <c r="N891" s="167"/>
      <c r="O891" s="167"/>
      <c r="P891" s="168">
        <f>P892</f>
        <v>0</v>
      </c>
      <c r="Q891" s="167"/>
      <c r="R891" s="168">
        <f>R892</f>
        <v>0.0057</v>
      </c>
      <c r="S891" s="167"/>
      <c r="T891" s="169">
        <f>T892</f>
        <v>0</v>
      </c>
      <c r="AR891" s="170" t="s">
        <v>344</v>
      </c>
      <c r="AT891" s="171" t="s">
        <v>68</v>
      </c>
      <c r="AU891" s="171" t="s">
        <v>69</v>
      </c>
      <c r="AY891" s="170" t="s">
        <v>310</v>
      </c>
      <c r="BK891" s="172">
        <f>BK892</f>
        <v>0</v>
      </c>
    </row>
    <row r="892" spans="2:63" s="10" customFormat="1" ht="22.9" customHeight="1">
      <c r="B892" s="159"/>
      <c r="C892" s="160"/>
      <c r="D892" s="161" t="s">
        <v>68</v>
      </c>
      <c r="E892" s="173" t="s">
        <v>1876</v>
      </c>
      <c r="F892" s="173" t="s">
        <v>1877</v>
      </c>
      <c r="G892" s="160"/>
      <c r="H892" s="160"/>
      <c r="I892" s="163"/>
      <c r="J892" s="174">
        <f>BK892</f>
        <v>0</v>
      </c>
      <c r="K892" s="160"/>
      <c r="L892" s="165"/>
      <c r="M892" s="166"/>
      <c r="N892" s="167"/>
      <c r="O892" s="167"/>
      <c r="P892" s="168">
        <f>SUM(P893:P906)</f>
        <v>0</v>
      </c>
      <c r="Q892" s="167"/>
      <c r="R892" s="168">
        <f>SUM(R893:R906)</f>
        <v>0.0057</v>
      </c>
      <c r="S892" s="167"/>
      <c r="T892" s="169">
        <f>SUM(T893:T906)</f>
        <v>0</v>
      </c>
      <c r="AR892" s="170" t="s">
        <v>314</v>
      </c>
      <c r="AT892" s="171" t="s">
        <v>68</v>
      </c>
      <c r="AU892" s="171" t="s">
        <v>77</v>
      </c>
      <c r="AY892" s="170" t="s">
        <v>310</v>
      </c>
      <c r="BK892" s="172">
        <f>SUM(BK893:BK906)</f>
        <v>0</v>
      </c>
    </row>
    <row r="893" spans="2:65" s="1" customFormat="1" ht="16.5" customHeight="1">
      <c r="B893" s="31"/>
      <c r="C893" s="208" t="s">
        <v>1878</v>
      </c>
      <c r="D893" s="208" t="s">
        <v>422</v>
      </c>
      <c r="E893" s="209" t="s">
        <v>1879</v>
      </c>
      <c r="F893" s="210" t="s">
        <v>1880</v>
      </c>
      <c r="G893" s="211" t="s">
        <v>422</v>
      </c>
      <c r="H893" s="212">
        <v>12</v>
      </c>
      <c r="I893" s="213"/>
      <c r="J893" s="212">
        <f>ROUND(I893*H893,2)</f>
        <v>0</v>
      </c>
      <c r="K893" s="210" t="s">
        <v>321</v>
      </c>
      <c r="L893" s="214"/>
      <c r="M893" s="215" t="s">
        <v>1</v>
      </c>
      <c r="N893" s="216" t="s">
        <v>41</v>
      </c>
      <c r="O893" s="57"/>
      <c r="P893" s="183">
        <f>O893*H893</f>
        <v>0</v>
      </c>
      <c r="Q893" s="183">
        <v>3E-05</v>
      </c>
      <c r="R893" s="183">
        <f>Q893*H893</f>
        <v>0.00036</v>
      </c>
      <c r="S893" s="183">
        <v>0</v>
      </c>
      <c r="T893" s="184">
        <f>S893*H893</f>
        <v>0</v>
      </c>
      <c r="AR893" s="14" t="s">
        <v>391</v>
      </c>
      <c r="AT893" s="14" t="s">
        <v>422</v>
      </c>
      <c r="AU893" s="14" t="s">
        <v>106</v>
      </c>
      <c r="AY893" s="14" t="s">
        <v>310</v>
      </c>
      <c r="BE893" s="185">
        <f>IF(N893="základní",J893,0)</f>
        <v>0</v>
      </c>
      <c r="BF893" s="185">
        <f>IF(N893="snížená",J893,0)</f>
        <v>0</v>
      </c>
      <c r="BG893" s="185">
        <f>IF(N893="zákl. přenesená",J893,0)</f>
        <v>0</v>
      </c>
      <c r="BH893" s="185">
        <f>IF(N893="sníž. přenesená",J893,0)</f>
        <v>0</v>
      </c>
      <c r="BI893" s="185">
        <f>IF(N893="nulová",J893,0)</f>
        <v>0</v>
      </c>
      <c r="BJ893" s="14" t="s">
        <v>106</v>
      </c>
      <c r="BK893" s="185">
        <f>ROUND(I893*H893,2)</f>
        <v>0</v>
      </c>
      <c r="BL893" s="14" t="s">
        <v>314</v>
      </c>
      <c r="BM893" s="14" t="s">
        <v>1881</v>
      </c>
    </row>
    <row r="894" spans="2:51" s="11" customFormat="1" ht="11.25">
      <c r="B894" s="186"/>
      <c r="C894" s="187"/>
      <c r="D894" s="188" t="s">
        <v>325</v>
      </c>
      <c r="E894" s="189" t="s">
        <v>1882</v>
      </c>
      <c r="F894" s="190" t="s">
        <v>1883</v>
      </c>
      <c r="G894" s="187"/>
      <c r="H894" s="191">
        <v>12</v>
      </c>
      <c r="I894" s="192"/>
      <c r="J894" s="187"/>
      <c r="K894" s="187"/>
      <c r="L894" s="193"/>
      <c r="M894" s="194"/>
      <c r="N894" s="195"/>
      <c r="O894" s="195"/>
      <c r="P894" s="195"/>
      <c r="Q894" s="195"/>
      <c r="R894" s="195"/>
      <c r="S894" s="195"/>
      <c r="T894" s="196"/>
      <c r="AT894" s="197" t="s">
        <v>325</v>
      </c>
      <c r="AU894" s="197" t="s">
        <v>106</v>
      </c>
      <c r="AV894" s="11" t="s">
        <v>106</v>
      </c>
      <c r="AW894" s="11" t="s">
        <v>31</v>
      </c>
      <c r="AX894" s="11" t="s">
        <v>77</v>
      </c>
      <c r="AY894" s="197" t="s">
        <v>310</v>
      </c>
    </row>
    <row r="895" spans="2:65" s="1" customFormat="1" ht="16.5" customHeight="1">
      <c r="B895" s="31"/>
      <c r="C895" s="208" t="s">
        <v>1884</v>
      </c>
      <c r="D895" s="208" t="s">
        <v>422</v>
      </c>
      <c r="E895" s="209" t="s">
        <v>1885</v>
      </c>
      <c r="F895" s="210" t="s">
        <v>1886</v>
      </c>
      <c r="G895" s="211" t="s">
        <v>422</v>
      </c>
      <c r="H895" s="212">
        <v>39</v>
      </c>
      <c r="I895" s="213"/>
      <c r="J895" s="212">
        <f>ROUND(I895*H895,2)</f>
        <v>0</v>
      </c>
      <c r="K895" s="210" t="s">
        <v>321</v>
      </c>
      <c r="L895" s="214"/>
      <c r="M895" s="215" t="s">
        <v>1</v>
      </c>
      <c r="N895" s="216" t="s">
        <v>41</v>
      </c>
      <c r="O895" s="57"/>
      <c r="P895" s="183">
        <f>O895*H895</f>
        <v>0</v>
      </c>
      <c r="Q895" s="183">
        <v>0.0001</v>
      </c>
      <c r="R895" s="183">
        <f>Q895*H895</f>
        <v>0.0039000000000000003</v>
      </c>
      <c r="S895" s="183">
        <v>0</v>
      </c>
      <c r="T895" s="184">
        <f>S895*H895</f>
        <v>0</v>
      </c>
      <c r="AR895" s="14" t="s">
        <v>391</v>
      </c>
      <c r="AT895" s="14" t="s">
        <v>422</v>
      </c>
      <c r="AU895" s="14" t="s">
        <v>106</v>
      </c>
      <c r="AY895" s="14" t="s">
        <v>310</v>
      </c>
      <c r="BE895" s="185">
        <f>IF(N895="základní",J895,0)</f>
        <v>0</v>
      </c>
      <c r="BF895" s="185">
        <f>IF(N895="snížená",J895,0)</f>
        <v>0</v>
      </c>
      <c r="BG895" s="185">
        <f>IF(N895="zákl. přenesená",J895,0)</f>
        <v>0</v>
      </c>
      <c r="BH895" s="185">
        <f>IF(N895="sníž. přenesená",J895,0)</f>
        <v>0</v>
      </c>
      <c r="BI895" s="185">
        <f>IF(N895="nulová",J895,0)</f>
        <v>0</v>
      </c>
      <c r="BJ895" s="14" t="s">
        <v>106</v>
      </c>
      <c r="BK895" s="185">
        <f>ROUND(I895*H895,2)</f>
        <v>0</v>
      </c>
      <c r="BL895" s="14" t="s">
        <v>314</v>
      </c>
      <c r="BM895" s="14" t="s">
        <v>1887</v>
      </c>
    </row>
    <row r="896" spans="2:51" s="11" customFormat="1" ht="11.25">
      <c r="B896" s="186"/>
      <c r="C896" s="187"/>
      <c r="D896" s="188" t="s">
        <v>325</v>
      </c>
      <c r="E896" s="189" t="s">
        <v>1888</v>
      </c>
      <c r="F896" s="190" t="s">
        <v>1889</v>
      </c>
      <c r="G896" s="187"/>
      <c r="H896" s="191">
        <v>39</v>
      </c>
      <c r="I896" s="192"/>
      <c r="J896" s="187"/>
      <c r="K896" s="187"/>
      <c r="L896" s="193"/>
      <c r="M896" s="194"/>
      <c r="N896" s="195"/>
      <c r="O896" s="195"/>
      <c r="P896" s="195"/>
      <c r="Q896" s="195"/>
      <c r="R896" s="195"/>
      <c r="S896" s="195"/>
      <c r="T896" s="196"/>
      <c r="AT896" s="197" t="s">
        <v>325</v>
      </c>
      <c r="AU896" s="197" t="s">
        <v>106</v>
      </c>
      <c r="AV896" s="11" t="s">
        <v>106</v>
      </c>
      <c r="AW896" s="11" t="s">
        <v>31</v>
      </c>
      <c r="AX896" s="11" t="s">
        <v>77</v>
      </c>
      <c r="AY896" s="197" t="s">
        <v>310</v>
      </c>
    </row>
    <row r="897" spans="2:65" s="1" customFormat="1" ht="16.5" customHeight="1">
      <c r="B897" s="31"/>
      <c r="C897" s="208" t="s">
        <v>1890</v>
      </c>
      <c r="D897" s="208" t="s">
        <v>422</v>
      </c>
      <c r="E897" s="209" t="s">
        <v>1891</v>
      </c>
      <c r="F897" s="210" t="s">
        <v>1892</v>
      </c>
      <c r="G897" s="211" t="s">
        <v>422</v>
      </c>
      <c r="H897" s="212">
        <v>12</v>
      </c>
      <c r="I897" s="213"/>
      <c r="J897" s="212">
        <f>ROUND(I897*H897,2)</f>
        <v>0</v>
      </c>
      <c r="K897" s="210" t="s">
        <v>321</v>
      </c>
      <c r="L897" s="214"/>
      <c r="M897" s="215" t="s">
        <v>1</v>
      </c>
      <c r="N897" s="216" t="s">
        <v>41</v>
      </c>
      <c r="O897" s="57"/>
      <c r="P897" s="183">
        <f>O897*H897</f>
        <v>0</v>
      </c>
      <c r="Q897" s="183">
        <v>0.00012</v>
      </c>
      <c r="R897" s="183">
        <f>Q897*H897</f>
        <v>0.00144</v>
      </c>
      <c r="S897" s="183">
        <v>0</v>
      </c>
      <c r="T897" s="184">
        <f>S897*H897</f>
        <v>0</v>
      </c>
      <c r="AR897" s="14" t="s">
        <v>391</v>
      </c>
      <c r="AT897" s="14" t="s">
        <v>422</v>
      </c>
      <c r="AU897" s="14" t="s">
        <v>106</v>
      </c>
      <c r="AY897" s="14" t="s">
        <v>310</v>
      </c>
      <c r="BE897" s="185">
        <f>IF(N897="základní",J897,0)</f>
        <v>0</v>
      </c>
      <c r="BF897" s="185">
        <f>IF(N897="snížená",J897,0)</f>
        <v>0</v>
      </c>
      <c r="BG897" s="185">
        <f>IF(N897="zákl. přenesená",J897,0)</f>
        <v>0</v>
      </c>
      <c r="BH897" s="185">
        <f>IF(N897="sníž. přenesená",J897,0)</f>
        <v>0</v>
      </c>
      <c r="BI897" s="185">
        <f>IF(N897="nulová",J897,0)</f>
        <v>0</v>
      </c>
      <c r="BJ897" s="14" t="s">
        <v>106</v>
      </c>
      <c r="BK897" s="185">
        <f>ROUND(I897*H897,2)</f>
        <v>0</v>
      </c>
      <c r="BL897" s="14" t="s">
        <v>314</v>
      </c>
      <c r="BM897" s="14" t="s">
        <v>1893</v>
      </c>
    </row>
    <row r="898" spans="2:51" s="11" customFormat="1" ht="11.25">
      <c r="B898" s="186"/>
      <c r="C898" s="187"/>
      <c r="D898" s="188" t="s">
        <v>325</v>
      </c>
      <c r="E898" s="189" t="s">
        <v>1894</v>
      </c>
      <c r="F898" s="190" t="s">
        <v>1883</v>
      </c>
      <c r="G898" s="187"/>
      <c r="H898" s="191">
        <v>12</v>
      </c>
      <c r="I898" s="192"/>
      <c r="J898" s="187"/>
      <c r="K898" s="187"/>
      <c r="L898" s="193"/>
      <c r="M898" s="194"/>
      <c r="N898" s="195"/>
      <c r="O898" s="195"/>
      <c r="P898" s="195"/>
      <c r="Q898" s="195"/>
      <c r="R898" s="195"/>
      <c r="S898" s="195"/>
      <c r="T898" s="196"/>
      <c r="AT898" s="197" t="s">
        <v>325</v>
      </c>
      <c r="AU898" s="197" t="s">
        <v>106</v>
      </c>
      <c r="AV898" s="11" t="s">
        <v>106</v>
      </c>
      <c r="AW898" s="11" t="s">
        <v>31</v>
      </c>
      <c r="AX898" s="11" t="s">
        <v>77</v>
      </c>
      <c r="AY898" s="197" t="s">
        <v>310</v>
      </c>
    </row>
    <row r="899" spans="2:65" s="1" customFormat="1" ht="16.5" customHeight="1">
      <c r="B899" s="31"/>
      <c r="C899" s="208" t="s">
        <v>1895</v>
      </c>
      <c r="D899" s="208" t="s">
        <v>422</v>
      </c>
      <c r="E899" s="209" t="s">
        <v>1896</v>
      </c>
      <c r="F899" s="210" t="s">
        <v>1897</v>
      </c>
      <c r="G899" s="211" t="s">
        <v>720</v>
      </c>
      <c r="H899" s="212">
        <v>3</v>
      </c>
      <c r="I899" s="213"/>
      <c r="J899" s="212">
        <f>ROUND(I899*H899,2)</f>
        <v>0</v>
      </c>
      <c r="K899" s="210" t="s">
        <v>402</v>
      </c>
      <c r="L899" s="214"/>
      <c r="M899" s="215" t="s">
        <v>1</v>
      </c>
      <c r="N899" s="216" t="s">
        <v>41</v>
      </c>
      <c r="O899" s="57"/>
      <c r="P899" s="183">
        <f>O899*H899</f>
        <v>0</v>
      </c>
      <c r="Q899" s="183">
        <v>0</v>
      </c>
      <c r="R899" s="183">
        <f>Q899*H899</f>
        <v>0</v>
      </c>
      <c r="S899" s="183">
        <v>0</v>
      </c>
      <c r="T899" s="184">
        <f>S899*H899</f>
        <v>0</v>
      </c>
      <c r="AR899" s="14" t="s">
        <v>391</v>
      </c>
      <c r="AT899" s="14" t="s">
        <v>422</v>
      </c>
      <c r="AU899" s="14" t="s">
        <v>106</v>
      </c>
      <c r="AY899" s="14" t="s">
        <v>310</v>
      </c>
      <c r="BE899" s="185">
        <f>IF(N899="základní",J899,0)</f>
        <v>0</v>
      </c>
      <c r="BF899" s="185">
        <f>IF(N899="snížená",J899,0)</f>
        <v>0</v>
      </c>
      <c r="BG899" s="185">
        <f>IF(N899="zákl. přenesená",J899,0)</f>
        <v>0</v>
      </c>
      <c r="BH899" s="185">
        <f>IF(N899="sníž. přenesená",J899,0)</f>
        <v>0</v>
      </c>
      <c r="BI899" s="185">
        <f>IF(N899="nulová",J899,0)</f>
        <v>0</v>
      </c>
      <c r="BJ899" s="14" t="s">
        <v>106</v>
      </c>
      <c r="BK899" s="185">
        <f>ROUND(I899*H899,2)</f>
        <v>0</v>
      </c>
      <c r="BL899" s="14" t="s">
        <v>314</v>
      </c>
      <c r="BM899" s="14" t="s">
        <v>1898</v>
      </c>
    </row>
    <row r="900" spans="2:51" s="11" customFormat="1" ht="11.25">
      <c r="B900" s="186"/>
      <c r="C900" s="187"/>
      <c r="D900" s="188" t="s">
        <v>325</v>
      </c>
      <c r="E900" s="189" t="s">
        <v>1899</v>
      </c>
      <c r="F900" s="190" t="s">
        <v>344</v>
      </c>
      <c r="G900" s="187"/>
      <c r="H900" s="191">
        <v>3</v>
      </c>
      <c r="I900" s="192"/>
      <c r="J900" s="187"/>
      <c r="K900" s="187"/>
      <c r="L900" s="193"/>
      <c r="M900" s="194"/>
      <c r="N900" s="195"/>
      <c r="O900" s="195"/>
      <c r="P900" s="195"/>
      <c r="Q900" s="195"/>
      <c r="R900" s="195"/>
      <c r="S900" s="195"/>
      <c r="T900" s="196"/>
      <c r="AT900" s="197" t="s">
        <v>325</v>
      </c>
      <c r="AU900" s="197" t="s">
        <v>106</v>
      </c>
      <c r="AV900" s="11" t="s">
        <v>106</v>
      </c>
      <c r="AW900" s="11" t="s">
        <v>31</v>
      </c>
      <c r="AX900" s="11" t="s">
        <v>77</v>
      </c>
      <c r="AY900" s="197" t="s">
        <v>310</v>
      </c>
    </row>
    <row r="901" spans="2:65" s="1" customFormat="1" ht="22.5" customHeight="1">
      <c r="B901" s="31"/>
      <c r="C901" s="175" t="s">
        <v>1900</v>
      </c>
      <c r="D901" s="175" t="s">
        <v>317</v>
      </c>
      <c r="E901" s="176" t="s">
        <v>1901</v>
      </c>
      <c r="F901" s="177" t="s">
        <v>1902</v>
      </c>
      <c r="G901" s="178" t="s">
        <v>422</v>
      </c>
      <c r="H901" s="179">
        <v>39</v>
      </c>
      <c r="I901" s="180"/>
      <c r="J901" s="179">
        <f>ROUND(I901*H901,2)</f>
        <v>0</v>
      </c>
      <c r="K901" s="177" t="s">
        <v>402</v>
      </c>
      <c r="L901" s="35"/>
      <c r="M901" s="181" t="s">
        <v>1</v>
      </c>
      <c r="N901" s="182" t="s">
        <v>41</v>
      </c>
      <c r="O901" s="57"/>
      <c r="P901" s="183">
        <f>O901*H901</f>
        <v>0</v>
      </c>
      <c r="Q901" s="183">
        <v>0</v>
      </c>
      <c r="R901" s="183">
        <f>Q901*H901</f>
        <v>0</v>
      </c>
      <c r="S901" s="183">
        <v>0</v>
      </c>
      <c r="T901" s="184">
        <f>S901*H901</f>
        <v>0</v>
      </c>
      <c r="AR901" s="14" t="s">
        <v>314</v>
      </c>
      <c r="AT901" s="14" t="s">
        <v>317</v>
      </c>
      <c r="AU901" s="14" t="s">
        <v>106</v>
      </c>
      <c r="AY901" s="14" t="s">
        <v>310</v>
      </c>
      <c r="BE901" s="185">
        <f>IF(N901="základní",J901,0)</f>
        <v>0</v>
      </c>
      <c r="BF901" s="185">
        <f>IF(N901="snížená",J901,0)</f>
        <v>0</v>
      </c>
      <c r="BG901" s="185">
        <f>IF(N901="zákl. přenesená",J901,0)</f>
        <v>0</v>
      </c>
      <c r="BH901" s="185">
        <f>IF(N901="sníž. přenesená",J901,0)</f>
        <v>0</v>
      </c>
      <c r="BI901" s="185">
        <f>IF(N901="nulová",J901,0)</f>
        <v>0</v>
      </c>
      <c r="BJ901" s="14" t="s">
        <v>106</v>
      </c>
      <c r="BK901" s="185">
        <f>ROUND(I901*H901,2)</f>
        <v>0</v>
      </c>
      <c r="BL901" s="14" t="s">
        <v>314</v>
      </c>
      <c r="BM901" s="14" t="s">
        <v>1903</v>
      </c>
    </row>
    <row r="902" spans="2:51" s="11" customFormat="1" ht="11.25">
      <c r="B902" s="186"/>
      <c r="C902" s="187"/>
      <c r="D902" s="188" t="s">
        <v>325</v>
      </c>
      <c r="E902" s="189" t="s">
        <v>1904</v>
      </c>
      <c r="F902" s="190" t="s">
        <v>1889</v>
      </c>
      <c r="G902" s="187"/>
      <c r="H902" s="191">
        <v>39</v>
      </c>
      <c r="I902" s="192"/>
      <c r="J902" s="187"/>
      <c r="K902" s="187"/>
      <c r="L902" s="193"/>
      <c r="M902" s="194"/>
      <c r="N902" s="195"/>
      <c r="O902" s="195"/>
      <c r="P902" s="195"/>
      <c r="Q902" s="195"/>
      <c r="R902" s="195"/>
      <c r="S902" s="195"/>
      <c r="T902" s="196"/>
      <c r="AT902" s="197" t="s">
        <v>325</v>
      </c>
      <c r="AU902" s="197" t="s">
        <v>106</v>
      </c>
      <c r="AV902" s="11" t="s">
        <v>106</v>
      </c>
      <c r="AW902" s="11" t="s">
        <v>31</v>
      </c>
      <c r="AX902" s="11" t="s">
        <v>77</v>
      </c>
      <c r="AY902" s="197" t="s">
        <v>310</v>
      </c>
    </row>
    <row r="903" spans="2:65" s="1" customFormat="1" ht="22.5" customHeight="1">
      <c r="B903" s="31"/>
      <c r="C903" s="175" t="s">
        <v>1905</v>
      </c>
      <c r="D903" s="175" t="s">
        <v>317</v>
      </c>
      <c r="E903" s="176" t="s">
        <v>1906</v>
      </c>
      <c r="F903" s="177" t="s">
        <v>1907</v>
      </c>
      <c r="G903" s="178" t="s">
        <v>422</v>
      </c>
      <c r="H903" s="179">
        <v>12</v>
      </c>
      <c r="I903" s="180"/>
      <c r="J903" s="179">
        <f>ROUND(I903*H903,2)</f>
        <v>0</v>
      </c>
      <c r="K903" s="177" t="s">
        <v>402</v>
      </c>
      <c r="L903" s="35"/>
      <c r="M903" s="181" t="s">
        <v>1</v>
      </c>
      <c r="N903" s="182" t="s">
        <v>41</v>
      </c>
      <c r="O903" s="57"/>
      <c r="P903" s="183">
        <f>O903*H903</f>
        <v>0</v>
      </c>
      <c r="Q903" s="183">
        <v>0</v>
      </c>
      <c r="R903" s="183">
        <f>Q903*H903</f>
        <v>0</v>
      </c>
      <c r="S903" s="183">
        <v>0</v>
      </c>
      <c r="T903" s="184">
        <f>S903*H903</f>
        <v>0</v>
      </c>
      <c r="AR903" s="14" t="s">
        <v>314</v>
      </c>
      <c r="AT903" s="14" t="s">
        <v>317</v>
      </c>
      <c r="AU903" s="14" t="s">
        <v>106</v>
      </c>
      <c r="AY903" s="14" t="s">
        <v>310</v>
      </c>
      <c r="BE903" s="185">
        <f>IF(N903="základní",J903,0)</f>
        <v>0</v>
      </c>
      <c r="BF903" s="185">
        <f>IF(N903="snížená",J903,0)</f>
        <v>0</v>
      </c>
      <c r="BG903" s="185">
        <f>IF(N903="zákl. přenesená",J903,0)</f>
        <v>0</v>
      </c>
      <c r="BH903" s="185">
        <f>IF(N903="sníž. přenesená",J903,0)</f>
        <v>0</v>
      </c>
      <c r="BI903" s="185">
        <f>IF(N903="nulová",J903,0)</f>
        <v>0</v>
      </c>
      <c r="BJ903" s="14" t="s">
        <v>106</v>
      </c>
      <c r="BK903" s="185">
        <f>ROUND(I903*H903,2)</f>
        <v>0</v>
      </c>
      <c r="BL903" s="14" t="s">
        <v>314</v>
      </c>
      <c r="BM903" s="14" t="s">
        <v>1908</v>
      </c>
    </row>
    <row r="904" spans="2:51" s="11" customFormat="1" ht="11.25">
      <c r="B904" s="186"/>
      <c r="C904" s="187"/>
      <c r="D904" s="188" t="s">
        <v>325</v>
      </c>
      <c r="E904" s="189" t="s">
        <v>1909</v>
      </c>
      <c r="F904" s="190" t="s">
        <v>1883</v>
      </c>
      <c r="G904" s="187"/>
      <c r="H904" s="191">
        <v>12</v>
      </c>
      <c r="I904" s="192"/>
      <c r="J904" s="187"/>
      <c r="K904" s="187"/>
      <c r="L904" s="193"/>
      <c r="M904" s="194"/>
      <c r="N904" s="195"/>
      <c r="O904" s="195"/>
      <c r="P904" s="195"/>
      <c r="Q904" s="195"/>
      <c r="R904" s="195"/>
      <c r="S904" s="195"/>
      <c r="T904" s="196"/>
      <c r="AT904" s="197" t="s">
        <v>325</v>
      </c>
      <c r="AU904" s="197" t="s">
        <v>106</v>
      </c>
      <c r="AV904" s="11" t="s">
        <v>106</v>
      </c>
      <c r="AW904" s="11" t="s">
        <v>31</v>
      </c>
      <c r="AX904" s="11" t="s">
        <v>77</v>
      </c>
      <c r="AY904" s="197" t="s">
        <v>310</v>
      </c>
    </row>
    <row r="905" spans="2:65" s="1" customFormat="1" ht="16.5" customHeight="1">
      <c r="B905" s="31"/>
      <c r="C905" s="208" t="s">
        <v>1910</v>
      </c>
      <c r="D905" s="208" t="s">
        <v>422</v>
      </c>
      <c r="E905" s="209" t="s">
        <v>1911</v>
      </c>
      <c r="F905" s="210" t="s">
        <v>1912</v>
      </c>
      <c r="G905" s="211" t="s">
        <v>720</v>
      </c>
      <c r="H905" s="212">
        <v>6</v>
      </c>
      <c r="I905" s="213"/>
      <c r="J905" s="212">
        <f>ROUND(I905*H905,2)</f>
        <v>0</v>
      </c>
      <c r="K905" s="210" t="s">
        <v>402</v>
      </c>
      <c r="L905" s="214"/>
      <c r="M905" s="215" t="s">
        <v>1</v>
      </c>
      <c r="N905" s="216" t="s">
        <v>41</v>
      </c>
      <c r="O905" s="57"/>
      <c r="P905" s="183">
        <f>O905*H905</f>
        <v>0</v>
      </c>
      <c r="Q905" s="183">
        <v>0</v>
      </c>
      <c r="R905" s="183">
        <f>Q905*H905</f>
        <v>0</v>
      </c>
      <c r="S905" s="183">
        <v>0</v>
      </c>
      <c r="T905" s="184">
        <f>S905*H905</f>
        <v>0</v>
      </c>
      <c r="AR905" s="14" t="s">
        <v>391</v>
      </c>
      <c r="AT905" s="14" t="s">
        <v>422</v>
      </c>
      <c r="AU905" s="14" t="s">
        <v>106</v>
      </c>
      <c r="AY905" s="14" t="s">
        <v>310</v>
      </c>
      <c r="BE905" s="185">
        <f>IF(N905="základní",J905,0)</f>
        <v>0</v>
      </c>
      <c r="BF905" s="185">
        <f>IF(N905="snížená",J905,0)</f>
        <v>0</v>
      </c>
      <c r="BG905" s="185">
        <f>IF(N905="zákl. přenesená",J905,0)</f>
        <v>0</v>
      </c>
      <c r="BH905" s="185">
        <f>IF(N905="sníž. přenesená",J905,0)</f>
        <v>0</v>
      </c>
      <c r="BI905" s="185">
        <f>IF(N905="nulová",J905,0)</f>
        <v>0</v>
      </c>
      <c r="BJ905" s="14" t="s">
        <v>106</v>
      </c>
      <c r="BK905" s="185">
        <f>ROUND(I905*H905,2)</f>
        <v>0</v>
      </c>
      <c r="BL905" s="14" t="s">
        <v>314</v>
      </c>
      <c r="BM905" s="14" t="s">
        <v>1913</v>
      </c>
    </row>
    <row r="906" spans="2:51" s="11" customFormat="1" ht="11.25">
      <c r="B906" s="186"/>
      <c r="C906" s="187"/>
      <c r="D906" s="188" t="s">
        <v>325</v>
      </c>
      <c r="E906" s="189" t="s">
        <v>1914</v>
      </c>
      <c r="F906" s="190" t="s">
        <v>380</v>
      </c>
      <c r="G906" s="187"/>
      <c r="H906" s="191">
        <v>6</v>
      </c>
      <c r="I906" s="192"/>
      <c r="J906" s="187"/>
      <c r="K906" s="187"/>
      <c r="L906" s="193"/>
      <c r="M906" s="217"/>
      <c r="N906" s="218"/>
      <c r="O906" s="218"/>
      <c r="P906" s="218"/>
      <c r="Q906" s="218"/>
      <c r="R906" s="218"/>
      <c r="S906" s="218"/>
      <c r="T906" s="219"/>
      <c r="AT906" s="197" t="s">
        <v>325</v>
      </c>
      <c r="AU906" s="197" t="s">
        <v>106</v>
      </c>
      <c r="AV906" s="11" t="s">
        <v>106</v>
      </c>
      <c r="AW906" s="11" t="s">
        <v>31</v>
      </c>
      <c r="AX906" s="11" t="s">
        <v>77</v>
      </c>
      <c r="AY906" s="197" t="s">
        <v>310</v>
      </c>
    </row>
    <row r="907" spans="2:12" s="1" customFormat="1" ht="6.95" customHeight="1">
      <c r="B907" s="43"/>
      <c r="C907" s="44"/>
      <c r="D907" s="44"/>
      <c r="E907" s="44"/>
      <c r="F907" s="44"/>
      <c r="G907" s="44"/>
      <c r="H907" s="44"/>
      <c r="I907" s="124"/>
      <c r="J907" s="44"/>
      <c r="K907" s="44"/>
      <c r="L907" s="35"/>
    </row>
  </sheetData>
  <sheetProtection algorithmName="SHA-512" hashValue="6n/NkkBKh0dSJduRR6/cTyyyVUsP02LkrADf2y2xTznErZTEVRl4vYmNcly0Qlu7g9JGGODAH/2VlTXGVx0Gjw==" saltValue="YpOQ4J7wATALL3h53YP4vEf36ItvCFe9gSxuZvciWVtqkU0xY0LfZg1exT/h4YI6zxxwZatPViDMG9yOv9CDLA==" spinCount="100000" sheet="1" objects="1" scenarios="1" formatColumns="0" formatRows="0" autoFilter="0"/>
  <autoFilter ref="C107:K906"/>
  <mergeCells count="9">
    <mergeCell ref="E50:H50"/>
    <mergeCell ref="E98:H98"/>
    <mergeCell ref="E100:H10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82</v>
      </c>
      <c r="AZ2" s="95" t="s">
        <v>1915</v>
      </c>
      <c r="BA2" s="95" t="s">
        <v>1915</v>
      </c>
      <c r="BB2" s="95" t="s">
        <v>1</v>
      </c>
      <c r="BC2" s="95" t="s">
        <v>1916</v>
      </c>
      <c r="BD2" s="95" t="s">
        <v>106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  <c r="AZ3" s="95" t="s">
        <v>412</v>
      </c>
      <c r="BA3" s="95" t="s">
        <v>412</v>
      </c>
      <c r="BB3" s="95" t="s">
        <v>1</v>
      </c>
      <c r="BC3" s="95" t="s">
        <v>371</v>
      </c>
      <c r="BD3" s="95" t="s">
        <v>106</v>
      </c>
    </row>
    <row r="4" spans="2:56" ht="24.95" customHeight="1">
      <c r="B4" s="17"/>
      <c r="D4" s="99" t="s">
        <v>109</v>
      </c>
      <c r="L4" s="17"/>
      <c r="M4" s="21" t="s">
        <v>10</v>
      </c>
      <c r="AT4" s="14" t="s">
        <v>4</v>
      </c>
      <c r="AZ4" s="95" t="s">
        <v>1917</v>
      </c>
      <c r="BA4" s="95" t="s">
        <v>1917</v>
      </c>
      <c r="BB4" s="95" t="s">
        <v>1</v>
      </c>
      <c r="BC4" s="95" t="s">
        <v>371</v>
      </c>
      <c r="BD4" s="95" t="s">
        <v>106</v>
      </c>
    </row>
    <row r="5" spans="2:56" ht="6.95" customHeight="1">
      <c r="B5" s="17"/>
      <c r="L5" s="17"/>
      <c r="AZ5" s="95" t="s">
        <v>1918</v>
      </c>
      <c r="BA5" s="95" t="s">
        <v>1918</v>
      </c>
      <c r="BB5" s="95" t="s">
        <v>1</v>
      </c>
      <c r="BC5" s="95" t="s">
        <v>398</v>
      </c>
      <c r="BD5" s="95" t="s">
        <v>106</v>
      </c>
    </row>
    <row r="6" spans="2:56" ht="12" customHeight="1">
      <c r="B6" s="17"/>
      <c r="D6" s="100" t="s">
        <v>15</v>
      </c>
      <c r="L6" s="17"/>
      <c r="AZ6" s="95" t="s">
        <v>1919</v>
      </c>
      <c r="BA6" s="95" t="s">
        <v>1919</v>
      </c>
      <c r="BB6" s="95" t="s">
        <v>1</v>
      </c>
      <c r="BC6" s="95" t="s">
        <v>398</v>
      </c>
      <c r="BD6" s="95" t="s">
        <v>106</v>
      </c>
    </row>
    <row r="7" spans="2:12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</row>
    <row r="8" spans="2:12" s="1" customFormat="1" ht="12" customHeight="1">
      <c r="B8" s="35"/>
      <c r="D8" s="100" t="s">
        <v>118</v>
      </c>
      <c r="I8" s="101"/>
      <c r="L8" s="35"/>
    </row>
    <row r="9" spans="2:12" s="1" customFormat="1" ht="36.95" customHeight="1">
      <c r="B9" s="35"/>
      <c r="E9" s="267" t="s">
        <v>1920</v>
      </c>
      <c r="F9" s="268"/>
      <c r="G9" s="268"/>
      <c r="H9" s="268"/>
      <c r="I9" s="101"/>
      <c r="L9" s="35"/>
    </row>
    <row r="10" spans="2:12" s="1" customFormat="1" ht="11.25">
      <c r="B10" s="35"/>
      <c r="I10" s="101"/>
      <c r="L10" s="35"/>
    </row>
    <row r="11" spans="2:12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</row>
    <row r="12" spans="2:12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</row>
    <row r="13" spans="2:12" s="1" customFormat="1" ht="10.9" customHeight="1">
      <c r="B13" s="35"/>
      <c r="I13" s="101"/>
      <c r="L13" s="35"/>
    </row>
    <row r="14" spans="2:12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1"/>
      <c r="L16" s="35"/>
    </row>
    <row r="17" spans="2:12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1"/>
      <c r="L19" s="35"/>
    </row>
    <row r="20" spans="2:12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1"/>
      <c r="L22" s="35"/>
    </row>
    <row r="23" spans="2:12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1"/>
      <c r="L25" s="35"/>
    </row>
    <row r="26" spans="2:12" s="1" customFormat="1" ht="12" customHeight="1">
      <c r="B26" s="35"/>
      <c r="D26" s="100" t="s">
        <v>33</v>
      </c>
      <c r="I26" s="101"/>
      <c r="L26" s="35"/>
    </row>
    <row r="27" spans="2:12" s="6" customFormat="1" ht="16.5" customHeight="1">
      <c r="B27" s="104"/>
      <c r="E27" s="271" t="s">
        <v>1</v>
      </c>
      <c r="F27" s="271"/>
      <c r="G27" s="271"/>
      <c r="H27" s="271"/>
      <c r="I27" s="105"/>
      <c r="L27" s="104"/>
    </row>
    <row r="28" spans="2:12" s="1" customFormat="1" ht="6.95" customHeight="1">
      <c r="B28" s="35"/>
      <c r="I28" s="101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</row>
    <row r="30" spans="2:12" s="1" customFormat="1" ht="25.35" customHeight="1">
      <c r="B30" s="35"/>
      <c r="D30" s="108" t="s">
        <v>35</v>
      </c>
      <c r="I30" s="101"/>
      <c r="J30" s="109">
        <f>ROUND(J101,2)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</row>
    <row r="32" spans="2:12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</row>
    <row r="33" spans="2:12" s="1" customFormat="1" ht="14.45" customHeight="1">
      <c r="B33" s="35"/>
      <c r="D33" s="100" t="s">
        <v>39</v>
      </c>
      <c r="E33" s="100" t="s">
        <v>40</v>
      </c>
      <c r="F33" s="112">
        <f>ROUND((SUM(BE101:BE414)),2)</f>
        <v>0</v>
      </c>
      <c r="I33" s="113">
        <v>0.21</v>
      </c>
      <c r="J33" s="112">
        <f>ROUND(((SUM(BE101:BE414))*I33),2)</f>
        <v>0</v>
      </c>
      <c r="L33" s="35"/>
    </row>
    <row r="34" spans="2:12" s="1" customFormat="1" ht="14.45" customHeight="1">
      <c r="B34" s="35"/>
      <c r="E34" s="100" t="s">
        <v>41</v>
      </c>
      <c r="F34" s="112">
        <f>ROUND((SUM(BF101:BF414)),2)</f>
        <v>0</v>
      </c>
      <c r="I34" s="113">
        <v>0.15</v>
      </c>
      <c r="J34" s="112">
        <f>ROUND(((SUM(BF101:BF414))*I34),2)</f>
        <v>0</v>
      </c>
      <c r="L34" s="35"/>
    </row>
    <row r="35" spans="2:12" s="1" customFormat="1" ht="14.45" customHeight="1" hidden="1">
      <c r="B35" s="35"/>
      <c r="E35" s="100" t="s">
        <v>42</v>
      </c>
      <c r="F35" s="112">
        <f>ROUND((SUM(BG101:BG414)),2)</f>
        <v>0</v>
      </c>
      <c r="I35" s="113">
        <v>0.21</v>
      </c>
      <c r="J35" s="112">
        <f>0</f>
        <v>0</v>
      </c>
      <c r="L35" s="35"/>
    </row>
    <row r="36" spans="2:12" s="1" customFormat="1" ht="14.45" customHeight="1" hidden="1">
      <c r="B36" s="35"/>
      <c r="E36" s="100" t="s">
        <v>43</v>
      </c>
      <c r="F36" s="112">
        <f>ROUND((SUM(BH101:BH414)),2)</f>
        <v>0</v>
      </c>
      <c r="I36" s="113">
        <v>0.15</v>
      </c>
      <c r="J36" s="112">
        <f>0</f>
        <v>0</v>
      </c>
      <c r="L36" s="35"/>
    </row>
    <row r="37" spans="2:12" s="1" customFormat="1" ht="14.45" customHeight="1" hidden="1">
      <c r="B37" s="35"/>
      <c r="E37" s="100" t="s">
        <v>44</v>
      </c>
      <c r="F37" s="112">
        <f>ROUND((SUM(BI101:BI414)),2)</f>
        <v>0</v>
      </c>
      <c r="I37" s="113">
        <v>0</v>
      </c>
      <c r="J37" s="112">
        <f>0</f>
        <v>0</v>
      </c>
      <c r="L37" s="35"/>
    </row>
    <row r="38" spans="2:12" s="1" customFormat="1" ht="6.95" customHeight="1">
      <c r="B38" s="35"/>
      <c r="I38" s="101"/>
      <c r="L38" s="35"/>
    </row>
    <row r="39" spans="2:12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</row>
    <row r="45" spans="2:12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</row>
    <row r="47" spans="2:12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</row>
    <row r="48" spans="2:12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</row>
    <row r="49" spans="2:12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</row>
    <row r="50" spans="2:12" s="1" customFormat="1" ht="16.5" customHeight="1">
      <c r="B50" s="31"/>
      <c r="C50" s="32"/>
      <c r="D50" s="32"/>
      <c r="E50" s="244" t="str">
        <f>E9</f>
        <v>01-2 - SO 01-2 Bytový dům č. p. 391 - nezpůsobilé náklady</v>
      </c>
      <c r="F50" s="243"/>
      <c r="G50" s="243"/>
      <c r="H50" s="243"/>
      <c r="I50" s="101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</row>
    <row r="52" spans="2:12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</row>
    <row r="54" spans="2:12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</row>
    <row r="55" spans="2:12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</row>
    <row r="57" spans="2:12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</row>
    <row r="59" spans="2:47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J101</f>
        <v>0</v>
      </c>
      <c r="K59" s="32"/>
      <c r="L59" s="35"/>
      <c r="AU59" s="14" t="s">
        <v>79</v>
      </c>
    </row>
    <row r="60" spans="2:12" s="7" customFormat="1" ht="24.95" customHeight="1">
      <c r="B60" s="133"/>
      <c r="C60" s="134"/>
      <c r="D60" s="135" t="s">
        <v>1921</v>
      </c>
      <c r="E60" s="136"/>
      <c r="F60" s="136"/>
      <c r="G60" s="136"/>
      <c r="H60" s="136"/>
      <c r="I60" s="137"/>
      <c r="J60" s="138">
        <f>J102</f>
        <v>0</v>
      </c>
      <c r="K60" s="134"/>
      <c r="L60" s="139"/>
    </row>
    <row r="61" spans="2:12" s="8" customFormat="1" ht="19.9" customHeight="1">
      <c r="B61" s="141"/>
      <c r="C61" s="142"/>
      <c r="D61" s="143" t="s">
        <v>210</v>
      </c>
      <c r="E61" s="144"/>
      <c r="F61" s="144"/>
      <c r="G61" s="144"/>
      <c r="H61" s="144"/>
      <c r="I61" s="145"/>
      <c r="J61" s="146">
        <f>J103</f>
        <v>0</v>
      </c>
      <c r="K61" s="142"/>
      <c r="L61" s="147"/>
    </row>
    <row r="62" spans="2:12" s="8" customFormat="1" ht="19.9" customHeight="1">
      <c r="B62" s="141"/>
      <c r="C62" s="142"/>
      <c r="D62" s="143" t="s">
        <v>222</v>
      </c>
      <c r="E62" s="144"/>
      <c r="F62" s="144"/>
      <c r="G62" s="144"/>
      <c r="H62" s="144"/>
      <c r="I62" s="145"/>
      <c r="J62" s="146">
        <f>J107</f>
        <v>0</v>
      </c>
      <c r="K62" s="142"/>
      <c r="L62" s="147"/>
    </row>
    <row r="63" spans="2:12" s="8" customFormat="1" ht="19.9" customHeight="1">
      <c r="B63" s="141"/>
      <c r="C63" s="142"/>
      <c r="D63" s="143" t="s">
        <v>224</v>
      </c>
      <c r="E63" s="144"/>
      <c r="F63" s="144"/>
      <c r="G63" s="144"/>
      <c r="H63" s="144"/>
      <c r="I63" s="145"/>
      <c r="J63" s="146">
        <f>J114</f>
        <v>0</v>
      </c>
      <c r="K63" s="142"/>
      <c r="L63" s="147"/>
    </row>
    <row r="64" spans="2:12" s="8" customFormat="1" ht="19.9" customHeight="1">
      <c r="B64" s="141"/>
      <c r="C64" s="142"/>
      <c r="D64" s="143" t="s">
        <v>226</v>
      </c>
      <c r="E64" s="144"/>
      <c r="F64" s="144"/>
      <c r="G64" s="144"/>
      <c r="H64" s="144"/>
      <c r="I64" s="145"/>
      <c r="J64" s="146">
        <f>J123</f>
        <v>0</v>
      </c>
      <c r="K64" s="142"/>
      <c r="L64" s="147"/>
    </row>
    <row r="65" spans="2:12" s="8" customFormat="1" ht="19.9" customHeight="1">
      <c r="B65" s="141"/>
      <c r="C65" s="142"/>
      <c r="D65" s="143" t="s">
        <v>228</v>
      </c>
      <c r="E65" s="144"/>
      <c r="F65" s="144"/>
      <c r="G65" s="144"/>
      <c r="H65" s="144"/>
      <c r="I65" s="145"/>
      <c r="J65" s="146">
        <f>J126</f>
        <v>0</v>
      </c>
      <c r="K65" s="142"/>
      <c r="L65" s="147"/>
    </row>
    <row r="66" spans="2:12" s="7" customFormat="1" ht="24.95" customHeight="1">
      <c r="B66" s="133"/>
      <c r="C66" s="134"/>
      <c r="D66" s="135" t="s">
        <v>233</v>
      </c>
      <c r="E66" s="136"/>
      <c r="F66" s="136"/>
      <c r="G66" s="136"/>
      <c r="H66" s="136"/>
      <c r="I66" s="137"/>
      <c r="J66" s="138">
        <f>J128</f>
        <v>0</v>
      </c>
      <c r="K66" s="134"/>
      <c r="L66" s="139"/>
    </row>
    <row r="67" spans="2:12" s="8" customFormat="1" ht="19.9" customHeight="1">
      <c r="B67" s="141"/>
      <c r="C67" s="142"/>
      <c r="D67" s="143" t="s">
        <v>242</v>
      </c>
      <c r="E67" s="144"/>
      <c r="F67" s="144"/>
      <c r="G67" s="144"/>
      <c r="H67" s="144"/>
      <c r="I67" s="145"/>
      <c r="J67" s="146">
        <f>J129</f>
        <v>0</v>
      </c>
      <c r="K67" s="142"/>
      <c r="L67" s="147"/>
    </row>
    <row r="68" spans="2:12" s="8" customFormat="1" ht="19.9" customHeight="1">
      <c r="B68" s="141"/>
      <c r="C68" s="142"/>
      <c r="D68" s="143" t="s">
        <v>244</v>
      </c>
      <c r="E68" s="144"/>
      <c r="F68" s="144"/>
      <c r="G68" s="144"/>
      <c r="H68" s="144"/>
      <c r="I68" s="145"/>
      <c r="J68" s="146">
        <f>J143</f>
        <v>0</v>
      </c>
      <c r="K68" s="142"/>
      <c r="L68" s="147"/>
    </row>
    <row r="69" spans="2:12" s="8" customFormat="1" ht="19.9" customHeight="1">
      <c r="B69" s="141"/>
      <c r="C69" s="142"/>
      <c r="D69" s="143" t="s">
        <v>1922</v>
      </c>
      <c r="E69" s="144"/>
      <c r="F69" s="144"/>
      <c r="G69" s="144"/>
      <c r="H69" s="144"/>
      <c r="I69" s="145"/>
      <c r="J69" s="146">
        <f>J147</f>
        <v>0</v>
      </c>
      <c r="K69" s="142"/>
      <c r="L69" s="147"/>
    </row>
    <row r="70" spans="2:12" s="8" customFormat="1" ht="19.9" customHeight="1">
      <c r="B70" s="141"/>
      <c r="C70" s="142"/>
      <c r="D70" s="143" t="s">
        <v>1923</v>
      </c>
      <c r="E70" s="144"/>
      <c r="F70" s="144"/>
      <c r="G70" s="144"/>
      <c r="H70" s="144"/>
      <c r="I70" s="145"/>
      <c r="J70" s="146">
        <f>J169</f>
        <v>0</v>
      </c>
      <c r="K70" s="142"/>
      <c r="L70" s="147"/>
    </row>
    <row r="71" spans="2:12" s="8" customFormat="1" ht="19.9" customHeight="1">
      <c r="B71" s="141"/>
      <c r="C71" s="142"/>
      <c r="D71" s="143" t="s">
        <v>1924</v>
      </c>
      <c r="E71" s="144"/>
      <c r="F71" s="144"/>
      <c r="G71" s="144"/>
      <c r="H71" s="144"/>
      <c r="I71" s="145"/>
      <c r="J71" s="146">
        <f>J194</f>
        <v>0</v>
      </c>
      <c r="K71" s="142"/>
      <c r="L71" s="147"/>
    </row>
    <row r="72" spans="2:12" s="8" customFormat="1" ht="19.9" customHeight="1">
      <c r="B72" s="141"/>
      <c r="C72" s="142"/>
      <c r="D72" s="143" t="s">
        <v>1925</v>
      </c>
      <c r="E72" s="144"/>
      <c r="F72" s="144"/>
      <c r="G72" s="144"/>
      <c r="H72" s="144"/>
      <c r="I72" s="145"/>
      <c r="J72" s="146">
        <f>J233</f>
        <v>0</v>
      </c>
      <c r="K72" s="142"/>
      <c r="L72" s="147"/>
    </row>
    <row r="73" spans="2:12" s="8" customFormat="1" ht="19.9" customHeight="1">
      <c r="B73" s="141"/>
      <c r="C73" s="142"/>
      <c r="D73" s="143" t="s">
        <v>262</v>
      </c>
      <c r="E73" s="144"/>
      <c r="F73" s="144"/>
      <c r="G73" s="144"/>
      <c r="H73" s="144"/>
      <c r="I73" s="145"/>
      <c r="J73" s="146">
        <f>J293</f>
        <v>0</v>
      </c>
      <c r="K73" s="142"/>
      <c r="L73" s="147"/>
    </row>
    <row r="74" spans="2:12" s="8" customFormat="1" ht="19.9" customHeight="1">
      <c r="B74" s="141"/>
      <c r="C74" s="142"/>
      <c r="D74" s="143" t="s">
        <v>1926</v>
      </c>
      <c r="E74" s="144"/>
      <c r="F74" s="144"/>
      <c r="G74" s="144"/>
      <c r="H74" s="144"/>
      <c r="I74" s="145"/>
      <c r="J74" s="146">
        <f>J313</f>
        <v>0</v>
      </c>
      <c r="K74" s="142"/>
      <c r="L74" s="147"/>
    </row>
    <row r="75" spans="2:12" s="8" customFormat="1" ht="19.9" customHeight="1">
      <c r="B75" s="141"/>
      <c r="C75" s="142"/>
      <c r="D75" s="143" t="s">
        <v>1927</v>
      </c>
      <c r="E75" s="144"/>
      <c r="F75" s="144"/>
      <c r="G75" s="144"/>
      <c r="H75" s="144"/>
      <c r="I75" s="145"/>
      <c r="J75" s="146">
        <f>J322</f>
        <v>0</v>
      </c>
      <c r="K75" s="142"/>
      <c r="L75" s="147"/>
    </row>
    <row r="76" spans="2:12" s="7" customFormat="1" ht="24.95" customHeight="1">
      <c r="B76" s="133"/>
      <c r="C76" s="134"/>
      <c r="D76" s="135" t="s">
        <v>270</v>
      </c>
      <c r="E76" s="136"/>
      <c r="F76" s="136"/>
      <c r="G76" s="136"/>
      <c r="H76" s="136"/>
      <c r="I76" s="137"/>
      <c r="J76" s="138">
        <f>J325</f>
        <v>0</v>
      </c>
      <c r="K76" s="134"/>
      <c r="L76" s="139"/>
    </row>
    <row r="77" spans="2:12" s="8" customFormat="1" ht="19.9" customHeight="1">
      <c r="B77" s="141"/>
      <c r="C77" s="142"/>
      <c r="D77" s="143" t="s">
        <v>1928</v>
      </c>
      <c r="E77" s="144"/>
      <c r="F77" s="144"/>
      <c r="G77" s="144"/>
      <c r="H77" s="144"/>
      <c r="I77" s="145"/>
      <c r="J77" s="146">
        <f>J326</f>
        <v>0</v>
      </c>
      <c r="K77" s="142"/>
      <c r="L77" s="147"/>
    </row>
    <row r="78" spans="2:12" s="7" customFormat="1" ht="24.95" customHeight="1">
      <c r="B78" s="133"/>
      <c r="C78" s="134"/>
      <c r="D78" s="135" t="s">
        <v>1929</v>
      </c>
      <c r="E78" s="136"/>
      <c r="F78" s="136"/>
      <c r="G78" s="136"/>
      <c r="H78" s="136"/>
      <c r="I78" s="137"/>
      <c r="J78" s="138">
        <f>J407</f>
        <v>0</v>
      </c>
      <c r="K78" s="134"/>
      <c r="L78" s="139"/>
    </row>
    <row r="79" spans="2:12" s="8" customFormat="1" ht="19.9" customHeight="1">
      <c r="B79" s="141"/>
      <c r="C79" s="142"/>
      <c r="D79" s="143" t="s">
        <v>1930</v>
      </c>
      <c r="E79" s="144"/>
      <c r="F79" s="144"/>
      <c r="G79" s="144"/>
      <c r="H79" s="144"/>
      <c r="I79" s="145"/>
      <c r="J79" s="146">
        <f>J408</f>
        <v>0</v>
      </c>
      <c r="K79" s="142"/>
      <c r="L79" s="147"/>
    </row>
    <row r="80" spans="2:12" s="8" customFormat="1" ht="19.9" customHeight="1">
      <c r="B80" s="141"/>
      <c r="C80" s="142"/>
      <c r="D80" s="143" t="s">
        <v>1931</v>
      </c>
      <c r="E80" s="144"/>
      <c r="F80" s="144"/>
      <c r="G80" s="144"/>
      <c r="H80" s="144"/>
      <c r="I80" s="145"/>
      <c r="J80" s="146">
        <f>J410</f>
        <v>0</v>
      </c>
      <c r="K80" s="142"/>
      <c r="L80" s="147"/>
    </row>
    <row r="81" spans="2:12" s="8" customFormat="1" ht="19.9" customHeight="1">
      <c r="B81" s="141"/>
      <c r="C81" s="142"/>
      <c r="D81" s="143" t="s">
        <v>1932</v>
      </c>
      <c r="E81" s="144"/>
      <c r="F81" s="144"/>
      <c r="G81" s="144"/>
      <c r="H81" s="144"/>
      <c r="I81" s="145"/>
      <c r="J81" s="146">
        <f>J412</f>
        <v>0</v>
      </c>
      <c r="K81" s="142"/>
      <c r="L81" s="147"/>
    </row>
    <row r="82" spans="2:12" s="1" customFormat="1" ht="21.75" customHeight="1">
      <c r="B82" s="31"/>
      <c r="C82" s="32"/>
      <c r="D82" s="32"/>
      <c r="E82" s="32"/>
      <c r="F82" s="32"/>
      <c r="G82" s="32"/>
      <c r="H82" s="32"/>
      <c r="I82" s="101"/>
      <c r="J82" s="32"/>
      <c r="K82" s="32"/>
      <c r="L82" s="35"/>
    </row>
    <row r="83" spans="2:12" s="1" customFormat="1" ht="6.95" customHeight="1">
      <c r="B83" s="43"/>
      <c r="C83" s="44"/>
      <c r="D83" s="44"/>
      <c r="E83" s="44"/>
      <c r="F83" s="44"/>
      <c r="G83" s="44"/>
      <c r="H83" s="44"/>
      <c r="I83" s="124"/>
      <c r="J83" s="44"/>
      <c r="K83" s="44"/>
      <c r="L83" s="35"/>
    </row>
    <row r="87" spans="2:12" s="1" customFormat="1" ht="6.95" customHeight="1">
      <c r="B87" s="45"/>
      <c r="C87" s="46"/>
      <c r="D87" s="46"/>
      <c r="E87" s="46"/>
      <c r="F87" s="46"/>
      <c r="G87" s="46"/>
      <c r="H87" s="46"/>
      <c r="I87" s="127"/>
      <c r="J87" s="46"/>
      <c r="K87" s="46"/>
      <c r="L87" s="35"/>
    </row>
    <row r="88" spans="2:12" s="1" customFormat="1" ht="24.95" customHeight="1">
      <c r="B88" s="31"/>
      <c r="C88" s="20" t="s">
        <v>280</v>
      </c>
      <c r="D88" s="32"/>
      <c r="E88" s="32"/>
      <c r="F88" s="32"/>
      <c r="G88" s="32"/>
      <c r="H88" s="32"/>
      <c r="I88" s="101"/>
      <c r="J88" s="32"/>
      <c r="K88" s="32"/>
      <c r="L88" s="35"/>
    </row>
    <row r="89" spans="2:12" s="1" customFormat="1" ht="6.95" customHeight="1">
      <c r="B89" s="31"/>
      <c r="C89" s="32"/>
      <c r="D89" s="32"/>
      <c r="E89" s="32"/>
      <c r="F89" s="32"/>
      <c r="G89" s="32"/>
      <c r="H89" s="32"/>
      <c r="I89" s="101"/>
      <c r="J89" s="32"/>
      <c r="K89" s="32"/>
      <c r="L89" s="35"/>
    </row>
    <row r="90" spans="2:12" s="1" customFormat="1" ht="12" customHeight="1">
      <c r="B90" s="31"/>
      <c r="C90" s="26" t="s">
        <v>15</v>
      </c>
      <c r="D90" s="32"/>
      <c r="E90" s="32"/>
      <c r="F90" s="32"/>
      <c r="G90" s="32"/>
      <c r="H90" s="32"/>
      <c r="I90" s="101"/>
      <c r="J90" s="32"/>
      <c r="K90" s="32"/>
      <c r="L90" s="35"/>
    </row>
    <row r="91" spans="2:12" s="1" customFormat="1" ht="16.5" customHeight="1">
      <c r="B91" s="31"/>
      <c r="C91" s="32"/>
      <c r="D91" s="32"/>
      <c r="E91" s="272" t="str">
        <f>E7</f>
        <v>Klatovy bytový dům č. p. 391 392 393 - stavební úpravy</v>
      </c>
      <c r="F91" s="273"/>
      <c r="G91" s="273"/>
      <c r="H91" s="273"/>
      <c r="I91" s="101"/>
      <c r="J91" s="32"/>
      <c r="K91" s="32"/>
      <c r="L91" s="35"/>
    </row>
    <row r="92" spans="2:12" s="1" customFormat="1" ht="12" customHeight="1">
      <c r="B92" s="31"/>
      <c r="C92" s="26" t="s">
        <v>118</v>
      </c>
      <c r="D92" s="32"/>
      <c r="E92" s="32"/>
      <c r="F92" s="32"/>
      <c r="G92" s="32"/>
      <c r="H92" s="32"/>
      <c r="I92" s="101"/>
      <c r="J92" s="32"/>
      <c r="K92" s="32"/>
      <c r="L92" s="35"/>
    </row>
    <row r="93" spans="2:12" s="1" customFormat="1" ht="16.5" customHeight="1">
      <c r="B93" s="31"/>
      <c r="C93" s="32"/>
      <c r="D93" s="32"/>
      <c r="E93" s="244" t="str">
        <f>E9</f>
        <v>01-2 - SO 01-2 Bytový dům č. p. 391 - nezpůsobilé náklady</v>
      </c>
      <c r="F93" s="243"/>
      <c r="G93" s="243"/>
      <c r="H93" s="243"/>
      <c r="I93" s="101"/>
      <c r="J93" s="32"/>
      <c r="K93" s="32"/>
      <c r="L93" s="35"/>
    </row>
    <row r="94" spans="2:12" s="1" customFormat="1" ht="6.95" customHeight="1">
      <c r="B94" s="31"/>
      <c r="C94" s="32"/>
      <c r="D94" s="32"/>
      <c r="E94" s="32"/>
      <c r="F94" s="32"/>
      <c r="G94" s="32"/>
      <c r="H94" s="32"/>
      <c r="I94" s="101"/>
      <c r="J94" s="32"/>
      <c r="K94" s="32"/>
      <c r="L94" s="35"/>
    </row>
    <row r="95" spans="2:12" s="1" customFormat="1" ht="12" customHeight="1">
      <c r="B95" s="31"/>
      <c r="C95" s="26" t="s">
        <v>19</v>
      </c>
      <c r="D95" s="32"/>
      <c r="E95" s="32"/>
      <c r="F95" s="24" t="str">
        <f>F12</f>
        <v xml:space="preserve"> </v>
      </c>
      <c r="G95" s="32"/>
      <c r="H95" s="32"/>
      <c r="I95" s="102" t="s">
        <v>21</v>
      </c>
      <c r="J95" s="52" t="str">
        <f>IF(J12="","",J12)</f>
        <v>30. 4. 2019</v>
      </c>
      <c r="K95" s="32"/>
      <c r="L95" s="35"/>
    </row>
    <row r="96" spans="2:12" s="1" customFormat="1" ht="6.95" customHeight="1">
      <c r="B96" s="31"/>
      <c r="C96" s="32"/>
      <c r="D96" s="32"/>
      <c r="E96" s="32"/>
      <c r="F96" s="32"/>
      <c r="G96" s="32"/>
      <c r="H96" s="32"/>
      <c r="I96" s="101"/>
      <c r="J96" s="32"/>
      <c r="K96" s="32"/>
      <c r="L96" s="35"/>
    </row>
    <row r="97" spans="2:12" s="1" customFormat="1" ht="24.95" customHeight="1">
      <c r="B97" s="31"/>
      <c r="C97" s="26" t="s">
        <v>23</v>
      </c>
      <c r="D97" s="32"/>
      <c r="E97" s="32"/>
      <c r="F97" s="24" t="str">
        <f>E15</f>
        <v>Město Klatovy, nám. Míru 62, Klatovy I, 339 01</v>
      </c>
      <c r="G97" s="32"/>
      <c r="H97" s="32"/>
      <c r="I97" s="102" t="s">
        <v>29</v>
      </c>
      <c r="J97" s="29" t="str">
        <f>E21</f>
        <v xml:space="preserve">Atelier U5 s.r.o., K Zaječímu vrchu 904, Klatovy </v>
      </c>
      <c r="K97" s="32"/>
      <c r="L97" s="35"/>
    </row>
    <row r="98" spans="2:12" s="1" customFormat="1" ht="13.7" customHeight="1">
      <c r="B98" s="31"/>
      <c r="C98" s="26" t="s">
        <v>27</v>
      </c>
      <c r="D98" s="32"/>
      <c r="E98" s="32"/>
      <c r="F98" s="24" t="str">
        <f>IF(E18="","",E18)</f>
        <v>Vyplň údaj</v>
      </c>
      <c r="G98" s="32"/>
      <c r="H98" s="32"/>
      <c r="I98" s="102" t="s">
        <v>32</v>
      </c>
      <c r="J98" s="29" t="str">
        <f>E24</f>
        <v xml:space="preserve"> </v>
      </c>
      <c r="K98" s="32"/>
      <c r="L98" s="35"/>
    </row>
    <row r="99" spans="2:12" s="1" customFormat="1" ht="10.35" customHeight="1">
      <c r="B99" s="31"/>
      <c r="C99" s="32"/>
      <c r="D99" s="32"/>
      <c r="E99" s="32"/>
      <c r="F99" s="32"/>
      <c r="G99" s="32"/>
      <c r="H99" s="32"/>
      <c r="I99" s="101"/>
      <c r="J99" s="32"/>
      <c r="K99" s="32"/>
      <c r="L99" s="35"/>
    </row>
    <row r="100" spans="2:20" s="9" customFormat="1" ht="29.25" customHeight="1">
      <c r="B100" s="149"/>
      <c r="C100" s="150" t="s">
        <v>294</v>
      </c>
      <c r="D100" s="151" t="s">
        <v>54</v>
      </c>
      <c r="E100" s="151" t="s">
        <v>50</v>
      </c>
      <c r="F100" s="151" t="s">
        <v>51</v>
      </c>
      <c r="G100" s="151" t="s">
        <v>295</v>
      </c>
      <c r="H100" s="151" t="s">
        <v>296</v>
      </c>
      <c r="I100" s="152" t="s">
        <v>297</v>
      </c>
      <c r="J100" s="151" t="s">
        <v>199</v>
      </c>
      <c r="K100" s="153" t="s">
        <v>298</v>
      </c>
      <c r="L100" s="154"/>
      <c r="M100" s="61" t="s">
        <v>1</v>
      </c>
      <c r="N100" s="62" t="s">
        <v>39</v>
      </c>
      <c r="O100" s="62" t="s">
        <v>299</v>
      </c>
      <c r="P100" s="62" t="s">
        <v>300</v>
      </c>
      <c r="Q100" s="62" t="s">
        <v>301</v>
      </c>
      <c r="R100" s="62" t="s">
        <v>302</v>
      </c>
      <c r="S100" s="62" t="s">
        <v>303</v>
      </c>
      <c r="T100" s="63" t="s">
        <v>304</v>
      </c>
    </row>
    <row r="101" spans="2:63" s="1" customFormat="1" ht="22.9" customHeight="1">
      <c r="B101" s="31"/>
      <c r="C101" s="68" t="s">
        <v>307</v>
      </c>
      <c r="D101" s="32"/>
      <c r="E101" s="32"/>
      <c r="F101" s="32"/>
      <c r="G101" s="32"/>
      <c r="H101" s="32"/>
      <c r="I101" s="101"/>
      <c r="J101" s="155">
        <f>BK101</f>
        <v>0</v>
      </c>
      <c r="K101" s="32"/>
      <c r="L101" s="35"/>
      <c r="M101" s="64"/>
      <c r="N101" s="65"/>
      <c r="O101" s="65"/>
      <c r="P101" s="156">
        <f>P102+P128+P325+P407</f>
        <v>0</v>
      </c>
      <c r="Q101" s="65"/>
      <c r="R101" s="156">
        <f>R102+R128+R325+R407</f>
        <v>28.701831000000002</v>
      </c>
      <c r="S101" s="65"/>
      <c r="T101" s="157">
        <f>T102+T128+T325+T407</f>
        <v>0</v>
      </c>
      <c r="AT101" s="14" t="s">
        <v>68</v>
      </c>
      <c r="AU101" s="14" t="s">
        <v>79</v>
      </c>
      <c r="BK101" s="158">
        <f>BK102+BK128+BK325+BK407</f>
        <v>0</v>
      </c>
    </row>
    <row r="102" spans="2:63" s="10" customFormat="1" ht="25.9" customHeight="1">
      <c r="B102" s="159"/>
      <c r="C102" s="160"/>
      <c r="D102" s="161" t="s">
        <v>68</v>
      </c>
      <c r="E102" s="162" t="s">
        <v>309</v>
      </c>
      <c r="F102" s="162" t="s">
        <v>1933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P103+P107+P114+P123+P126</f>
        <v>0</v>
      </c>
      <c r="Q102" s="167"/>
      <c r="R102" s="168">
        <f>R103+R107+R114+R123+R126</f>
        <v>27.7260092</v>
      </c>
      <c r="S102" s="167"/>
      <c r="T102" s="169">
        <f>T103+T107+T114+T123+T126</f>
        <v>0</v>
      </c>
      <c r="AR102" s="170" t="s">
        <v>77</v>
      </c>
      <c r="AT102" s="171" t="s">
        <v>68</v>
      </c>
      <c r="AU102" s="171" t="s">
        <v>69</v>
      </c>
      <c r="AY102" s="170" t="s">
        <v>310</v>
      </c>
      <c r="BK102" s="172">
        <f>BK103+BK107+BK114+BK123+BK126</f>
        <v>0</v>
      </c>
    </row>
    <row r="103" spans="2:63" s="10" customFormat="1" ht="22.9" customHeight="1">
      <c r="B103" s="159"/>
      <c r="C103" s="160"/>
      <c r="D103" s="161" t="s">
        <v>68</v>
      </c>
      <c r="E103" s="173" t="s">
        <v>77</v>
      </c>
      <c r="F103" s="173" t="s">
        <v>313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SUM(P104:P106)</f>
        <v>0</v>
      </c>
      <c r="Q103" s="167"/>
      <c r="R103" s="168">
        <f>SUM(R104:R106)</f>
        <v>0</v>
      </c>
      <c r="S103" s="167"/>
      <c r="T103" s="169">
        <f>SUM(T104:T106)</f>
        <v>0</v>
      </c>
      <c r="AR103" s="170" t="s">
        <v>314</v>
      </c>
      <c r="AT103" s="171" t="s">
        <v>68</v>
      </c>
      <c r="AU103" s="171" t="s">
        <v>77</v>
      </c>
      <c r="AY103" s="170" t="s">
        <v>310</v>
      </c>
      <c r="BK103" s="172">
        <f>SUM(BK104:BK106)</f>
        <v>0</v>
      </c>
    </row>
    <row r="104" spans="2:65" s="1" customFormat="1" ht="22.5" customHeight="1">
      <c r="B104" s="31"/>
      <c r="C104" s="175" t="s">
        <v>77</v>
      </c>
      <c r="D104" s="175" t="s">
        <v>317</v>
      </c>
      <c r="E104" s="176" t="s">
        <v>1934</v>
      </c>
      <c r="F104" s="177" t="s">
        <v>1935</v>
      </c>
      <c r="G104" s="178" t="s">
        <v>832</v>
      </c>
      <c r="H104" s="179">
        <v>53.88</v>
      </c>
      <c r="I104" s="180"/>
      <c r="J104" s="179">
        <f>ROUND(I104*H104,2)</f>
        <v>0</v>
      </c>
      <c r="K104" s="177" t="s">
        <v>321</v>
      </c>
      <c r="L104" s="35"/>
      <c r="M104" s="181" t="s">
        <v>1</v>
      </c>
      <c r="N104" s="182" t="s">
        <v>41</v>
      </c>
      <c r="O104" s="57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14" t="s">
        <v>314</v>
      </c>
      <c r="AT104" s="14" t="s">
        <v>317</v>
      </c>
      <c r="AU104" s="14" t="s">
        <v>106</v>
      </c>
      <c r="AY104" s="14" t="s">
        <v>310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4" t="s">
        <v>106</v>
      </c>
      <c r="BK104" s="185">
        <f>ROUND(I104*H104,2)</f>
        <v>0</v>
      </c>
      <c r="BL104" s="14" t="s">
        <v>314</v>
      </c>
      <c r="BM104" s="14" t="s">
        <v>1936</v>
      </c>
    </row>
    <row r="105" spans="2:51" s="11" customFormat="1" ht="11.25">
      <c r="B105" s="186"/>
      <c r="C105" s="187"/>
      <c r="D105" s="188" t="s">
        <v>325</v>
      </c>
      <c r="E105" s="189" t="s">
        <v>326</v>
      </c>
      <c r="F105" s="190" t="s">
        <v>1937</v>
      </c>
      <c r="G105" s="187"/>
      <c r="H105" s="191">
        <v>53.88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325</v>
      </c>
      <c r="AU105" s="197" t="s">
        <v>106</v>
      </c>
      <c r="AV105" s="11" t="s">
        <v>106</v>
      </c>
      <c r="AW105" s="11" t="s">
        <v>31</v>
      </c>
      <c r="AX105" s="11" t="s">
        <v>69</v>
      </c>
      <c r="AY105" s="197" t="s">
        <v>310</v>
      </c>
    </row>
    <row r="106" spans="2:51" s="11" customFormat="1" ht="11.25">
      <c r="B106" s="186"/>
      <c r="C106" s="187"/>
      <c r="D106" s="188" t="s">
        <v>325</v>
      </c>
      <c r="E106" s="189" t="s">
        <v>330</v>
      </c>
      <c r="F106" s="190" t="s">
        <v>331</v>
      </c>
      <c r="G106" s="187"/>
      <c r="H106" s="191">
        <v>53.88</v>
      </c>
      <c r="I106" s="192"/>
      <c r="J106" s="187"/>
      <c r="K106" s="187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325</v>
      </c>
      <c r="AU106" s="197" t="s">
        <v>106</v>
      </c>
      <c r="AV106" s="11" t="s">
        <v>106</v>
      </c>
      <c r="AW106" s="11" t="s">
        <v>31</v>
      </c>
      <c r="AX106" s="11" t="s">
        <v>77</v>
      </c>
      <c r="AY106" s="197" t="s">
        <v>310</v>
      </c>
    </row>
    <row r="107" spans="2:63" s="10" customFormat="1" ht="22.9" customHeight="1">
      <c r="B107" s="159"/>
      <c r="C107" s="160"/>
      <c r="D107" s="161" t="s">
        <v>68</v>
      </c>
      <c r="E107" s="173" t="s">
        <v>380</v>
      </c>
      <c r="F107" s="173" t="s">
        <v>468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SUM(P108:P113)</f>
        <v>0</v>
      </c>
      <c r="Q107" s="167"/>
      <c r="R107" s="168">
        <f>SUM(R108:R113)</f>
        <v>5.304786</v>
      </c>
      <c r="S107" s="167"/>
      <c r="T107" s="169">
        <f>SUM(T108:T113)</f>
        <v>0</v>
      </c>
      <c r="AR107" s="170" t="s">
        <v>314</v>
      </c>
      <c r="AT107" s="171" t="s">
        <v>68</v>
      </c>
      <c r="AU107" s="171" t="s">
        <v>77</v>
      </c>
      <c r="AY107" s="170" t="s">
        <v>310</v>
      </c>
      <c r="BK107" s="172">
        <f>SUM(BK108:BK113)</f>
        <v>0</v>
      </c>
    </row>
    <row r="108" spans="2:65" s="1" customFormat="1" ht="16.5" customHeight="1">
      <c r="B108" s="31"/>
      <c r="C108" s="175" t="s">
        <v>106</v>
      </c>
      <c r="D108" s="175" t="s">
        <v>317</v>
      </c>
      <c r="E108" s="176" t="s">
        <v>1938</v>
      </c>
      <c r="F108" s="177" t="s">
        <v>1939</v>
      </c>
      <c r="G108" s="178" t="s">
        <v>320</v>
      </c>
      <c r="H108" s="179">
        <v>3.7</v>
      </c>
      <c r="I108" s="180"/>
      <c r="J108" s="179">
        <f>ROUND(I108*H108,2)</f>
        <v>0</v>
      </c>
      <c r="K108" s="177" t="s">
        <v>321</v>
      </c>
      <c r="L108" s="35"/>
      <c r="M108" s="181" t="s">
        <v>1</v>
      </c>
      <c r="N108" s="182" t="s">
        <v>41</v>
      </c>
      <c r="O108" s="57"/>
      <c r="P108" s="183">
        <f>O108*H108</f>
        <v>0</v>
      </c>
      <c r="Q108" s="183">
        <v>0.4593</v>
      </c>
      <c r="R108" s="183">
        <f>Q108*H108</f>
        <v>1.69941</v>
      </c>
      <c r="S108" s="183">
        <v>0</v>
      </c>
      <c r="T108" s="184">
        <f>S108*H108</f>
        <v>0</v>
      </c>
      <c r="AR108" s="14" t="s">
        <v>314</v>
      </c>
      <c r="AT108" s="14" t="s">
        <v>317</v>
      </c>
      <c r="AU108" s="14" t="s">
        <v>106</v>
      </c>
      <c r="AY108" s="14" t="s">
        <v>310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4" t="s">
        <v>106</v>
      </c>
      <c r="BK108" s="185">
        <f>ROUND(I108*H108,2)</f>
        <v>0</v>
      </c>
      <c r="BL108" s="14" t="s">
        <v>314</v>
      </c>
      <c r="BM108" s="14" t="s">
        <v>1940</v>
      </c>
    </row>
    <row r="109" spans="2:51" s="11" customFormat="1" ht="11.25">
      <c r="B109" s="186"/>
      <c r="C109" s="187"/>
      <c r="D109" s="188" t="s">
        <v>325</v>
      </c>
      <c r="E109" s="189" t="s">
        <v>340</v>
      </c>
      <c r="F109" s="190" t="s">
        <v>1941</v>
      </c>
      <c r="G109" s="187"/>
      <c r="H109" s="191">
        <v>3.7</v>
      </c>
      <c r="I109" s="192"/>
      <c r="J109" s="187"/>
      <c r="K109" s="187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325</v>
      </c>
      <c r="AU109" s="197" t="s">
        <v>106</v>
      </c>
      <c r="AV109" s="11" t="s">
        <v>106</v>
      </c>
      <c r="AW109" s="11" t="s">
        <v>31</v>
      </c>
      <c r="AX109" s="11" t="s">
        <v>77</v>
      </c>
      <c r="AY109" s="197" t="s">
        <v>310</v>
      </c>
    </row>
    <row r="110" spans="2:65" s="1" customFormat="1" ht="16.5" customHeight="1">
      <c r="B110" s="31"/>
      <c r="C110" s="175" t="s">
        <v>344</v>
      </c>
      <c r="D110" s="175" t="s">
        <v>317</v>
      </c>
      <c r="E110" s="176" t="s">
        <v>1942</v>
      </c>
      <c r="F110" s="177" t="s">
        <v>1943</v>
      </c>
      <c r="G110" s="178" t="s">
        <v>320</v>
      </c>
      <c r="H110" s="179">
        <v>12.3</v>
      </c>
      <c r="I110" s="180"/>
      <c r="J110" s="179">
        <f>ROUND(I110*H110,2)</f>
        <v>0</v>
      </c>
      <c r="K110" s="177" t="s">
        <v>321</v>
      </c>
      <c r="L110" s="35"/>
      <c r="M110" s="181" t="s">
        <v>1</v>
      </c>
      <c r="N110" s="182" t="s">
        <v>41</v>
      </c>
      <c r="O110" s="57"/>
      <c r="P110" s="183">
        <f>O110*H110</f>
        <v>0</v>
      </c>
      <c r="Q110" s="183">
        <v>0.29312</v>
      </c>
      <c r="R110" s="183">
        <f>Q110*H110</f>
        <v>3.605376</v>
      </c>
      <c r="S110" s="183">
        <v>0</v>
      </c>
      <c r="T110" s="184">
        <f>S110*H110</f>
        <v>0</v>
      </c>
      <c r="AR110" s="14" t="s">
        <v>314</v>
      </c>
      <c r="AT110" s="14" t="s">
        <v>317</v>
      </c>
      <c r="AU110" s="14" t="s">
        <v>106</v>
      </c>
      <c r="AY110" s="14" t="s">
        <v>310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4" t="s">
        <v>106</v>
      </c>
      <c r="BK110" s="185">
        <f>ROUND(I110*H110,2)</f>
        <v>0</v>
      </c>
      <c r="BL110" s="14" t="s">
        <v>314</v>
      </c>
      <c r="BM110" s="14" t="s">
        <v>1944</v>
      </c>
    </row>
    <row r="111" spans="2:51" s="11" customFormat="1" ht="11.25">
      <c r="B111" s="186"/>
      <c r="C111" s="187"/>
      <c r="D111" s="188" t="s">
        <v>325</v>
      </c>
      <c r="E111" s="189" t="s">
        <v>350</v>
      </c>
      <c r="F111" s="190" t="s">
        <v>1945</v>
      </c>
      <c r="G111" s="187"/>
      <c r="H111" s="191">
        <v>4.8</v>
      </c>
      <c r="I111" s="192"/>
      <c r="J111" s="187"/>
      <c r="K111" s="187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325</v>
      </c>
      <c r="AU111" s="197" t="s">
        <v>106</v>
      </c>
      <c r="AV111" s="11" t="s">
        <v>106</v>
      </c>
      <c r="AW111" s="11" t="s">
        <v>31</v>
      </c>
      <c r="AX111" s="11" t="s">
        <v>69</v>
      </c>
      <c r="AY111" s="197" t="s">
        <v>310</v>
      </c>
    </row>
    <row r="112" spans="2:51" s="11" customFormat="1" ht="11.25">
      <c r="B112" s="186"/>
      <c r="C112" s="187"/>
      <c r="D112" s="188" t="s">
        <v>325</v>
      </c>
      <c r="E112" s="189" t="s">
        <v>1915</v>
      </c>
      <c r="F112" s="190" t="s">
        <v>1946</v>
      </c>
      <c r="G112" s="187"/>
      <c r="H112" s="191">
        <v>7.5</v>
      </c>
      <c r="I112" s="192"/>
      <c r="J112" s="187"/>
      <c r="K112" s="187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325</v>
      </c>
      <c r="AU112" s="197" t="s">
        <v>106</v>
      </c>
      <c r="AV112" s="11" t="s">
        <v>106</v>
      </c>
      <c r="AW112" s="11" t="s">
        <v>31</v>
      </c>
      <c r="AX112" s="11" t="s">
        <v>69</v>
      </c>
      <c r="AY112" s="197" t="s">
        <v>310</v>
      </c>
    </row>
    <row r="113" spans="2:51" s="11" customFormat="1" ht="11.25">
      <c r="B113" s="186"/>
      <c r="C113" s="187"/>
      <c r="D113" s="188" t="s">
        <v>325</v>
      </c>
      <c r="E113" s="189" t="s">
        <v>1947</v>
      </c>
      <c r="F113" s="190" t="s">
        <v>1948</v>
      </c>
      <c r="G113" s="187"/>
      <c r="H113" s="191">
        <v>12.3</v>
      </c>
      <c r="I113" s="192"/>
      <c r="J113" s="187"/>
      <c r="K113" s="187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325</v>
      </c>
      <c r="AU113" s="197" t="s">
        <v>106</v>
      </c>
      <c r="AV113" s="11" t="s">
        <v>106</v>
      </c>
      <c r="AW113" s="11" t="s">
        <v>31</v>
      </c>
      <c r="AX113" s="11" t="s">
        <v>77</v>
      </c>
      <c r="AY113" s="197" t="s">
        <v>310</v>
      </c>
    </row>
    <row r="114" spans="2:63" s="10" customFormat="1" ht="22.9" customHeight="1">
      <c r="B114" s="159"/>
      <c r="C114" s="160"/>
      <c r="D114" s="161" t="s">
        <v>68</v>
      </c>
      <c r="E114" s="173" t="s">
        <v>398</v>
      </c>
      <c r="F114" s="173" t="s">
        <v>716</v>
      </c>
      <c r="G114" s="160"/>
      <c r="H114" s="160"/>
      <c r="I114" s="163"/>
      <c r="J114" s="174">
        <f>BK114</f>
        <v>0</v>
      </c>
      <c r="K114" s="160"/>
      <c r="L114" s="165"/>
      <c r="M114" s="166"/>
      <c r="N114" s="167"/>
      <c r="O114" s="167"/>
      <c r="P114" s="168">
        <f>SUM(P115:P122)</f>
        <v>0</v>
      </c>
      <c r="Q114" s="167"/>
      <c r="R114" s="168">
        <f>SUM(R115:R122)</f>
        <v>22.4212232</v>
      </c>
      <c r="S114" s="167"/>
      <c r="T114" s="169">
        <f>SUM(T115:T122)</f>
        <v>0</v>
      </c>
      <c r="AR114" s="170" t="s">
        <v>314</v>
      </c>
      <c r="AT114" s="171" t="s">
        <v>68</v>
      </c>
      <c r="AU114" s="171" t="s">
        <v>77</v>
      </c>
      <c r="AY114" s="170" t="s">
        <v>310</v>
      </c>
      <c r="BK114" s="172">
        <f>SUM(BK115:BK122)</f>
        <v>0</v>
      </c>
    </row>
    <row r="115" spans="2:65" s="1" customFormat="1" ht="22.5" customHeight="1">
      <c r="B115" s="31"/>
      <c r="C115" s="175" t="s">
        <v>314</v>
      </c>
      <c r="D115" s="175" t="s">
        <v>317</v>
      </c>
      <c r="E115" s="176" t="s">
        <v>1949</v>
      </c>
      <c r="F115" s="177" t="s">
        <v>1950</v>
      </c>
      <c r="G115" s="178" t="s">
        <v>422</v>
      </c>
      <c r="H115" s="179">
        <v>110.26</v>
      </c>
      <c r="I115" s="180"/>
      <c r="J115" s="179">
        <f>ROUND(I115*H115,2)</f>
        <v>0</v>
      </c>
      <c r="K115" s="177" t="s">
        <v>321</v>
      </c>
      <c r="L115" s="35"/>
      <c r="M115" s="181" t="s">
        <v>1</v>
      </c>
      <c r="N115" s="182" t="s">
        <v>41</v>
      </c>
      <c r="O115" s="57"/>
      <c r="P115" s="183">
        <f>O115*H115</f>
        <v>0</v>
      </c>
      <c r="Q115" s="183">
        <v>0.1295</v>
      </c>
      <c r="R115" s="183">
        <f>Q115*H115</f>
        <v>14.278670000000002</v>
      </c>
      <c r="S115" s="183">
        <v>0</v>
      </c>
      <c r="T115" s="184">
        <f>S115*H115</f>
        <v>0</v>
      </c>
      <c r="AR115" s="14" t="s">
        <v>314</v>
      </c>
      <c r="AT115" s="14" t="s">
        <v>317</v>
      </c>
      <c r="AU115" s="14" t="s">
        <v>106</v>
      </c>
      <c r="AY115" s="14" t="s">
        <v>310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4" t="s">
        <v>106</v>
      </c>
      <c r="BK115" s="185">
        <f>ROUND(I115*H115,2)</f>
        <v>0</v>
      </c>
      <c r="BL115" s="14" t="s">
        <v>314</v>
      </c>
      <c r="BM115" s="14" t="s">
        <v>1951</v>
      </c>
    </row>
    <row r="116" spans="2:51" s="11" customFormat="1" ht="11.25">
      <c r="B116" s="186"/>
      <c r="C116" s="187"/>
      <c r="D116" s="188" t="s">
        <v>325</v>
      </c>
      <c r="E116" s="189" t="s">
        <v>361</v>
      </c>
      <c r="F116" s="190" t="s">
        <v>1952</v>
      </c>
      <c r="G116" s="187"/>
      <c r="H116" s="191">
        <v>110.26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325</v>
      </c>
      <c r="AU116" s="197" t="s">
        <v>106</v>
      </c>
      <c r="AV116" s="11" t="s">
        <v>106</v>
      </c>
      <c r="AW116" s="11" t="s">
        <v>31</v>
      </c>
      <c r="AX116" s="11" t="s">
        <v>69</v>
      </c>
      <c r="AY116" s="197" t="s">
        <v>310</v>
      </c>
    </row>
    <row r="117" spans="2:51" s="11" customFormat="1" ht="11.25">
      <c r="B117" s="186"/>
      <c r="C117" s="187"/>
      <c r="D117" s="188" t="s">
        <v>325</v>
      </c>
      <c r="E117" s="189" t="s">
        <v>104</v>
      </c>
      <c r="F117" s="190" t="s">
        <v>1953</v>
      </c>
      <c r="G117" s="187"/>
      <c r="H117" s="191">
        <v>110.26</v>
      </c>
      <c r="I117" s="192"/>
      <c r="J117" s="187"/>
      <c r="K117" s="187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325</v>
      </c>
      <c r="AU117" s="197" t="s">
        <v>106</v>
      </c>
      <c r="AV117" s="11" t="s">
        <v>106</v>
      </c>
      <c r="AW117" s="11" t="s">
        <v>31</v>
      </c>
      <c r="AX117" s="11" t="s">
        <v>77</v>
      </c>
      <c r="AY117" s="197" t="s">
        <v>310</v>
      </c>
    </row>
    <row r="118" spans="2:65" s="1" customFormat="1" ht="16.5" customHeight="1">
      <c r="B118" s="31"/>
      <c r="C118" s="208" t="s">
        <v>371</v>
      </c>
      <c r="D118" s="208" t="s">
        <v>422</v>
      </c>
      <c r="E118" s="209" t="s">
        <v>1954</v>
      </c>
      <c r="F118" s="210" t="s">
        <v>1955</v>
      </c>
      <c r="G118" s="211" t="s">
        <v>1084</v>
      </c>
      <c r="H118" s="212">
        <v>231.53</v>
      </c>
      <c r="I118" s="213"/>
      <c r="J118" s="212">
        <f>ROUND(I118*H118,2)</f>
        <v>0</v>
      </c>
      <c r="K118" s="210" t="s">
        <v>321</v>
      </c>
      <c r="L118" s="214"/>
      <c r="M118" s="215" t="s">
        <v>1</v>
      </c>
      <c r="N118" s="216" t="s">
        <v>41</v>
      </c>
      <c r="O118" s="57"/>
      <c r="P118" s="183">
        <f>O118*H118</f>
        <v>0</v>
      </c>
      <c r="Q118" s="183">
        <v>0.011</v>
      </c>
      <c r="R118" s="183">
        <f>Q118*H118</f>
        <v>2.54683</v>
      </c>
      <c r="S118" s="183">
        <v>0</v>
      </c>
      <c r="T118" s="184">
        <f>S118*H118</f>
        <v>0</v>
      </c>
      <c r="AR118" s="14" t="s">
        <v>391</v>
      </c>
      <c r="AT118" s="14" t="s">
        <v>422</v>
      </c>
      <c r="AU118" s="14" t="s">
        <v>106</v>
      </c>
      <c r="AY118" s="14" t="s">
        <v>310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4" t="s">
        <v>106</v>
      </c>
      <c r="BK118" s="185">
        <f>ROUND(I118*H118,2)</f>
        <v>0</v>
      </c>
      <c r="BL118" s="14" t="s">
        <v>314</v>
      </c>
      <c r="BM118" s="14" t="s">
        <v>1956</v>
      </c>
    </row>
    <row r="119" spans="2:51" s="11" customFormat="1" ht="11.25">
      <c r="B119" s="186"/>
      <c r="C119" s="187"/>
      <c r="D119" s="188" t="s">
        <v>325</v>
      </c>
      <c r="E119" s="189" t="s">
        <v>377</v>
      </c>
      <c r="F119" s="190" t="s">
        <v>1957</v>
      </c>
      <c r="G119" s="187"/>
      <c r="H119" s="191">
        <v>231.53</v>
      </c>
      <c r="I119" s="192"/>
      <c r="J119" s="187"/>
      <c r="K119" s="187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325</v>
      </c>
      <c r="AU119" s="197" t="s">
        <v>106</v>
      </c>
      <c r="AV119" s="11" t="s">
        <v>106</v>
      </c>
      <c r="AW119" s="11" t="s">
        <v>31</v>
      </c>
      <c r="AX119" s="11" t="s">
        <v>77</v>
      </c>
      <c r="AY119" s="197" t="s">
        <v>310</v>
      </c>
    </row>
    <row r="120" spans="2:65" s="1" customFormat="1" ht="16.5" customHeight="1">
      <c r="B120" s="31"/>
      <c r="C120" s="175" t="s">
        <v>380</v>
      </c>
      <c r="D120" s="175" t="s">
        <v>317</v>
      </c>
      <c r="E120" s="176" t="s">
        <v>1958</v>
      </c>
      <c r="F120" s="177" t="s">
        <v>1959</v>
      </c>
      <c r="G120" s="178" t="s">
        <v>336</v>
      </c>
      <c r="H120" s="179">
        <v>2.48</v>
      </c>
      <c r="I120" s="180"/>
      <c r="J120" s="179">
        <f>ROUND(I120*H120,2)</f>
        <v>0</v>
      </c>
      <c r="K120" s="177" t="s">
        <v>321</v>
      </c>
      <c r="L120" s="35"/>
      <c r="M120" s="181" t="s">
        <v>1</v>
      </c>
      <c r="N120" s="182" t="s">
        <v>41</v>
      </c>
      <c r="O120" s="57"/>
      <c r="P120" s="183">
        <f>O120*H120</f>
        <v>0</v>
      </c>
      <c r="Q120" s="183">
        <v>2.25634</v>
      </c>
      <c r="R120" s="183">
        <f>Q120*H120</f>
        <v>5.595723199999999</v>
      </c>
      <c r="S120" s="183">
        <v>0</v>
      </c>
      <c r="T120" s="184">
        <f>S120*H120</f>
        <v>0</v>
      </c>
      <c r="AR120" s="14" t="s">
        <v>314</v>
      </c>
      <c r="AT120" s="14" t="s">
        <v>317</v>
      </c>
      <c r="AU120" s="14" t="s">
        <v>106</v>
      </c>
      <c r="AY120" s="14" t="s">
        <v>310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4" t="s">
        <v>106</v>
      </c>
      <c r="BK120" s="185">
        <f>ROUND(I120*H120,2)</f>
        <v>0</v>
      </c>
      <c r="BL120" s="14" t="s">
        <v>314</v>
      </c>
      <c r="BM120" s="14" t="s">
        <v>1960</v>
      </c>
    </row>
    <row r="121" spans="2:51" s="11" customFormat="1" ht="11.25">
      <c r="B121" s="186"/>
      <c r="C121" s="187"/>
      <c r="D121" s="188" t="s">
        <v>325</v>
      </c>
      <c r="E121" s="189" t="s">
        <v>385</v>
      </c>
      <c r="F121" s="190" t="s">
        <v>1961</v>
      </c>
      <c r="G121" s="187"/>
      <c r="H121" s="191">
        <v>2.48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325</v>
      </c>
      <c r="AU121" s="197" t="s">
        <v>106</v>
      </c>
      <c r="AV121" s="11" t="s">
        <v>106</v>
      </c>
      <c r="AW121" s="11" t="s">
        <v>31</v>
      </c>
      <c r="AX121" s="11" t="s">
        <v>69</v>
      </c>
      <c r="AY121" s="197" t="s">
        <v>310</v>
      </c>
    </row>
    <row r="122" spans="2:51" s="11" customFormat="1" ht="11.25">
      <c r="B122" s="186"/>
      <c r="C122" s="187"/>
      <c r="D122" s="188" t="s">
        <v>325</v>
      </c>
      <c r="E122" s="189" t="s">
        <v>1962</v>
      </c>
      <c r="F122" s="190" t="s">
        <v>1963</v>
      </c>
      <c r="G122" s="187"/>
      <c r="H122" s="191">
        <v>2.48</v>
      </c>
      <c r="I122" s="192"/>
      <c r="J122" s="187"/>
      <c r="K122" s="187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325</v>
      </c>
      <c r="AU122" s="197" t="s">
        <v>106</v>
      </c>
      <c r="AV122" s="11" t="s">
        <v>106</v>
      </c>
      <c r="AW122" s="11" t="s">
        <v>31</v>
      </c>
      <c r="AX122" s="11" t="s">
        <v>77</v>
      </c>
      <c r="AY122" s="197" t="s">
        <v>310</v>
      </c>
    </row>
    <row r="123" spans="2:63" s="10" customFormat="1" ht="22.9" customHeight="1">
      <c r="B123" s="159"/>
      <c r="C123" s="160"/>
      <c r="D123" s="161" t="s">
        <v>68</v>
      </c>
      <c r="E123" s="173" t="s">
        <v>827</v>
      </c>
      <c r="F123" s="173" t="s">
        <v>828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SUM(P124:P125)</f>
        <v>0</v>
      </c>
      <c r="Q123" s="167"/>
      <c r="R123" s="168">
        <f>SUM(R124:R125)</f>
        <v>0</v>
      </c>
      <c r="S123" s="167"/>
      <c r="T123" s="169">
        <f>SUM(T124:T125)</f>
        <v>0</v>
      </c>
      <c r="AR123" s="170" t="s">
        <v>314</v>
      </c>
      <c r="AT123" s="171" t="s">
        <v>68</v>
      </c>
      <c r="AU123" s="171" t="s">
        <v>77</v>
      </c>
      <c r="AY123" s="170" t="s">
        <v>310</v>
      </c>
      <c r="BK123" s="172">
        <f>SUM(BK124:BK125)</f>
        <v>0</v>
      </c>
    </row>
    <row r="124" spans="2:65" s="1" customFormat="1" ht="22.5" customHeight="1">
      <c r="B124" s="31"/>
      <c r="C124" s="175" t="s">
        <v>386</v>
      </c>
      <c r="D124" s="175" t="s">
        <v>317</v>
      </c>
      <c r="E124" s="176" t="s">
        <v>1964</v>
      </c>
      <c r="F124" s="177" t="s">
        <v>1965</v>
      </c>
      <c r="G124" s="178" t="s">
        <v>832</v>
      </c>
      <c r="H124" s="179">
        <v>95.37</v>
      </c>
      <c r="I124" s="180"/>
      <c r="J124" s="179">
        <f>ROUND(I124*H124,2)</f>
        <v>0</v>
      </c>
      <c r="K124" s="177" t="s">
        <v>321</v>
      </c>
      <c r="L124" s="35"/>
      <c r="M124" s="181" t="s">
        <v>1</v>
      </c>
      <c r="N124" s="182" t="s">
        <v>41</v>
      </c>
      <c r="O124" s="57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14" t="s">
        <v>314</v>
      </c>
      <c r="AT124" s="14" t="s">
        <v>317</v>
      </c>
      <c r="AU124" s="14" t="s">
        <v>106</v>
      </c>
      <c r="AY124" s="14" t="s">
        <v>310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4" t="s">
        <v>106</v>
      </c>
      <c r="BK124" s="185">
        <f>ROUND(I124*H124,2)</f>
        <v>0</v>
      </c>
      <c r="BL124" s="14" t="s">
        <v>314</v>
      </c>
      <c r="BM124" s="14" t="s">
        <v>1966</v>
      </c>
    </row>
    <row r="125" spans="2:51" s="11" customFormat="1" ht="11.25">
      <c r="B125" s="186"/>
      <c r="C125" s="187"/>
      <c r="D125" s="188" t="s">
        <v>325</v>
      </c>
      <c r="E125" s="189" t="s">
        <v>390</v>
      </c>
      <c r="F125" s="190" t="s">
        <v>835</v>
      </c>
      <c r="G125" s="187"/>
      <c r="H125" s="191">
        <v>95.37</v>
      </c>
      <c r="I125" s="192"/>
      <c r="J125" s="187"/>
      <c r="K125" s="187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325</v>
      </c>
      <c r="AU125" s="197" t="s">
        <v>106</v>
      </c>
      <c r="AV125" s="11" t="s">
        <v>106</v>
      </c>
      <c r="AW125" s="11" t="s">
        <v>31</v>
      </c>
      <c r="AX125" s="11" t="s">
        <v>77</v>
      </c>
      <c r="AY125" s="197" t="s">
        <v>310</v>
      </c>
    </row>
    <row r="126" spans="2:63" s="10" customFormat="1" ht="22.9" customHeight="1">
      <c r="B126" s="159"/>
      <c r="C126" s="160"/>
      <c r="D126" s="161" t="s">
        <v>68</v>
      </c>
      <c r="E126" s="173" t="s">
        <v>852</v>
      </c>
      <c r="F126" s="173" t="s">
        <v>853</v>
      </c>
      <c r="G126" s="160"/>
      <c r="H126" s="160"/>
      <c r="I126" s="163"/>
      <c r="J126" s="174">
        <f>BK126</f>
        <v>0</v>
      </c>
      <c r="K126" s="160"/>
      <c r="L126" s="165"/>
      <c r="M126" s="166"/>
      <c r="N126" s="167"/>
      <c r="O126" s="167"/>
      <c r="P126" s="168">
        <f>P127</f>
        <v>0</v>
      </c>
      <c r="Q126" s="167"/>
      <c r="R126" s="168">
        <f>R127</f>
        <v>0</v>
      </c>
      <c r="S126" s="167"/>
      <c r="T126" s="169">
        <f>T127</f>
        <v>0</v>
      </c>
      <c r="AR126" s="170" t="s">
        <v>314</v>
      </c>
      <c r="AT126" s="171" t="s">
        <v>68</v>
      </c>
      <c r="AU126" s="171" t="s">
        <v>77</v>
      </c>
      <c r="AY126" s="170" t="s">
        <v>310</v>
      </c>
      <c r="BK126" s="172">
        <f>BK127</f>
        <v>0</v>
      </c>
    </row>
    <row r="127" spans="2:65" s="1" customFormat="1" ht="22.5" customHeight="1">
      <c r="B127" s="31"/>
      <c r="C127" s="175" t="s">
        <v>391</v>
      </c>
      <c r="D127" s="175" t="s">
        <v>317</v>
      </c>
      <c r="E127" s="176" t="s">
        <v>855</v>
      </c>
      <c r="F127" s="177" t="s">
        <v>856</v>
      </c>
      <c r="G127" s="178" t="s">
        <v>832</v>
      </c>
      <c r="H127" s="179">
        <v>27.48</v>
      </c>
      <c r="I127" s="180"/>
      <c r="J127" s="179">
        <f>ROUND(I127*H127,2)</f>
        <v>0</v>
      </c>
      <c r="K127" s="177" t="s">
        <v>321</v>
      </c>
      <c r="L127" s="35"/>
      <c r="M127" s="181" t="s">
        <v>1</v>
      </c>
      <c r="N127" s="182" t="s">
        <v>41</v>
      </c>
      <c r="O127" s="5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14" t="s">
        <v>314</v>
      </c>
      <c r="AT127" s="14" t="s">
        <v>317</v>
      </c>
      <c r="AU127" s="14" t="s">
        <v>106</v>
      </c>
      <c r="AY127" s="14" t="s">
        <v>310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4" t="s">
        <v>106</v>
      </c>
      <c r="BK127" s="185">
        <f>ROUND(I127*H127,2)</f>
        <v>0</v>
      </c>
      <c r="BL127" s="14" t="s">
        <v>314</v>
      </c>
      <c r="BM127" s="14" t="s">
        <v>1967</v>
      </c>
    </row>
    <row r="128" spans="2:63" s="10" customFormat="1" ht="25.9" customHeight="1">
      <c r="B128" s="159"/>
      <c r="C128" s="160"/>
      <c r="D128" s="161" t="s">
        <v>68</v>
      </c>
      <c r="E128" s="162" t="s">
        <v>879</v>
      </c>
      <c r="F128" s="162" t="s">
        <v>880</v>
      </c>
      <c r="G128" s="160"/>
      <c r="H128" s="160"/>
      <c r="I128" s="163"/>
      <c r="J128" s="164">
        <f>BK128</f>
        <v>0</v>
      </c>
      <c r="K128" s="160"/>
      <c r="L128" s="165"/>
      <c r="M128" s="166"/>
      <c r="N128" s="167"/>
      <c r="O128" s="167"/>
      <c r="P128" s="168">
        <f>P129+P143+P147+P169+P194+P233+P293+P313+P322</f>
        <v>0</v>
      </c>
      <c r="Q128" s="167"/>
      <c r="R128" s="168">
        <f>R129+R143+R147+R169+R194+R233+R293+R313+R322</f>
        <v>0.9654193000000001</v>
      </c>
      <c r="S128" s="167"/>
      <c r="T128" s="169">
        <f>T129+T143+T147+T169+T194+T233+T293+T313+T322</f>
        <v>0</v>
      </c>
      <c r="AR128" s="170" t="s">
        <v>106</v>
      </c>
      <c r="AT128" s="171" t="s">
        <v>68</v>
      </c>
      <c r="AU128" s="171" t="s">
        <v>69</v>
      </c>
      <c r="AY128" s="170" t="s">
        <v>310</v>
      </c>
      <c r="BK128" s="172">
        <f>BK129+BK143+BK147+BK169+BK194+BK233+BK293+BK313+BK322</f>
        <v>0</v>
      </c>
    </row>
    <row r="129" spans="2:63" s="10" customFormat="1" ht="22.9" customHeight="1">
      <c r="B129" s="159"/>
      <c r="C129" s="160"/>
      <c r="D129" s="161" t="s">
        <v>68</v>
      </c>
      <c r="E129" s="173" t="s">
        <v>1074</v>
      </c>
      <c r="F129" s="173" t="s">
        <v>1075</v>
      </c>
      <c r="G129" s="160"/>
      <c r="H129" s="160"/>
      <c r="I129" s="163"/>
      <c r="J129" s="174">
        <f>BK129</f>
        <v>0</v>
      </c>
      <c r="K129" s="160"/>
      <c r="L129" s="165"/>
      <c r="M129" s="166"/>
      <c r="N129" s="167"/>
      <c r="O129" s="167"/>
      <c r="P129" s="168">
        <f>SUM(P130:P142)</f>
        <v>0</v>
      </c>
      <c r="Q129" s="167"/>
      <c r="R129" s="168">
        <f>SUM(R130:R142)</f>
        <v>0.27693</v>
      </c>
      <c r="S129" s="167"/>
      <c r="T129" s="169">
        <f>SUM(T130:T142)</f>
        <v>0</v>
      </c>
      <c r="AR129" s="170" t="s">
        <v>314</v>
      </c>
      <c r="AT129" s="171" t="s">
        <v>68</v>
      </c>
      <c r="AU129" s="171" t="s">
        <v>77</v>
      </c>
      <c r="AY129" s="170" t="s">
        <v>310</v>
      </c>
      <c r="BK129" s="172">
        <f>SUM(BK130:BK142)</f>
        <v>0</v>
      </c>
    </row>
    <row r="130" spans="2:65" s="1" customFormat="1" ht="16.5" customHeight="1">
      <c r="B130" s="31"/>
      <c r="C130" s="175" t="s">
        <v>398</v>
      </c>
      <c r="D130" s="175" t="s">
        <v>317</v>
      </c>
      <c r="E130" s="176" t="s">
        <v>1077</v>
      </c>
      <c r="F130" s="177" t="s">
        <v>1968</v>
      </c>
      <c r="G130" s="178" t="s">
        <v>720</v>
      </c>
      <c r="H130" s="179">
        <v>15</v>
      </c>
      <c r="I130" s="180"/>
      <c r="J130" s="179">
        <f>ROUND(I130*H130,2)</f>
        <v>0</v>
      </c>
      <c r="K130" s="177" t="s">
        <v>402</v>
      </c>
      <c r="L130" s="35"/>
      <c r="M130" s="181" t="s">
        <v>1</v>
      </c>
      <c r="N130" s="182" t="s">
        <v>41</v>
      </c>
      <c r="O130" s="5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14" t="s">
        <v>314</v>
      </c>
      <c r="AT130" s="14" t="s">
        <v>317</v>
      </c>
      <c r="AU130" s="14" t="s">
        <v>106</v>
      </c>
      <c r="AY130" s="14" t="s">
        <v>310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4" t="s">
        <v>106</v>
      </c>
      <c r="BK130" s="185">
        <f>ROUND(I130*H130,2)</f>
        <v>0</v>
      </c>
      <c r="BL130" s="14" t="s">
        <v>314</v>
      </c>
      <c r="BM130" s="14" t="s">
        <v>1969</v>
      </c>
    </row>
    <row r="131" spans="2:51" s="11" customFormat="1" ht="11.25">
      <c r="B131" s="186"/>
      <c r="C131" s="187"/>
      <c r="D131" s="188" t="s">
        <v>325</v>
      </c>
      <c r="E131" s="189" t="s">
        <v>404</v>
      </c>
      <c r="F131" s="190" t="s">
        <v>1970</v>
      </c>
      <c r="G131" s="187"/>
      <c r="H131" s="191">
        <v>15</v>
      </c>
      <c r="I131" s="192"/>
      <c r="J131" s="187"/>
      <c r="K131" s="187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325</v>
      </c>
      <c r="AU131" s="197" t="s">
        <v>106</v>
      </c>
      <c r="AV131" s="11" t="s">
        <v>106</v>
      </c>
      <c r="AW131" s="11" t="s">
        <v>31</v>
      </c>
      <c r="AX131" s="11" t="s">
        <v>77</v>
      </c>
      <c r="AY131" s="197" t="s">
        <v>310</v>
      </c>
    </row>
    <row r="132" spans="2:65" s="1" customFormat="1" ht="16.5" customHeight="1">
      <c r="B132" s="31"/>
      <c r="C132" s="175" t="s">
        <v>407</v>
      </c>
      <c r="D132" s="175" t="s">
        <v>317</v>
      </c>
      <c r="E132" s="176" t="s">
        <v>1971</v>
      </c>
      <c r="F132" s="177" t="s">
        <v>1972</v>
      </c>
      <c r="G132" s="178" t="s">
        <v>1084</v>
      </c>
      <c r="H132" s="179">
        <v>15</v>
      </c>
      <c r="I132" s="180"/>
      <c r="J132" s="179">
        <f>ROUND(I132*H132,2)</f>
        <v>0</v>
      </c>
      <c r="K132" s="177" t="s">
        <v>321</v>
      </c>
      <c r="L132" s="35"/>
      <c r="M132" s="181" t="s">
        <v>1</v>
      </c>
      <c r="N132" s="182" t="s">
        <v>41</v>
      </c>
      <c r="O132" s="57"/>
      <c r="P132" s="183">
        <f>O132*H132</f>
        <v>0</v>
      </c>
      <c r="Q132" s="183">
        <v>0.01632</v>
      </c>
      <c r="R132" s="183">
        <f>Q132*H132</f>
        <v>0.24480000000000002</v>
      </c>
      <c r="S132" s="183">
        <v>0</v>
      </c>
      <c r="T132" s="184">
        <f>S132*H132</f>
        <v>0</v>
      </c>
      <c r="AR132" s="14" t="s">
        <v>314</v>
      </c>
      <c r="AT132" s="14" t="s">
        <v>317</v>
      </c>
      <c r="AU132" s="14" t="s">
        <v>106</v>
      </c>
      <c r="AY132" s="14" t="s">
        <v>310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4" t="s">
        <v>106</v>
      </c>
      <c r="BK132" s="185">
        <f>ROUND(I132*H132,2)</f>
        <v>0</v>
      </c>
      <c r="BL132" s="14" t="s">
        <v>314</v>
      </c>
      <c r="BM132" s="14" t="s">
        <v>1973</v>
      </c>
    </row>
    <row r="133" spans="2:51" s="11" customFormat="1" ht="11.25">
      <c r="B133" s="186"/>
      <c r="C133" s="187"/>
      <c r="D133" s="188" t="s">
        <v>325</v>
      </c>
      <c r="E133" s="189" t="s">
        <v>411</v>
      </c>
      <c r="F133" s="190" t="s">
        <v>1974</v>
      </c>
      <c r="G133" s="187"/>
      <c r="H133" s="191">
        <v>5</v>
      </c>
      <c r="I133" s="192"/>
      <c r="J133" s="187"/>
      <c r="K133" s="187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325</v>
      </c>
      <c r="AU133" s="197" t="s">
        <v>106</v>
      </c>
      <c r="AV133" s="11" t="s">
        <v>106</v>
      </c>
      <c r="AW133" s="11" t="s">
        <v>31</v>
      </c>
      <c r="AX133" s="11" t="s">
        <v>69</v>
      </c>
      <c r="AY133" s="197" t="s">
        <v>310</v>
      </c>
    </row>
    <row r="134" spans="2:51" s="11" customFormat="1" ht="11.25">
      <c r="B134" s="186"/>
      <c r="C134" s="187"/>
      <c r="D134" s="188" t="s">
        <v>325</v>
      </c>
      <c r="E134" s="189" t="s">
        <v>412</v>
      </c>
      <c r="F134" s="190" t="s">
        <v>1975</v>
      </c>
      <c r="G134" s="187"/>
      <c r="H134" s="191">
        <v>5</v>
      </c>
      <c r="I134" s="192"/>
      <c r="J134" s="187"/>
      <c r="K134" s="187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325</v>
      </c>
      <c r="AU134" s="197" t="s">
        <v>106</v>
      </c>
      <c r="AV134" s="11" t="s">
        <v>106</v>
      </c>
      <c r="AW134" s="11" t="s">
        <v>31</v>
      </c>
      <c r="AX134" s="11" t="s">
        <v>69</v>
      </c>
      <c r="AY134" s="197" t="s">
        <v>310</v>
      </c>
    </row>
    <row r="135" spans="2:51" s="11" customFormat="1" ht="11.25">
      <c r="B135" s="186"/>
      <c r="C135" s="187"/>
      <c r="D135" s="188" t="s">
        <v>325</v>
      </c>
      <c r="E135" s="189" t="s">
        <v>1917</v>
      </c>
      <c r="F135" s="190" t="s">
        <v>1976</v>
      </c>
      <c r="G135" s="187"/>
      <c r="H135" s="191">
        <v>5</v>
      </c>
      <c r="I135" s="192"/>
      <c r="J135" s="187"/>
      <c r="K135" s="187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325</v>
      </c>
      <c r="AU135" s="197" t="s">
        <v>106</v>
      </c>
      <c r="AV135" s="11" t="s">
        <v>106</v>
      </c>
      <c r="AW135" s="11" t="s">
        <v>31</v>
      </c>
      <c r="AX135" s="11" t="s">
        <v>69</v>
      </c>
      <c r="AY135" s="197" t="s">
        <v>310</v>
      </c>
    </row>
    <row r="136" spans="2:51" s="11" customFormat="1" ht="11.25">
      <c r="B136" s="186"/>
      <c r="C136" s="187"/>
      <c r="D136" s="188" t="s">
        <v>325</v>
      </c>
      <c r="E136" s="189" t="s">
        <v>1977</v>
      </c>
      <c r="F136" s="190" t="s">
        <v>1978</v>
      </c>
      <c r="G136" s="187"/>
      <c r="H136" s="191">
        <v>15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325</v>
      </c>
      <c r="AU136" s="197" t="s">
        <v>106</v>
      </c>
      <c r="AV136" s="11" t="s">
        <v>106</v>
      </c>
      <c r="AW136" s="11" t="s">
        <v>31</v>
      </c>
      <c r="AX136" s="11" t="s">
        <v>77</v>
      </c>
      <c r="AY136" s="197" t="s">
        <v>310</v>
      </c>
    </row>
    <row r="137" spans="2:65" s="1" customFormat="1" ht="16.5" customHeight="1">
      <c r="B137" s="31"/>
      <c r="C137" s="175" t="s">
        <v>414</v>
      </c>
      <c r="D137" s="175" t="s">
        <v>317</v>
      </c>
      <c r="E137" s="176" t="s">
        <v>1979</v>
      </c>
      <c r="F137" s="177" t="s">
        <v>1980</v>
      </c>
      <c r="G137" s="178" t="s">
        <v>422</v>
      </c>
      <c r="H137" s="179">
        <v>27</v>
      </c>
      <c r="I137" s="180"/>
      <c r="J137" s="179">
        <f>ROUND(I137*H137,2)</f>
        <v>0</v>
      </c>
      <c r="K137" s="177" t="s">
        <v>321</v>
      </c>
      <c r="L137" s="35"/>
      <c r="M137" s="181" t="s">
        <v>1</v>
      </c>
      <c r="N137" s="182" t="s">
        <v>41</v>
      </c>
      <c r="O137" s="57"/>
      <c r="P137" s="183">
        <f>O137*H137</f>
        <v>0</v>
      </c>
      <c r="Q137" s="183">
        <v>0.00119</v>
      </c>
      <c r="R137" s="183">
        <f>Q137*H137</f>
        <v>0.032130000000000006</v>
      </c>
      <c r="S137" s="183">
        <v>0</v>
      </c>
      <c r="T137" s="184">
        <f>S137*H137</f>
        <v>0</v>
      </c>
      <c r="AR137" s="14" t="s">
        <v>314</v>
      </c>
      <c r="AT137" s="14" t="s">
        <v>317</v>
      </c>
      <c r="AU137" s="14" t="s">
        <v>106</v>
      </c>
      <c r="AY137" s="14" t="s">
        <v>310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4" t="s">
        <v>106</v>
      </c>
      <c r="BK137" s="185">
        <f>ROUND(I137*H137,2)</f>
        <v>0</v>
      </c>
      <c r="BL137" s="14" t="s">
        <v>314</v>
      </c>
      <c r="BM137" s="14" t="s">
        <v>1981</v>
      </c>
    </row>
    <row r="138" spans="2:51" s="11" customFormat="1" ht="11.25">
      <c r="B138" s="186"/>
      <c r="C138" s="187"/>
      <c r="D138" s="188" t="s">
        <v>325</v>
      </c>
      <c r="E138" s="189" t="s">
        <v>419</v>
      </c>
      <c r="F138" s="190" t="s">
        <v>1982</v>
      </c>
      <c r="G138" s="187"/>
      <c r="H138" s="191">
        <v>9</v>
      </c>
      <c r="I138" s="192"/>
      <c r="J138" s="187"/>
      <c r="K138" s="187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325</v>
      </c>
      <c r="AU138" s="197" t="s">
        <v>106</v>
      </c>
      <c r="AV138" s="11" t="s">
        <v>106</v>
      </c>
      <c r="AW138" s="11" t="s">
        <v>31</v>
      </c>
      <c r="AX138" s="11" t="s">
        <v>69</v>
      </c>
      <c r="AY138" s="197" t="s">
        <v>310</v>
      </c>
    </row>
    <row r="139" spans="2:51" s="11" customFormat="1" ht="11.25">
      <c r="B139" s="186"/>
      <c r="C139" s="187"/>
      <c r="D139" s="188" t="s">
        <v>325</v>
      </c>
      <c r="E139" s="189" t="s">
        <v>1918</v>
      </c>
      <c r="F139" s="190" t="s">
        <v>1983</v>
      </c>
      <c r="G139" s="187"/>
      <c r="H139" s="191">
        <v>9</v>
      </c>
      <c r="I139" s="192"/>
      <c r="J139" s="187"/>
      <c r="K139" s="187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325</v>
      </c>
      <c r="AU139" s="197" t="s">
        <v>106</v>
      </c>
      <c r="AV139" s="11" t="s">
        <v>106</v>
      </c>
      <c r="AW139" s="11" t="s">
        <v>31</v>
      </c>
      <c r="AX139" s="11" t="s">
        <v>69</v>
      </c>
      <c r="AY139" s="197" t="s">
        <v>310</v>
      </c>
    </row>
    <row r="140" spans="2:51" s="11" customFormat="1" ht="11.25">
      <c r="B140" s="186"/>
      <c r="C140" s="187"/>
      <c r="D140" s="188" t="s">
        <v>325</v>
      </c>
      <c r="E140" s="189" t="s">
        <v>1919</v>
      </c>
      <c r="F140" s="190" t="s">
        <v>1984</v>
      </c>
      <c r="G140" s="187"/>
      <c r="H140" s="191">
        <v>9</v>
      </c>
      <c r="I140" s="192"/>
      <c r="J140" s="187"/>
      <c r="K140" s="187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325</v>
      </c>
      <c r="AU140" s="197" t="s">
        <v>106</v>
      </c>
      <c r="AV140" s="11" t="s">
        <v>106</v>
      </c>
      <c r="AW140" s="11" t="s">
        <v>31</v>
      </c>
      <c r="AX140" s="11" t="s">
        <v>69</v>
      </c>
      <c r="AY140" s="197" t="s">
        <v>310</v>
      </c>
    </row>
    <row r="141" spans="2:51" s="11" customFormat="1" ht="11.25">
      <c r="B141" s="186"/>
      <c r="C141" s="187"/>
      <c r="D141" s="188" t="s">
        <v>325</v>
      </c>
      <c r="E141" s="189" t="s">
        <v>1985</v>
      </c>
      <c r="F141" s="190" t="s">
        <v>1986</v>
      </c>
      <c r="G141" s="187"/>
      <c r="H141" s="191">
        <v>27</v>
      </c>
      <c r="I141" s="192"/>
      <c r="J141" s="187"/>
      <c r="K141" s="187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325</v>
      </c>
      <c r="AU141" s="197" t="s">
        <v>106</v>
      </c>
      <c r="AV141" s="11" t="s">
        <v>106</v>
      </c>
      <c r="AW141" s="11" t="s">
        <v>31</v>
      </c>
      <c r="AX141" s="11" t="s">
        <v>77</v>
      </c>
      <c r="AY141" s="197" t="s">
        <v>310</v>
      </c>
    </row>
    <row r="142" spans="2:65" s="1" customFormat="1" ht="22.5" customHeight="1">
      <c r="B142" s="31"/>
      <c r="C142" s="175" t="s">
        <v>421</v>
      </c>
      <c r="D142" s="175" t="s">
        <v>317</v>
      </c>
      <c r="E142" s="176" t="s">
        <v>1987</v>
      </c>
      <c r="F142" s="177" t="s">
        <v>1988</v>
      </c>
      <c r="G142" s="178" t="s">
        <v>832</v>
      </c>
      <c r="H142" s="179">
        <v>0.58</v>
      </c>
      <c r="I142" s="180"/>
      <c r="J142" s="179">
        <f>ROUND(I142*H142,2)</f>
        <v>0</v>
      </c>
      <c r="K142" s="177" t="s">
        <v>321</v>
      </c>
      <c r="L142" s="35"/>
      <c r="M142" s="181" t="s">
        <v>1</v>
      </c>
      <c r="N142" s="182" t="s">
        <v>41</v>
      </c>
      <c r="O142" s="57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14" t="s">
        <v>314</v>
      </c>
      <c r="AT142" s="14" t="s">
        <v>317</v>
      </c>
      <c r="AU142" s="14" t="s">
        <v>106</v>
      </c>
      <c r="AY142" s="14" t="s">
        <v>310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4" t="s">
        <v>106</v>
      </c>
      <c r="BK142" s="185">
        <f>ROUND(I142*H142,2)</f>
        <v>0</v>
      </c>
      <c r="BL142" s="14" t="s">
        <v>314</v>
      </c>
      <c r="BM142" s="14" t="s">
        <v>1989</v>
      </c>
    </row>
    <row r="143" spans="2:63" s="10" customFormat="1" ht="22.9" customHeight="1">
      <c r="B143" s="159"/>
      <c r="C143" s="160"/>
      <c r="D143" s="161" t="s">
        <v>68</v>
      </c>
      <c r="E143" s="173" t="s">
        <v>1091</v>
      </c>
      <c r="F143" s="173" t="s">
        <v>1092</v>
      </c>
      <c r="G143" s="160"/>
      <c r="H143" s="160"/>
      <c r="I143" s="163"/>
      <c r="J143" s="174">
        <f>BK143</f>
        <v>0</v>
      </c>
      <c r="K143" s="160"/>
      <c r="L143" s="165"/>
      <c r="M143" s="166"/>
      <c r="N143" s="167"/>
      <c r="O143" s="167"/>
      <c r="P143" s="168">
        <f>SUM(P144:P146)</f>
        <v>0</v>
      </c>
      <c r="Q143" s="167"/>
      <c r="R143" s="168">
        <f>SUM(R144:R146)</f>
        <v>0</v>
      </c>
      <c r="S143" s="167"/>
      <c r="T143" s="169">
        <f>SUM(T144:T146)</f>
        <v>0</v>
      </c>
      <c r="AR143" s="170" t="s">
        <v>314</v>
      </c>
      <c r="AT143" s="171" t="s">
        <v>68</v>
      </c>
      <c r="AU143" s="171" t="s">
        <v>77</v>
      </c>
      <c r="AY143" s="170" t="s">
        <v>310</v>
      </c>
      <c r="BK143" s="172">
        <f>SUM(BK144:BK146)</f>
        <v>0</v>
      </c>
    </row>
    <row r="144" spans="2:65" s="1" customFormat="1" ht="16.5" customHeight="1">
      <c r="B144" s="31"/>
      <c r="C144" s="208" t="s">
        <v>430</v>
      </c>
      <c r="D144" s="208" t="s">
        <v>422</v>
      </c>
      <c r="E144" s="209" t="s">
        <v>1990</v>
      </c>
      <c r="F144" s="210" t="s">
        <v>1991</v>
      </c>
      <c r="G144" s="211" t="s">
        <v>401</v>
      </c>
      <c r="H144" s="212">
        <v>170</v>
      </c>
      <c r="I144" s="213"/>
      <c r="J144" s="212">
        <f>ROUND(I144*H144,2)</f>
        <v>0</v>
      </c>
      <c r="K144" s="210" t="s">
        <v>402</v>
      </c>
      <c r="L144" s="214"/>
      <c r="M144" s="215" t="s">
        <v>1</v>
      </c>
      <c r="N144" s="216" t="s">
        <v>41</v>
      </c>
      <c r="O144" s="57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AR144" s="14" t="s">
        <v>391</v>
      </c>
      <c r="AT144" s="14" t="s">
        <v>422</v>
      </c>
      <c r="AU144" s="14" t="s">
        <v>106</v>
      </c>
      <c r="AY144" s="14" t="s">
        <v>310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4" t="s">
        <v>106</v>
      </c>
      <c r="BK144" s="185">
        <f>ROUND(I144*H144,2)</f>
        <v>0</v>
      </c>
      <c r="BL144" s="14" t="s">
        <v>314</v>
      </c>
      <c r="BM144" s="14" t="s">
        <v>1992</v>
      </c>
    </row>
    <row r="145" spans="2:51" s="11" customFormat="1" ht="11.25">
      <c r="B145" s="186"/>
      <c r="C145" s="187"/>
      <c r="D145" s="188" t="s">
        <v>325</v>
      </c>
      <c r="E145" s="189" t="s">
        <v>434</v>
      </c>
      <c r="F145" s="190" t="s">
        <v>1993</v>
      </c>
      <c r="G145" s="187"/>
      <c r="H145" s="191">
        <v>170</v>
      </c>
      <c r="I145" s="192"/>
      <c r="J145" s="187"/>
      <c r="K145" s="187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325</v>
      </c>
      <c r="AU145" s="197" t="s">
        <v>106</v>
      </c>
      <c r="AV145" s="11" t="s">
        <v>106</v>
      </c>
      <c r="AW145" s="11" t="s">
        <v>31</v>
      </c>
      <c r="AX145" s="11" t="s">
        <v>69</v>
      </c>
      <c r="AY145" s="197" t="s">
        <v>310</v>
      </c>
    </row>
    <row r="146" spans="2:51" s="11" customFormat="1" ht="11.25">
      <c r="B146" s="186"/>
      <c r="C146" s="187"/>
      <c r="D146" s="188" t="s">
        <v>325</v>
      </c>
      <c r="E146" s="189" t="s">
        <v>1994</v>
      </c>
      <c r="F146" s="190" t="s">
        <v>1995</v>
      </c>
      <c r="G146" s="187"/>
      <c r="H146" s="191">
        <v>170</v>
      </c>
      <c r="I146" s="192"/>
      <c r="J146" s="187"/>
      <c r="K146" s="187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325</v>
      </c>
      <c r="AU146" s="197" t="s">
        <v>106</v>
      </c>
      <c r="AV146" s="11" t="s">
        <v>106</v>
      </c>
      <c r="AW146" s="11" t="s">
        <v>31</v>
      </c>
      <c r="AX146" s="11" t="s">
        <v>77</v>
      </c>
      <c r="AY146" s="197" t="s">
        <v>310</v>
      </c>
    </row>
    <row r="147" spans="2:63" s="10" customFormat="1" ht="22.9" customHeight="1">
      <c r="B147" s="159"/>
      <c r="C147" s="160"/>
      <c r="D147" s="161" t="s">
        <v>68</v>
      </c>
      <c r="E147" s="173" t="s">
        <v>1996</v>
      </c>
      <c r="F147" s="173" t="s">
        <v>1997</v>
      </c>
      <c r="G147" s="160"/>
      <c r="H147" s="160"/>
      <c r="I147" s="163"/>
      <c r="J147" s="174">
        <f>BK147</f>
        <v>0</v>
      </c>
      <c r="K147" s="160"/>
      <c r="L147" s="165"/>
      <c r="M147" s="166"/>
      <c r="N147" s="167"/>
      <c r="O147" s="167"/>
      <c r="P147" s="168">
        <f>SUM(P148:P168)</f>
        <v>0</v>
      </c>
      <c r="Q147" s="167"/>
      <c r="R147" s="168">
        <f>SUM(R148:R168)</f>
        <v>0</v>
      </c>
      <c r="S147" s="167"/>
      <c r="T147" s="169">
        <f>SUM(T148:T168)</f>
        <v>0</v>
      </c>
      <c r="AR147" s="170" t="s">
        <v>314</v>
      </c>
      <c r="AT147" s="171" t="s">
        <v>68</v>
      </c>
      <c r="AU147" s="171" t="s">
        <v>77</v>
      </c>
      <c r="AY147" s="170" t="s">
        <v>310</v>
      </c>
      <c r="BK147" s="172">
        <f>SUM(BK148:BK168)</f>
        <v>0</v>
      </c>
    </row>
    <row r="148" spans="2:65" s="1" customFormat="1" ht="16.5" customHeight="1">
      <c r="B148" s="31"/>
      <c r="C148" s="208" t="s">
        <v>437</v>
      </c>
      <c r="D148" s="208" t="s">
        <v>422</v>
      </c>
      <c r="E148" s="209" t="s">
        <v>1998</v>
      </c>
      <c r="F148" s="210" t="s">
        <v>1999</v>
      </c>
      <c r="G148" s="211" t="s">
        <v>422</v>
      </c>
      <c r="H148" s="212">
        <v>210</v>
      </c>
      <c r="I148" s="213"/>
      <c r="J148" s="212">
        <f>ROUND(I148*H148,2)</f>
        <v>0</v>
      </c>
      <c r="K148" s="210" t="s">
        <v>402</v>
      </c>
      <c r="L148" s="214"/>
      <c r="M148" s="215" t="s">
        <v>1</v>
      </c>
      <c r="N148" s="216" t="s">
        <v>41</v>
      </c>
      <c r="O148" s="5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14" t="s">
        <v>391</v>
      </c>
      <c r="AT148" s="14" t="s">
        <v>422</v>
      </c>
      <c r="AU148" s="14" t="s">
        <v>106</v>
      </c>
      <c r="AY148" s="14" t="s">
        <v>310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4" t="s">
        <v>106</v>
      </c>
      <c r="BK148" s="185">
        <f>ROUND(I148*H148,2)</f>
        <v>0</v>
      </c>
      <c r="BL148" s="14" t="s">
        <v>314</v>
      </c>
      <c r="BM148" s="14" t="s">
        <v>2000</v>
      </c>
    </row>
    <row r="149" spans="2:51" s="11" customFormat="1" ht="11.25">
      <c r="B149" s="186"/>
      <c r="C149" s="187"/>
      <c r="D149" s="188" t="s">
        <v>325</v>
      </c>
      <c r="E149" s="189" t="s">
        <v>442</v>
      </c>
      <c r="F149" s="190" t="s">
        <v>2001</v>
      </c>
      <c r="G149" s="187"/>
      <c r="H149" s="191">
        <v>210</v>
      </c>
      <c r="I149" s="192"/>
      <c r="J149" s="187"/>
      <c r="K149" s="187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325</v>
      </c>
      <c r="AU149" s="197" t="s">
        <v>106</v>
      </c>
      <c r="AV149" s="11" t="s">
        <v>106</v>
      </c>
      <c r="AW149" s="11" t="s">
        <v>31</v>
      </c>
      <c r="AX149" s="11" t="s">
        <v>77</v>
      </c>
      <c r="AY149" s="197" t="s">
        <v>310</v>
      </c>
    </row>
    <row r="150" spans="2:65" s="1" customFormat="1" ht="16.5" customHeight="1">
      <c r="B150" s="31"/>
      <c r="C150" s="208" t="s">
        <v>8</v>
      </c>
      <c r="D150" s="208" t="s">
        <v>422</v>
      </c>
      <c r="E150" s="209" t="s">
        <v>2002</v>
      </c>
      <c r="F150" s="210" t="s">
        <v>2003</v>
      </c>
      <c r="G150" s="211" t="s">
        <v>422</v>
      </c>
      <c r="H150" s="212">
        <v>30</v>
      </c>
      <c r="I150" s="213"/>
      <c r="J150" s="212">
        <f>ROUND(I150*H150,2)</f>
        <v>0</v>
      </c>
      <c r="K150" s="210" t="s">
        <v>402</v>
      </c>
      <c r="L150" s="214"/>
      <c r="M150" s="215" t="s">
        <v>1</v>
      </c>
      <c r="N150" s="216" t="s">
        <v>41</v>
      </c>
      <c r="O150" s="5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AR150" s="14" t="s">
        <v>391</v>
      </c>
      <c r="AT150" s="14" t="s">
        <v>422</v>
      </c>
      <c r="AU150" s="14" t="s">
        <v>106</v>
      </c>
      <c r="AY150" s="14" t="s">
        <v>310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4" t="s">
        <v>106</v>
      </c>
      <c r="BK150" s="185">
        <f>ROUND(I150*H150,2)</f>
        <v>0</v>
      </c>
      <c r="BL150" s="14" t="s">
        <v>314</v>
      </c>
      <c r="BM150" s="14" t="s">
        <v>2004</v>
      </c>
    </row>
    <row r="151" spans="2:51" s="11" customFormat="1" ht="11.25">
      <c r="B151" s="186"/>
      <c r="C151" s="187"/>
      <c r="D151" s="188" t="s">
        <v>325</v>
      </c>
      <c r="E151" s="189" t="s">
        <v>450</v>
      </c>
      <c r="F151" s="190" t="s">
        <v>1374</v>
      </c>
      <c r="G151" s="187"/>
      <c r="H151" s="191">
        <v>30</v>
      </c>
      <c r="I151" s="192"/>
      <c r="J151" s="187"/>
      <c r="K151" s="187"/>
      <c r="L151" s="193"/>
      <c r="M151" s="194"/>
      <c r="N151" s="195"/>
      <c r="O151" s="195"/>
      <c r="P151" s="195"/>
      <c r="Q151" s="195"/>
      <c r="R151" s="195"/>
      <c r="S151" s="195"/>
      <c r="T151" s="196"/>
      <c r="AT151" s="197" t="s">
        <v>325</v>
      </c>
      <c r="AU151" s="197" t="s">
        <v>106</v>
      </c>
      <c r="AV151" s="11" t="s">
        <v>106</v>
      </c>
      <c r="AW151" s="11" t="s">
        <v>31</v>
      </c>
      <c r="AX151" s="11" t="s">
        <v>77</v>
      </c>
      <c r="AY151" s="197" t="s">
        <v>310</v>
      </c>
    </row>
    <row r="152" spans="2:65" s="1" customFormat="1" ht="16.5" customHeight="1">
      <c r="B152" s="31"/>
      <c r="C152" s="208" t="s">
        <v>455</v>
      </c>
      <c r="D152" s="208" t="s">
        <v>422</v>
      </c>
      <c r="E152" s="209" t="s">
        <v>2005</v>
      </c>
      <c r="F152" s="210" t="s">
        <v>2006</v>
      </c>
      <c r="G152" s="211" t="s">
        <v>720</v>
      </c>
      <c r="H152" s="212">
        <v>6</v>
      </c>
      <c r="I152" s="213"/>
      <c r="J152" s="212">
        <f>ROUND(I152*H152,2)</f>
        <v>0</v>
      </c>
      <c r="K152" s="210" t="s">
        <v>402</v>
      </c>
      <c r="L152" s="214"/>
      <c r="M152" s="215" t="s">
        <v>1</v>
      </c>
      <c r="N152" s="216" t="s">
        <v>41</v>
      </c>
      <c r="O152" s="5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14" t="s">
        <v>391</v>
      </c>
      <c r="AT152" s="14" t="s">
        <v>422</v>
      </c>
      <c r="AU152" s="14" t="s">
        <v>106</v>
      </c>
      <c r="AY152" s="14" t="s">
        <v>310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4" t="s">
        <v>106</v>
      </c>
      <c r="BK152" s="185">
        <f>ROUND(I152*H152,2)</f>
        <v>0</v>
      </c>
      <c r="BL152" s="14" t="s">
        <v>314</v>
      </c>
      <c r="BM152" s="14" t="s">
        <v>2007</v>
      </c>
    </row>
    <row r="153" spans="2:51" s="11" customFormat="1" ht="11.25">
      <c r="B153" s="186"/>
      <c r="C153" s="187"/>
      <c r="D153" s="188" t="s">
        <v>325</v>
      </c>
      <c r="E153" s="189" t="s">
        <v>460</v>
      </c>
      <c r="F153" s="190" t="s">
        <v>2008</v>
      </c>
      <c r="G153" s="187"/>
      <c r="H153" s="191">
        <v>6</v>
      </c>
      <c r="I153" s="192"/>
      <c r="J153" s="187"/>
      <c r="K153" s="187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325</v>
      </c>
      <c r="AU153" s="197" t="s">
        <v>106</v>
      </c>
      <c r="AV153" s="11" t="s">
        <v>106</v>
      </c>
      <c r="AW153" s="11" t="s">
        <v>31</v>
      </c>
      <c r="AX153" s="11" t="s">
        <v>77</v>
      </c>
      <c r="AY153" s="197" t="s">
        <v>310</v>
      </c>
    </row>
    <row r="154" spans="2:65" s="1" customFormat="1" ht="16.5" customHeight="1">
      <c r="B154" s="31"/>
      <c r="C154" s="208" t="s">
        <v>462</v>
      </c>
      <c r="D154" s="208" t="s">
        <v>422</v>
      </c>
      <c r="E154" s="209" t="s">
        <v>2009</v>
      </c>
      <c r="F154" s="210" t="s">
        <v>2010</v>
      </c>
      <c r="G154" s="211" t="s">
        <v>422</v>
      </c>
      <c r="H154" s="212">
        <v>60</v>
      </c>
      <c r="I154" s="213"/>
      <c r="J154" s="212">
        <f>ROUND(I154*H154,2)</f>
        <v>0</v>
      </c>
      <c r="K154" s="210" t="s">
        <v>402</v>
      </c>
      <c r="L154" s="214"/>
      <c r="M154" s="215" t="s">
        <v>1</v>
      </c>
      <c r="N154" s="216" t="s">
        <v>41</v>
      </c>
      <c r="O154" s="57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AR154" s="14" t="s">
        <v>391</v>
      </c>
      <c r="AT154" s="14" t="s">
        <v>422</v>
      </c>
      <c r="AU154" s="14" t="s">
        <v>106</v>
      </c>
      <c r="AY154" s="14" t="s">
        <v>310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4" t="s">
        <v>106</v>
      </c>
      <c r="BK154" s="185">
        <f>ROUND(I154*H154,2)</f>
        <v>0</v>
      </c>
      <c r="BL154" s="14" t="s">
        <v>314</v>
      </c>
      <c r="BM154" s="14" t="s">
        <v>2011</v>
      </c>
    </row>
    <row r="155" spans="2:51" s="11" customFormat="1" ht="11.25">
      <c r="B155" s="186"/>
      <c r="C155" s="187"/>
      <c r="D155" s="188" t="s">
        <v>325</v>
      </c>
      <c r="E155" s="189" t="s">
        <v>464</v>
      </c>
      <c r="F155" s="190" t="s">
        <v>2012</v>
      </c>
      <c r="G155" s="187"/>
      <c r="H155" s="191">
        <v>60</v>
      </c>
      <c r="I155" s="192"/>
      <c r="J155" s="187"/>
      <c r="K155" s="187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325</v>
      </c>
      <c r="AU155" s="197" t="s">
        <v>106</v>
      </c>
      <c r="AV155" s="11" t="s">
        <v>106</v>
      </c>
      <c r="AW155" s="11" t="s">
        <v>31</v>
      </c>
      <c r="AX155" s="11" t="s">
        <v>77</v>
      </c>
      <c r="AY155" s="197" t="s">
        <v>310</v>
      </c>
    </row>
    <row r="156" spans="2:65" s="1" customFormat="1" ht="16.5" customHeight="1">
      <c r="B156" s="31"/>
      <c r="C156" s="208" t="s">
        <v>469</v>
      </c>
      <c r="D156" s="208" t="s">
        <v>422</v>
      </c>
      <c r="E156" s="209" t="s">
        <v>2013</v>
      </c>
      <c r="F156" s="210" t="s">
        <v>2014</v>
      </c>
      <c r="G156" s="211" t="s">
        <v>720</v>
      </c>
      <c r="H156" s="212">
        <v>36</v>
      </c>
      <c r="I156" s="213"/>
      <c r="J156" s="212">
        <f>ROUND(I156*H156,2)</f>
        <v>0</v>
      </c>
      <c r="K156" s="210" t="s">
        <v>402</v>
      </c>
      <c r="L156" s="214"/>
      <c r="M156" s="215" t="s">
        <v>1</v>
      </c>
      <c r="N156" s="216" t="s">
        <v>41</v>
      </c>
      <c r="O156" s="57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AR156" s="14" t="s">
        <v>391</v>
      </c>
      <c r="AT156" s="14" t="s">
        <v>422</v>
      </c>
      <c r="AU156" s="14" t="s">
        <v>106</v>
      </c>
      <c r="AY156" s="14" t="s">
        <v>310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4" t="s">
        <v>106</v>
      </c>
      <c r="BK156" s="185">
        <f>ROUND(I156*H156,2)</f>
        <v>0</v>
      </c>
      <c r="BL156" s="14" t="s">
        <v>314</v>
      </c>
      <c r="BM156" s="14" t="s">
        <v>2015</v>
      </c>
    </row>
    <row r="157" spans="2:51" s="11" customFormat="1" ht="11.25">
      <c r="B157" s="186"/>
      <c r="C157" s="187"/>
      <c r="D157" s="188" t="s">
        <v>325</v>
      </c>
      <c r="E157" s="189" t="s">
        <v>474</v>
      </c>
      <c r="F157" s="190" t="s">
        <v>2016</v>
      </c>
      <c r="G157" s="187"/>
      <c r="H157" s="191">
        <v>36</v>
      </c>
      <c r="I157" s="192"/>
      <c r="J157" s="187"/>
      <c r="K157" s="187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325</v>
      </c>
      <c r="AU157" s="197" t="s">
        <v>106</v>
      </c>
      <c r="AV157" s="11" t="s">
        <v>106</v>
      </c>
      <c r="AW157" s="11" t="s">
        <v>31</v>
      </c>
      <c r="AX157" s="11" t="s">
        <v>77</v>
      </c>
      <c r="AY157" s="197" t="s">
        <v>310</v>
      </c>
    </row>
    <row r="158" spans="2:65" s="1" customFormat="1" ht="16.5" customHeight="1">
      <c r="B158" s="31"/>
      <c r="C158" s="208" t="s">
        <v>479</v>
      </c>
      <c r="D158" s="208" t="s">
        <v>422</v>
      </c>
      <c r="E158" s="209" t="s">
        <v>2017</v>
      </c>
      <c r="F158" s="210" t="s">
        <v>2018</v>
      </c>
      <c r="G158" s="211" t="s">
        <v>720</v>
      </c>
      <c r="H158" s="212">
        <v>36</v>
      </c>
      <c r="I158" s="213"/>
      <c r="J158" s="212">
        <f>ROUND(I158*H158,2)</f>
        <v>0</v>
      </c>
      <c r="K158" s="210" t="s">
        <v>402</v>
      </c>
      <c r="L158" s="214"/>
      <c r="M158" s="215" t="s">
        <v>1</v>
      </c>
      <c r="N158" s="216" t="s">
        <v>41</v>
      </c>
      <c r="O158" s="57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14" t="s">
        <v>391</v>
      </c>
      <c r="AT158" s="14" t="s">
        <v>422</v>
      </c>
      <c r="AU158" s="14" t="s">
        <v>106</v>
      </c>
      <c r="AY158" s="14" t="s">
        <v>310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4" t="s">
        <v>106</v>
      </c>
      <c r="BK158" s="185">
        <f>ROUND(I158*H158,2)</f>
        <v>0</v>
      </c>
      <c r="BL158" s="14" t="s">
        <v>314</v>
      </c>
      <c r="BM158" s="14" t="s">
        <v>2019</v>
      </c>
    </row>
    <row r="159" spans="2:51" s="11" customFormat="1" ht="11.25">
      <c r="B159" s="186"/>
      <c r="C159" s="187"/>
      <c r="D159" s="188" t="s">
        <v>325</v>
      </c>
      <c r="E159" s="189" t="s">
        <v>483</v>
      </c>
      <c r="F159" s="190" t="s">
        <v>2016</v>
      </c>
      <c r="G159" s="187"/>
      <c r="H159" s="191">
        <v>36</v>
      </c>
      <c r="I159" s="192"/>
      <c r="J159" s="187"/>
      <c r="K159" s="187"/>
      <c r="L159" s="193"/>
      <c r="M159" s="194"/>
      <c r="N159" s="195"/>
      <c r="O159" s="195"/>
      <c r="P159" s="195"/>
      <c r="Q159" s="195"/>
      <c r="R159" s="195"/>
      <c r="S159" s="195"/>
      <c r="T159" s="196"/>
      <c r="AT159" s="197" t="s">
        <v>325</v>
      </c>
      <c r="AU159" s="197" t="s">
        <v>106</v>
      </c>
      <c r="AV159" s="11" t="s">
        <v>106</v>
      </c>
      <c r="AW159" s="11" t="s">
        <v>31</v>
      </c>
      <c r="AX159" s="11" t="s">
        <v>77</v>
      </c>
      <c r="AY159" s="197" t="s">
        <v>310</v>
      </c>
    </row>
    <row r="160" spans="2:65" s="1" customFormat="1" ht="16.5" customHeight="1">
      <c r="B160" s="31"/>
      <c r="C160" s="208" t="s">
        <v>499</v>
      </c>
      <c r="D160" s="208" t="s">
        <v>422</v>
      </c>
      <c r="E160" s="209" t="s">
        <v>2020</v>
      </c>
      <c r="F160" s="210" t="s">
        <v>2021</v>
      </c>
      <c r="G160" s="211" t="s">
        <v>720</v>
      </c>
      <c r="H160" s="212">
        <v>6</v>
      </c>
      <c r="I160" s="213"/>
      <c r="J160" s="212">
        <f>ROUND(I160*H160,2)</f>
        <v>0</v>
      </c>
      <c r="K160" s="210" t="s">
        <v>402</v>
      </c>
      <c r="L160" s="214"/>
      <c r="M160" s="215" t="s">
        <v>1</v>
      </c>
      <c r="N160" s="216" t="s">
        <v>41</v>
      </c>
      <c r="O160" s="5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AR160" s="14" t="s">
        <v>391</v>
      </c>
      <c r="AT160" s="14" t="s">
        <v>422</v>
      </c>
      <c r="AU160" s="14" t="s">
        <v>106</v>
      </c>
      <c r="AY160" s="14" t="s">
        <v>310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4" t="s">
        <v>106</v>
      </c>
      <c r="BK160" s="185">
        <f>ROUND(I160*H160,2)</f>
        <v>0</v>
      </c>
      <c r="BL160" s="14" t="s">
        <v>314</v>
      </c>
      <c r="BM160" s="14" t="s">
        <v>2022</v>
      </c>
    </row>
    <row r="161" spans="2:51" s="11" customFormat="1" ht="11.25">
      <c r="B161" s="186"/>
      <c r="C161" s="187"/>
      <c r="D161" s="188" t="s">
        <v>325</v>
      </c>
      <c r="E161" s="189" t="s">
        <v>503</v>
      </c>
      <c r="F161" s="190" t="s">
        <v>2008</v>
      </c>
      <c r="G161" s="187"/>
      <c r="H161" s="191">
        <v>6</v>
      </c>
      <c r="I161" s="192"/>
      <c r="J161" s="187"/>
      <c r="K161" s="187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325</v>
      </c>
      <c r="AU161" s="197" t="s">
        <v>106</v>
      </c>
      <c r="AV161" s="11" t="s">
        <v>106</v>
      </c>
      <c r="AW161" s="11" t="s">
        <v>31</v>
      </c>
      <c r="AX161" s="11" t="s">
        <v>77</v>
      </c>
      <c r="AY161" s="197" t="s">
        <v>310</v>
      </c>
    </row>
    <row r="162" spans="2:65" s="1" customFormat="1" ht="16.5" customHeight="1">
      <c r="B162" s="31"/>
      <c r="C162" s="208" t="s">
        <v>7</v>
      </c>
      <c r="D162" s="208" t="s">
        <v>422</v>
      </c>
      <c r="E162" s="209" t="s">
        <v>2023</v>
      </c>
      <c r="F162" s="210" t="s">
        <v>2024</v>
      </c>
      <c r="G162" s="211" t="s">
        <v>720</v>
      </c>
      <c r="H162" s="212">
        <v>6</v>
      </c>
      <c r="I162" s="213"/>
      <c r="J162" s="212">
        <f>ROUND(I162*H162,2)</f>
        <v>0</v>
      </c>
      <c r="K162" s="210" t="s">
        <v>402</v>
      </c>
      <c r="L162" s="214"/>
      <c r="M162" s="215" t="s">
        <v>1</v>
      </c>
      <c r="N162" s="216" t="s">
        <v>41</v>
      </c>
      <c r="O162" s="5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AR162" s="14" t="s">
        <v>391</v>
      </c>
      <c r="AT162" s="14" t="s">
        <v>422</v>
      </c>
      <c r="AU162" s="14" t="s">
        <v>106</v>
      </c>
      <c r="AY162" s="14" t="s">
        <v>310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4" t="s">
        <v>106</v>
      </c>
      <c r="BK162" s="185">
        <f>ROUND(I162*H162,2)</f>
        <v>0</v>
      </c>
      <c r="BL162" s="14" t="s">
        <v>314</v>
      </c>
      <c r="BM162" s="14" t="s">
        <v>2025</v>
      </c>
    </row>
    <row r="163" spans="2:51" s="11" customFormat="1" ht="11.25">
      <c r="B163" s="186"/>
      <c r="C163" s="187"/>
      <c r="D163" s="188" t="s">
        <v>325</v>
      </c>
      <c r="E163" s="189" t="s">
        <v>509</v>
      </c>
      <c r="F163" s="190" t="s">
        <v>2008</v>
      </c>
      <c r="G163" s="187"/>
      <c r="H163" s="191">
        <v>6</v>
      </c>
      <c r="I163" s="192"/>
      <c r="J163" s="187"/>
      <c r="K163" s="187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325</v>
      </c>
      <c r="AU163" s="197" t="s">
        <v>106</v>
      </c>
      <c r="AV163" s="11" t="s">
        <v>106</v>
      </c>
      <c r="AW163" s="11" t="s">
        <v>31</v>
      </c>
      <c r="AX163" s="11" t="s">
        <v>77</v>
      </c>
      <c r="AY163" s="197" t="s">
        <v>310</v>
      </c>
    </row>
    <row r="164" spans="2:65" s="1" customFormat="1" ht="16.5" customHeight="1">
      <c r="B164" s="31"/>
      <c r="C164" s="208" t="s">
        <v>520</v>
      </c>
      <c r="D164" s="208" t="s">
        <v>422</v>
      </c>
      <c r="E164" s="209" t="s">
        <v>2026</v>
      </c>
      <c r="F164" s="210" t="s">
        <v>2027</v>
      </c>
      <c r="G164" s="211" t="s">
        <v>720</v>
      </c>
      <c r="H164" s="212">
        <v>20</v>
      </c>
      <c r="I164" s="213"/>
      <c r="J164" s="212">
        <f>ROUND(I164*H164,2)</f>
        <v>0</v>
      </c>
      <c r="K164" s="210" t="s">
        <v>402</v>
      </c>
      <c r="L164" s="214"/>
      <c r="M164" s="215" t="s">
        <v>1</v>
      </c>
      <c r="N164" s="216" t="s">
        <v>41</v>
      </c>
      <c r="O164" s="57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14" t="s">
        <v>391</v>
      </c>
      <c r="AT164" s="14" t="s">
        <v>422</v>
      </c>
      <c r="AU164" s="14" t="s">
        <v>106</v>
      </c>
      <c r="AY164" s="14" t="s">
        <v>310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4" t="s">
        <v>106</v>
      </c>
      <c r="BK164" s="185">
        <f>ROUND(I164*H164,2)</f>
        <v>0</v>
      </c>
      <c r="BL164" s="14" t="s">
        <v>314</v>
      </c>
      <c r="BM164" s="14" t="s">
        <v>2028</v>
      </c>
    </row>
    <row r="165" spans="2:51" s="11" customFormat="1" ht="11.25">
      <c r="B165" s="186"/>
      <c r="C165" s="187"/>
      <c r="D165" s="188" t="s">
        <v>325</v>
      </c>
      <c r="E165" s="189" t="s">
        <v>525</v>
      </c>
      <c r="F165" s="190" t="s">
        <v>2029</v>
      </c>
      <c r="G165" s="187"/>
      <c r="H165" s="191">
        <v>20</v>
      </c>
      <c r="I165" s="192"/>
      <c r="J165" s="187"/>
      <c r="K165" s="187"/>
      <c r="L165" s="193"/>
      <c r="M165" s="194"/>
      <c r="N165" s="195"/>
      <c r="O165" s="195"/>
      <c r="P165" s="195"/>
      <c r="Q165" s="195"/>
      <c r="R165" s="195"/>
      <c r="S165" s="195"/>
      <c r="T165" s="196"/>
      <c r="AT165" s="197" t="s">
        <v>325</v>
      </c>
      <c r="AU165" s="197" t="s">
        <v>106</v>
      </c>
      <c r="AV165" s="11" t="s">
        <v>106</v>
      </c>
      <c r="AW165" s="11" t="s">
        <v>31</v>
      </c>
      <c r="AX165" s="11" t="s">
        <v>77</v>
      </c>
      <c r="AY165" s="197" t="s">
        <v>310</v>
      </c>
    </row>
    <row r="166" spans="2:65" s="1" customFormat="1" ht="16.5" customHeight="1">
      <c r="B166" s="31"/>
      <c r="C166" s="208" t="s">
        <v>541</v>
      </c>
      <c r="D166" s="208" t="s">
        <v>422</v>
      </c>
      <c r="E166" s="209" t="s">
        <v>2030</v>
      </c>
      <c r="F166" s="210" t="s">
        <v>2031</v>
      </c>
      <c r="G166" s="211" t="s">
        <v>720</v>
      </c>
      <c r="H166" s="212">
        <v>20</v>
      </c>
      <c r="I166" s="213"/>
      <c r="J166" s="212">
        <f>ROUND(I166*H166,2)</f>
        <v>0</v>
      </c>
      <c r="K166" s="210" t="s">
        <v>402</v>
      </c>
      <c r="L166" s="214"/>
      <c r="M166" s="215" t="s">
        <v>1</v>
      </c>
      <c r="N166" s="216" t="s">
        <v>41</v>
      </c>
      <c r="O166" s="57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AR166" s="14" t="s">
        <v>391</v>
      </c>
      <c r="AT166" s="14" t="s">
        <v>422</v>
      </c>
      <c r="AU166" s="14" t="s">
        <v>106</v>
      </c>
      <c r="AY166" s="14" t="s">
        <v>310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4" t="s">
        <v>106</v>
      </c>
      <c r="BK166" s="185">
        <f>ROUND(I166*H166,2)</f>
        <v>0</v>
      </c>
      <c r="BL166" s="14" t="s">
        <v>314</v>
      </c>
      <c r="BM166" s="14" t="s">
        <v>2032</v>
      </c>
    </row>
    <row r="167" spans="2:51" s="11" customFormat="1" ht="11.25">
      <c r="B167" s="186"/>
      <c r="C167" s="187"/>
      <c r="D167" s="188" t="s">
        <v>325</v>
      </c>
      <c r="E167" s="189" t="s">
        <v>546</v>
      </c>
      <c r="F167" s="190" t="s">
        <v>2029</v>
      </c>
      <c r="G167" s="187"/>
      <c r="H167" s="191">
        <v>20</v>
      </c>
      <c r="I167" s="192"/>
      <c r="J167" s="187"/>
      <c r="K167" s="187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325</v>
      </c>
      <c r="AU167" s="197" t="s">
        <v>106</v>
      </c>
      <c r="AV167" s="11" t="s">
        <v>106</v>
      </c>
      <c r="AW167" s="11" t="s">
        <v>31</v>
      </c>
      <c r="AX167" s="11" t="s">
        <v>77</v>
      </c>
      <c r="AY167" s="197" t="s">
        <v>310</v>
      </c>
    </row>
    <row r="168" spans="2:65" s="1" customFormat="1" ht="16.5" customHeight="1">
      <c r="B168" s="31"/>
      <c r="C168" s="208" t="s">
        <v>555</v>
      </c>
      <c r="D168" s="208" t="s">
        <v>422</v>
      </c>
      <c r="E168" s="209" t="s">
        <v>2033</v>
      </c>
      <c r="F168" s="210" t="s">
        <v>1422</v>
      </c>
      <c r="G168" s="211" t="s">
        <v>863</v>
      </c>
      <c r="H168" s="212">
        <v>27.5</v>
      </c>
      <c r="I168" s="213"/>
      <c r="J168" s="212">
        <f>ROUND(I168*H168,2)</f>
        <v>0</v>
      </c>
      <c r="K168" s="210" t="s">
        <v>402</v>
      </c>
      <c r="L168" s="214"/>
      <c r="M168" s="215" t="s">
        <v>1</v>
      </c>
      <c r="N168" s="216" t="s">
        <v>41</v>
      </c>
      <c r="O168" s="57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14" t="s">
        <v>391</v>
      </c>
      <c r="AT168" s="14" t="s">
        <v>422</v>
      </c>
      <c r="AU168" s="14" t="s">
        <v>106</v>
      </c>
      <c r="AY168" s="14" t="s">
        <v>310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4" t="s">
        <v>106</v>
      </c>
      <c r="BK168" s="185">
        <f>ROUND(I168*H168,2)</f>
        <v>0</v>
      </c>
      <c r="BL168" s="14" t="s">
        <v>314</v>
      </c>
      <c r="BM168" s="14" t="s">
        <v>2034</v>
      </c>
    </row>
    <row r="169" spans="2:63" s="10" customFormat="1" ht="22.9" customHeight="1">
      <c r="B169" s="159"/>
      <c r="C169" s="160"/>
      <c r="D169" s="161" t="s">
        <v>68</v>
      </c>
      <c r="E169" s="173" t="s">
        <v>2035</v>
      </c>
      <c r="F169" s="173" t="s">
        <v>2036</v>
      </c>
      <c r="G169" s="160"/>
      <c r="H169" s="160"/>
      <c r="I169" s="163"/>
      <c r="J169" s="174">
        <f>BK169</f>
        <v>0</v>
      </c>
      <c r="K169" s="160"/>
      <c r="L169" s="165"/>
      <c r="M169" s="166"/>
      <c r="N169" s="167"/>
      <c r="O169" s="167"/>
      <c r="P169" s="168">
        <f>SUM(P170:P193)</f>
        <v>0</v>
      </c>
      <c r="Q169" s="167"/>
      <c r="R169" s="168">
        <f>SUM(R170:R193)</f>
        <v>0</v>
      </c>
      <c r="S169" s="167"/>
      <c r="T169" s="169">
        <f>SUM(T170:T193)</f>
        <v>0</v>
      </c>
      <c r="AR169" s="170" t="s">
        <v>314</v>
      </c>
      <c r="AT169" s="171" t="s">
        <v>68</v>
      </c>
      <c r="AU169" s="171" t="s">
        <v>77</v>
      </c>
      <c r="AY169" s="170" t="s">
        <v>310</v>
      </c>
      <c r="BK169" s="172">
        <f>SUM(BK170:BK193)</f>
        <v>0</v>
      </c>
    </row>
    <row r="170" spans="2:65" s="1" customFormat="1" ht="16.5" customHeight="1">
      <c r="B170" s="31"/>
      <c r="C170" s="175" t="s">
        <v>563</v>
      </c>
      <c r="D170" s="175" t="s">
        <v>317</v>
      </c>
      <c r="E170" s="176" t="s">
        <v>2037</v>
      </c>
      <c r="F170" s="177" t="s">
        <v>2038</v>
      </c>
      <c r="G170" s="178" t="s">
        <v>422</v>
      </c>
      <c r="H170" s="179">
        <v>210</v>
      </c>
      <c r="I170" s="180"/>
      <c r="J170" s="179">
        <f>ROUND(I170*H170,2)</f>
        <v>0</v>
      </c>
      <c r="K170" s="177" t="s">
        <v>402</v>
      </c>
      <c r="L170" s="35"/>
      <c r="M170" s="181" t="s">
        <v>1</v>
      </c>
      <c r="N170" s="182" t="s">
        <v>41</v>
      </c>
      <c r="O170" s="5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AR170" s="14" t="s">
        <v>314</v>
      </c>
      <c r="AT170" s="14" t="s">
        <v>317</v>
      </c>
      <c r="AU170" s="14" t="s">
        <v>106</v>
      </c>
      <c r="AY170" s="14" t="s">
        <v>310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4" t="s">
        <v>106</v>
      </c>
      <c r="BK170" s="185">
        <f>ROUND(I170*H170,2)</f>
        <v>0</v>
      </c>
      <c r="BL170" s="14" t="s">
        <v>314</v>
      </c>
      <c r="BM170" s="14" t="s">
        <v>2039</v>
      </c>
    </row>
    <row r="171" spans="2:51" s="11" customFormat="1" ht="11.25">
      <c r="B171" s="186"/>
      <c r="C171" s="187"/>
      <c r="D171" s="188" t="s">
        <v>325</v>
      </c>
      <c r="E171" s="189" t="s">
        <v>567</v>
      </c>
      <c r="F171" s="190" t="s">
        <v>2001</v>
      </c>
      <c r="G171" s="187"/>
      <c r="H171" s="191">
        <v>210</v>
      </c>
      <c r="I171" s="192"/>
      <c r="J171" s="187"/>
      <c r="K171" s="187"/>
      <c r="L171" s="193"/>
      <c r="M171" s="194"/>
      <c r="N171" s="195"/>
      <c r="O171" s="195"/>
      <c r="P171" s="195"/>
      <c r="Q171" s="195"/>
      <c r="R171" s="195"/>
      <c r="S171" s="195"/>
      <c r="T171" s="196"/>
      <c r="AT171" s="197" t="s">
        <v>325</v>
      </c>
      <c r="AU171" s="197" t="s">
        <v>106</v>
      </c>
      <c r="AV171" s="11" t="s">
        <v>106</v>
      </c>
      <c r="AW171" s="11" t="s">
        <v>31</v>
      </c>
      <c r="AX171" s="11" t="s">
        <v>77</v>
      </c>
      <c r="AY171" s="197" t="s">
        <v>310</v>
      </c>
    </row>
    <row r="172" spans="2:65" s="1" customFormat="1" ht="16.5" customHeight="1">
      <c r="B172" s="31"/>
      <c r="C172" s="175" t="s">
        <v>571</v>
      </c>
      <c r="D172" s="175" t="s">
        <v>317</v>
      </c>
      <c r="E172" s="176" t="s">
        <v>2040</v>
      </c>
      <c r="F172" s="177" t="s">
        <v>2041</v>
      </c>
      <c r="G172" s="178" t="s">
        <v>422</v>
      </c>
      <c r="H172" s="179">
        <v>30</v>
      </c>
      <c r="I172" s="180"/>
      <c r="J172" s="179">
        <f>ROUND(I172*H172,2)</f>
        <v>0</v>
      </c>
      <c r="K172" s="177" t="s">
        <v>402</v>
      </c>
      <c r="L172" s="35"/>
      <c r="M172" s="181" t="s">
        <v>1</v>
      </c>
      <c r="N172" s="182" t="s">
        <v>41</v>
      </c>
      <c r="O172" s="57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AR172" s="14" t="s">
        <v>314</v>
      </c>
      <c r="AT172" s="14" t="s">
        <v>317</v>
      </c>
      <c r="AU172" s="14" t="s">
        <v>106</v>
      </c>
      <c r="AY172" s="14" t="s">
        <v>310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4" t="s">
        <v>106</v>
      </c>
      <c r="BK172" s="185">
        <f>ROUND(I172*H172,2)</f>
        <v>0</v>
      </c>
      <c r="BL172" s="14" t="s">
        <v>314</v>
      </c>
      <c r="BM172" s="14" t="s">
        <v>2042</v>
      </c>
    </row>
    <row r="173" spans="2:51" s="11" customFormat="1" ht="11.25">
      <c r="B173" s="186"/>
      <c r="C173" s="187"/>
      <c r="D173" s="188" t="s">
        <v>325</v>
      </c>
      <c r="E173" s="189" t="s">
        <v>575</v>
      </c>
      <c r="F173" s="190" t="s">
        <v>1374</v>
      </c>
      <c r="G173" s="187"/>
      <c r="H173" s="191">
        <v>30</v>
      </c>
      <c r="I173" s="192"/>
      <c r="J173" s="187"/>
      <c r="K173" s="187"/>
      <c r="L173" s="193"/>
      <c r="M173" s="194"/>
      <c r="N173" s="195"/>
      <c r="O173" s="195"/>
      <c r="P173" s="195"/>
      <c r="Q173" s="195"/>
      <c r="R173" s="195"/>
      <c r="S173" s="195"/>
      <c r="T173" s="196"/>
      <c r="AT173" s="197" t="s">
        <v>325</v>
      </c>
      <c r="AU173" s="197" t="s">
        <v>106</v>
      </c>
      <c r="AV173" s="11" t="s">
        <v>106</v>
      </c>
      <c r="AW173" s="11" t="s">
        <v>31</v>
      </c>
      <c r="AX173" s="11" t="s">
        <v>77</v>
      </c>
      <c r="AY173" s="197" t="s">
        <v>310</v>
      </c>
    </row>
    <row r="174" spans="2:65" s="1" customFormat="1" ht="16.5" customHeight="1">
      <c r="B174" s="31"/>
      <c r="C174" s="175" t="s">
        <v>579</v>
      </c>
      <c r="D174" s="175" t="s">
        <v>317</v>
      </c>
      <c r="E174" s="176" t="s">
        <v>2043</v>
      </c>
      <c r="F174" s="177" t="s">
        <v>2006</v>
      </c>
      <c r="G174" s="178" t="s">
        <v>720</v>
      </c>
      <c r="H174" s="179">
        <v>6</v>
      </c>
      <c r="I174" s="180"/>
      <c r="J174" s="179">
        <f>ROUND(I174*H174,2)</f>
        <v>0</v>
      </c>
      <c r="K174" s="177" t="s">
        <v>402</v>
      </c>
      <c r="L174" s="35"/>
      <c r="M174" s="181" t="s">
        <v>1</v>
      </c>
      <c r="N174" s="182" t="s">
        <v>41</v>
      </c>
      <c r="O174" s="57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AR174" s="14" t="s">
        <v>314</v>
      </c>
      <c r="AT174" s="14" t="s">
        <v>317</v>
      </c>
      <c r="AU174" s="14" t="s">
        <v>106</v>
      </c>
      <c r="AY174" s="14" t="s">
        <v>310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4" t="s">
        <v>106</v>
      </c>
      <c r="BK174" s="185">
        <f>ROUND(I174*H174,2)</f>
        <v>0</v>
      </c>
      <c r="BL174" s="14" t="s">
        <v>314</v>
      </c>
      <c r="BM174" s="14" t="s">
        <v>2044</v>
      </c>
    </row>
    <row r="175" spans="2:51" s="11" customFormat="1" ht="11.25">
      <c r="B175" s="186"/>
      <c r="C175" s="187"/>
      <c r="D175" s="188" t="s">
        <v>325</v>
      </c>
      <c r="E175" s="189" t="s">
        <v>583</v>
      </c>
      <c r="F175" s="190" t="s">
        <v>2008</v>
      </c>
      <c r="G175" s="187"/>
      <c r="H175" s="191">
        <v>6</v>
      </c>
      <c r="I175" s="192"/>
      <c r="J175" s="187"/>
      <c r="K175" s="187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325</v>
      </c>
      <c r="AU175" s="197" t="s">
        <v>106</v>
      </c>
      <c r="AV175" s="11" t="s">
        <v>106</v>
      </c>
      <c r="AW175" s="11" t="s">
        <v>31</v>
      </c>
      <c r="AX175" s="11" t="s">
        <v>77</v>
      </c>
      <c r="AY175" s="197" t="s">
        <v>310</v>
      </c>
    </row>
    <row r="176" spans="2:65" s="1" customFormat="1" ht="16.5" customHeight="1">
      <c r="B176" s="31"/>
      <c r="C176" s="175" t="s">
        <v>587</v>
      </c>
      <c r="D176" s="175" t="s">
        <v>317</v>
      </c>
      <c r="E176" s="176" t="s">
        <v>2045</v>
      </c>
      <c r="F176" s="177" t="s">
        <v>2010</v>
      </c>
      <c r="G176" s="178" t="s">
        <v>422</v>
      </c>
      <c r="H176" s="179">
        <v>60</v>
      </c>
      <c r="I176" s="180"/>
      <c r="J176" s="179">
        <f>ROUND(I176*H176,2)</f>
        <v>0</v>
      </c>
      <c r="K176" s="177" t="s">
        <v>402</v>
      </c>
      <c r="L176" s="35"/>
      <c r="M176" s="181" t="s">
        <v>1</v>
      </c>
      <c r="N176" s="182" t="s">
        <v>41</v>
      </c>
      <c r="O176" s="57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14" t="s">
        <v>314</v>
      </c>
      <c r="AT176" s="14" t="s">
        <v>317</v>
      </c>
      <c r="AU176" s="14" t="s">
        <v>106</v>
      </c>
      <c r="AY176" s="14" t="s">
        <v>310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4" t="s">
        <v>106</v>
      </c>
      <c r="BK176" s="185">
        <f>ROUND(I176*H176,2)</f>
        <v>0</v>
      </c>
      <c r="BL176" s="14" t="s">
        <v>314</v>
      </c>
      <c r="BM176" s="14" t="s">
        <v>2046</v>
      </c>
    </row>
    <row r="177" spans="2:51" s="11" customFormat="1" ht="11.25">
      <c r="B177" s="186"/>
      <c r="C177" s="187"/>
      <c r="D177" s="188" t="s">
        <v>325</v>
      </c>
      <c r="E177" s="189" t="s">
        <v>591</v>
      </c>
      <c r="F177" s="190" t="s">
        <v>2012</v>
      </c>
      <c r="G177" s="187"/>
      <c r="H177" s="191">
        <v>60</v>
      </c>
      <c r="I177" s="192"/>
      <c r="J177" s="187"/>
      <c r="K177" s="187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325</v>
      </c>
      <c r="AU177" s="197" t="s">
        <v>106</v>
      </c>
      <c r="AV177" s="11" t="s">
        <v>106</v>
      </c>
      <c r="AW177" s="11" t="s">
        <v>31</v>
      </c>
      <c r="AX177" s="11" t="s">
        <v>77</v>
      </c>
      <c r="AY177" s="197" t="s">
        <v>310</v>
      </c>
    </row>
    <row r="178" spans="2:65" s="1" customFormat="1" ht="16.5" customHeight="1">
      <c r="B178" s="31"/>
      <c r="C178" s="175" t="s">
        <v>595</v>
      </c>
      <c r="D178" s="175" t="s">
        <v>317</v>
      </c>
      <c r="E178" s="176" t="s">
        <v>2047</v>
      </c>
      <c r="F178" s="177" t="s">
        <v>2014</v>
      </c>
      <c r="G178" s="178" t="s">
        <v>720</v>
      </c>
      <c r="H178" s="179">
        <v>36</v>
      </c>
      <c r="I178" s="180"/>
      <c r="J178" s="179">
        <f>ROUND(I178*H178,2)</f>
        <v>0</v>
      </c>
      <c r="K178" s="177" t="s">
        <v>402</v>
      </c>
      <c r="L178" s="35"/>
      <c r="M178" s="181" t="s">
        <v>1</v>
      </c>
      <c r="N178" s="182" t="s">
        <v>41</v>
      </c>
      <c r="O178" s="57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AR178" s="14" t="s">
        <v>314</v>
      </c>
      <c r="AT178" s="14" t="s">
        <v>317</v>
      </c>
      <c r="AU178" s="14" t="s">
        <v>106</v>
      </c>
      <c r="AY178" s="14" t="s">
        <v>310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4" t="s">
        <v>106</v>
      </c>
      <c r="BK178" s="185">
        <f>ROUND(I178*H178,2)</f>
        <v>0</v>
      </c>
      <c r="BL178" s="14" t="s">
        <v>314</v>
      </c>
      <c r="BM178" s="14" t="s">
        <v>2048</v>
      </c>
    </row>
    <row r="179" spans="2:51" s="11" customFormat="1" ht="11.25">
      <c r="B179" s="186"/>
      <c r="C179" s="187"/>
      <c r="D179" s="188" t="s">
        <v>325</v>
      </c>
      <c r="E179" s="189" t="s">
        <v>600</v>
      </c>
      <c r="F179" s="190" t="s">
        <v>2016</v>
      </c>
      <c r="G179" s="187"/>
      <c r="H179" s="191">
        <v>36</v>
      </c>
      <c r="I179" s="192"/>
      <c r="J179" s="187"/>
      <c r="K179" s="187"/>
      <c r="L179" s="193"/>
      <c r="M179" s="194"/>
      <c r="N179" s="195"/>
      <c r="O179" s="195"/>
      <c r="P179" s="195"/>
      <c r="Q179" s="195"/>
      <c r="R179" s="195"/>
      <c r="S179" s="195"/>
      <c r="T179" s="196"/>
      <c r="AT179" s="197" t="s">
        <v>325</v>
      </c>
      <c r="AU179" s="197" t="s">
        <v>106</v>
      </c>
      <c r="AV179" s="11" t="s">
        <v>106</v>
      </c>
      <c r="AW179" s="11" t="s">
        <v>31</v>
      </c>
      <c r="AX179" s="11" t="s">
        <v>77</v>
      </c>
      <c r="AY179" s="197" t="s">
        <v>310</v>
      </c>
    </row>
    <row r="180" spans="2:65" s="1" customFormat="1" ht="16.5" customHeight="1">
      <c r="B180" s="31"/>
      <c r="C180" s="175" t="s">
        <v>619</v>
      </c>
      <c r="D180" s="175" t="s">
        <v>317</v>
      </c>
      <c r="E180" s="176" t="s">
        <v>2049</v>
      </c>
      <c r="F180" s="177" t="s">
        <v>2018</v>
      </c>
      <c r="G180" s="178" t="s">
        <v>720</v>
      </c>
      <c r="H180" s="179">
        <v>36</v>
      </c>
      <c r="I180" s="180"/>
      <c r="J180" s="179">
        <f>ROUND(I180*H180,2)</f>
        <v>0</v>
      </c>
      <c r="K180" s="177" t="s">
        <v>402</v>
      </c>
      <c r="L180" s="35"/>
      <c r="M180" s="181" t="s">
        <v>1</v>
      </c>
      <c r="N180" s="182" t="s">
        <v>41</v>
      </c>
      <c r="O180" s="57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14" t="s">
        <v>314</v>
      </c>
      <c r="AT180" s="14" t="s">
        <v>317</v>
      </c>
      <c r="AU180" s="14" t="s">
        <v>106</v>
      </c>
      <c r="AY180" s="14" t="s">
        <v>310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4" t="s">
        <v>106</v>
      </c>
      <c r="BK180" s="185">
        <f>ROUND(I180*H180,2)</f>
        <v>0</v>
      </c>
      <c r="BL180" s="14" t="s">
        <v>314</v>
      </c>
      <c r="BM180" s="14" t="s">
        <v>2050</v>
      </c>
    </row>
    <row r="181" spans="2:51" s="11" customFormat="1" ht="11.25">
      <c r="B181" s="186"/>
      <c r="C181" s="187"/>
      <c r="D181" s="188" t="s">
        <v>325</v>
      </c>
      <c r="E181" s="189" t="s">
        <v>623</v>
      </c>
      <c r="F181" s="190" t="s">
        <v>2016</v>
      </c>
      <c r="G181" s="187"/>
      <c r="H181" s="191">
        <v>36</v>
      </c>
      <c r="I181" s="192"/>
      <c r="J181" s="187"/>
      <c r="K181" s="187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325</v>
      </c>
      <c r="AU181" s="197" t="s">
        <v>106</v>
      </c>
      <c r="AV181" s="11" t="s">
        <v>106</v>
      </c>
      <c r="AW181" s="11" t="s">
        <v>31</v>
      </c>
      <c r="AX181" s="11" t="s">
        <v>77</v>
      </c>
      <c r="AY181" s="197" t="s">
        <v>310</v>
      </c>
    </row>
    <row r="182" spans="2:65" s="1" customFormat="1" ht="16.5" customHeight="1">
      <c r="B182" s="31"/>
      <c r="C182" s="175" t="s">
        <v>625</v>
      </c>
      <c r="D182" s="175" t="s">
        <v>317</v>
      </c>
      <c r="E182" s="176" t="s">
        <v>2051</v>
      </c>
      <c r="F182" s="177" t="s">
        <v>2052</v>
      </c>
      <c r="G182" s="178" t="s">
        <v>720</v>
      </c>
      <c r="H182" s="179">
        <v>6</v>
      </c>
      <c r="I182" s="180"/>
      <c r="J182" s="179">
        <f>ROUND(I182*H182,2)</f>
        <v>0</v>
      </c>
      <c r="K182" s="177" t="s">
        <v>402</v>
      </c>
      <c r="L182" s="35"/>
      <c r="M182" s="181" t="s">
        <v>1</v>
      </c>
      <c r="N182" s="182" t="s">
        <v>41</v>
      </c>
      <c r="O182" s="57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AR182" s="14" t="s">
        <v>314</v>
      </c>
      <c r="AT182" s="14" t="s">
        <v>317</v>
      </c>
      <c r="AU182" s="14" t="s">
        <v>106</v>
      </c>
      <c r="AY182" s="14" t="s">
        <v>310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4" t="s">
        <v>106</v>
      </c>
      <c r="BK182" s="185">
        <f>ROUND(I182*H182,2)</f>
        <v>0</v>
      </c>
      <c r="BL182" s="14" t="s">
        <v>314</v>
      </c>
      <c r="BM182" s="14" t="s">
        <v>2053</v>
      </c>
    </row>
    <row r="183" spans="2:51" s="11" customFormat="1" ht="11.25">
      <c r="B183" s="186"/>
      <c r="C183" s="187"/>
      <c r="D183" s="188" t="s">
        <v>325</v>
      </c>
      <c r="E183" s="189" t="s">
        <v>629</v>
      </c>
      <c r="F183" s="190" t="s">
        <v>2008</v>
      </c>
      <c r="G183" s="187"/>
      <c r="H183" s="191">
        <v>6</v>
      </c>
      <c r="I183" s="192"/>
      <c r="J183" s="187"/>
      <c r="K183" s="187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325</v>
      </c>
      <c r="AU183" s="197" t="s">
        <v>106</v>
      </c>
      <c r="AV183" s="11" t="s">
        <v>106</v>
      </c>
      <c r="AW183" s="11" t="s">
        <v>31</v>
      </c>
      <c r="AX183" s="11" t="s">
        <v>77</v>
      </c>
      <c r="AY183" s="197" t="s">
        <v>310</v>
      </c>
    </row>
    <row r="184" spans="2:65" s="1" customFormat="1" ht="16.5" customHeight="1">
      <c r="B184" s="31"/>
      <c r="C184" s="175" t="s">
        <v>631</v>
      </c>
      <c r="D184" s="175" t="s">
        <v>317</v>
      </c>
      <c r="E184" s="176" t="s">
        <v>2054</v>
      </c>
      <c r="F184" s="177" t="s">
        <v>2055</v>
      </c>
      <c r="G184" s="178" t="s">
        <v>720</v>
      </c>
      <c r="H184" s="179">
        <v>57</v>
      </c>
      <c r="I184" s="180"/>
      <c r="J184" s="179">
        <f>ROUND(I184*H184,2)</f>
        <v>0</v>
      </c>
      <c r="K184" s="177" t="s">
        <v>402</v>
      </c>
      <c r="L184" s="35"/>
      <c r="M184" s="181" t="s">
        <v>1</v>
      </c>
      <c r="N184" s="182" t="s">
        <v>41</v>
      </c>
      <c r="O184" s="57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14" t="s">
        <v>314</v>
      </c>
      <c r="AT184" s="14" t="s">
        <v>317</v>
      </c>
      <c r="AU184" s="14" t="s">
        <v>106</v>
      </c>
      <c r="AY184" s="14" t="s">
        <v>310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4" t="s">
        <v>106</v>
      </c>
      <c r="BK184" s="185">
        <f>ROUND(I184*H184,2)</f>
        <v>0</v>
      </c>
      <c r="BL184" s="14" t="s">
        <v>314</v>
      </c>
      <c r="BM184" s="14" t="s">
        <v>2056</v>
      </c>
    </row>
    <row r="185" spans="2:51" s="11" customFormat="1" ht="11.25">
      <c r="B185" s="186"/>
      <c r="C185" s="187"/>
      <c r="D185" s="188" t="s">
        <v>325</v>
      </c>
      <c r="E185" s="189" t="s">
        <v>635</v>
      </c>
      <c r="F185" s="190" t="s">
        <v>813</v>
      </c>
      <c r="G185" s="187"/>
      <c r="H185" s="191">
        <v>57</v>
      </c>
      <c r="I185" s="192"/>
      <c r="J185" s="187"/>
      <c r="K185" s="187"/>
      <c r="L185" s="193"/>
      <c r="M185" s="194"/>
      <c r="N185" s="195"/>
      <c r="O185" s="195"/>
      <c r="P185" s="195"/>
      <c r="Q185" s="195"/>
      <c r="R185" s="195"/>
      <c r="S185" s="195"/>
      <c r="T185" s="196"/>
      <c r="AT185" s="197" t="s">
        <v>325</v>
      </c>
      <c r="AU185" s="197" t="s">
        <v>106</v>
      </c>
      <c r="AV185" s="11" t="s">
        <v>106</v>
      </c>
      <c r="AW185" s="11" t="s">
        <v>31</v>
      </c>
      <c r="AX185" s="11" t="s">
        <v>77</v>
      </c>
      <c r="AY185" s="197" t="s">
        <v>310</v>
      </c>
    </row>
    <row r="186" spans="2:65" s="1" customFormat="1" ht="16.5" customHeight="1">
      <c r="B186" s="31"/>
      <c r="C186" s="175" t="s">
        <v>636</v>
      </c>
      <c r="D186" s="175" t="s">
        <v>317</v>
      </c>
      <c r="E186" s="176" t="s">
        <v>2057</v>
      </c>
      <c r="F186" s="177" t="s">
        <v>2058</v>
      </c>
      <c r="G186" s="178" t="s">
        <v>720</v>
      </c>
      <c r="H186" s="179">
        <v>1</v>
      </c>
      <c r="I186" s="180"/>
      <c r="J186" s="179">
        <f>ROUND(I186*H186,2)</f>
        <v>0</v>
      </c>
      <c r="K186" s="177" t="s">
        <v>402</v>
      </c>
      <c r="L186" s="35"/>
      <c r="M186" s="181" t="s">
        <v>1</v>
      </c>
      <c r="N186" s="182" t="s">
        <v>41</v>
      </c>
      <c r="O186" s="57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AR186" s="14" t="s">
        <v>314</v>
      </c>
      <c r="AT186" s="14" t="s">
        <v>317</v>
      </c>
      <c r="AU186" s="14" t="s">
        <v>106</v>
      </c>
      <c r="AY186" s="14" t="s">
        <v>310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4" t="s">
        <v>106</v>
      </c>
      <c r="BK186" s="185">
        <f>ROUND(I186*H186,2)</f>
        <v>0</v>
      </c>
      <c r="BL186" s="14" t="s">
        <v>314</v>
      </c>
      <c r="BM186" s="14" t="s">
        <v>2059</v>
      </c>
    </row>
    <row r="187" spans="2:51" s="11" customFormat="1" ht="11.25">
      <c r="B187" s="186"/>
      <c r="C187" s="187"/>
      <c r="D187" s="188" t="s">
        <v>325</v>
      </c>
      <c r="E187" s="189" t="s">
        <v>640</v>
      </c>
      <c r="F187" s="190" t="s">
        <v>77</v>
      </c>
      <c r="G187" s="187"/>
      <c r="H187" s="191">
        <v>1</v>
      </c>
      <c r="I187" s="192"/>
      <c r="J187" s="187"/>
      <c r="K187" s="187"/>
      <c r="L187" s="193"/>
      <c r="M187" s="194"/>
      <c r="N187" s="195"/>
      <c r="O187" s="195"/>
      <c r="P187" s="195"/>
      <c r="Q187" s="195"/>
      <c r="R187" s="195"/>
      <c r="S187" s="195"/>
      <c r="T187" s="196"/>
      <c r="AT187" s="197" t="s">
        <v>325</v>
      </c>
      <c r="AU187" s="197" t="s">
        <v>106</v>
      </c>
      <c r="AV187" s="11" t="s">
        <v>106</v>
      </c>
      <c r="AW187" s="11" t="s">
        <v>31</v>
      </c>
      <c r="AX187" s="11" t="s">
        <v>77</v>
      </c>
      <c r="AY187" s="197" t="s">
        <v>310</v>
      </c>
    </row>
    <row r="188" spans="2:65" s="1" customFormat="1" ht="16.5" customHeight="1">
      <c r="B188" s="31"/>
      <c r="C188" s="175" t="s">
        <v>644</v>
      </c>
      <c r="D188" s="175" t="s">
        <v>317</v>
      </c>
      <c r="E188" s="176" t="s">
        <v>2060</v>
      </c>
      <c r="F188" s="177" t="s">
        <v>2061</v>
      </c>
      <c r="G188" s="178" t="s">
        <v>720</v>
      </c>
      <c r="H188" s="179">
        <v>1</v>
      </c>
      <c r="I188" s="180"/>
      <c r="J188" s="179">
        <f>ROUND(I188*H188,2)</f>
        <v>0</v>
      </c>
      <c r="K188" s="177" t="s">
        <v>402</v>
      </c>
      <c r="L188" s="35"/>
      <c r="M188" s="181" t="s">
        <v>1</v>
      </c>
      <c r="N188" s="182" t="s">
        <v>41</v>
      </c>
      <c r="O188" s="57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14" t="s">
        <v>314</v>
      </c>
      <c r="AT188" s="14" t="s">
        <v>317</v>
      </c>
      <c r="AU188" s="14" t="s">
        <v>106</v>
      </c>
      <c r="AY188" s="14" t="s">
        <v>310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4" t="s">
        <v>106</v>
      </c>
      <c r="BK188" s="185">
        <f>ROUND(I188*H188,2)</f>
        <v>0</v>
      </c>
      <c r="BL188" s="14" t="s">
        <v>314</v>
      </c>
      <c r="BM188" s="14" t="s">
        <v>2062</v>
      </c>
    </row>
    <row r="189" spans="2:51" s="11" customFormat="1" ht="11.25">
      <c r="B189" s="186"/>
      <c r="C189" s="187"/>
      <c r="D189" s="188" t="s">
        <v>325</v>
      </c>
      <c r="E189" s="189" t="s">
        <v>648</v>
      </c>
      <c r="F189" s="190" t="s">
        <v>77</v>
      </c>
      <c r="G189" s="187"/>
      <c r="H189" s="191">
        <v>1</v>
      </c>
      <c r="I189" s="192"/>
      <c r="J189" s="187"/>
      <c r="K189" s="187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325</v>
      </c>
      <c r="AU189" s="197" t="s">
        <v>106</v>
      </c>
      <c r="AV189" s="11" t="s">
        <v>106</v>
      </c>
      <c r="AW189" s="11" t="s">
        <v>31</v>
      </c>
      <c r="AX189" s="11" t="s">
        <v>77</v>
      </c>
      <c r="AY189" s="197" t="s">
        <v>310</v>
      </c>
    </row>
    <row r="190" spans="2:65" s="1" customFormat="1" ht="16.5" customHeight="1">
      <c r="B190" s="31"/>
      <c r="C190" s="175" t="s">
        <v>652</v>
      </c>
      <c r="D190" s="175" t="s">
        <v>317</v>
      </c>
      <c r="E190" s="176" t="s">
        <v>2063</v>
      </c>
      <c r="F190" s="177" t="s">
        <v>2064</v>
      </c>
      <c r="G190" s="178" t="s">
        <v>720</v>
      </c>
      <c r="H190" s="179">
        <v>1</v>
      </c>
      <c r="I190" s="180"/>
      <c r="J190" s="179">
        <f>ROUND(I190*H190,2)</f>
        <v>0</v>
      </c>
      <c r="K190" s="177" t="s">
        <v>402</v>
      </c>
      <c r="L190" s="35"/>
      <c r="M190" s="181" t="s">
        <v>1</v>
      </c>
      <c r="N190" s="182" t="s">
        <v>41</v>
      </c>
      <c r="O190" s="57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AR190" s="14" t="s">
        <v>314</v>
      </c>
      <c r="AT190" s="14" t="s">
        <v>317</v>
      </c>
      <c r="AU190" s="14" t="s">
        <v>106</v>
      </c>
      <c r="AY190" s="14" t="s">
        <v>310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4" t="s">
        <v>106</v>
      </c>
      <c r="BK190" s="185">
        <f>ROUND(I190*H190,2)</f>
        <v>0</v>
      </c>
      <c r="BL190" s="14" t="s">
        <v>314</v>
      </c>
      <c r="BM190" s="14" t="s">
        <v>2065</v>
      </c>
    </row>
    <row r="191" spans="2:51" s="11" customFormat="1" ht="11.25">
      <c r="B191" s="186"/>
      <c r="C191" s="187"/>
      <c r="D191" s="188" t="s">
        <v>325</v>
      </c>
      <c r="E191" s="189" t="s">
        <v>656</v>
      </c>
      <c r="F191" s="190" t="s">
        <v>77</v>
      </c>
      <c r="G191" s="187"/>
      <c r="H191" s="191">
        <v>1</v>
      </c>
      <c r="I191" s="192"/>
      <c r="J191" s="187"/>
      <c r="K191" s="187"/>
      <c r="L191" s="193"/>
      <c r="M191" s="194"/>
      <c r="N191" s="195"/>
      <c r="O191" s="195"/>
      <c r="P191" s="195"/>
      <c r="Q191" s="195"/>
      <c r="R191" s="195"/>
      <c r="S191" s="195"/>
      <c r="T191" s="196"/>
      <c r="AT191" s="197" t="s">
        <v>325</v>
      </c>
      <c r="AU191" s="197" t="s">
        <v>106</v>
      </c>
      <c r="AV191" s="11" t="s">
        <v>106</v>
      </c>
      <c r="AW191" s="11" t="s">
        <v>31</v>
      </c>
      <c r="AX191" s="11" t="s">
        <v>77</v>
      </c>
      <c r="AY191" s="197" t="s">
        <v>310</v>
      </c>
    </row>
    <row r="192" spans="2:65" s="1" customFormat="1" ht="16.5" customHeight="1">
      <c r="B192" s="31"/>
      <c r="C192" s="175" t="s">
        <v>661</v>
      </c>
      <c r="D192" s="175" t="s">
        <v>317</v>
      </c>
      <c r="E192" s="176" t="s">
        <v>2066</v>
      </c>
      <c r="F192" s="177" t="s">
        <v>1510</v>
      </c>
      <c r="G192" s="178" t="s">
        <v>401</v>
      </c>
      <c r="H192" s="179">
        <v>17.5</v>
      </c>
      <c r="I192" s="180"/>
      <c r="J192" s="179">
        <f>ROUND(I192*H192,2)</f>
        <v>0</v>
      </c>
      <c r="K192" s="177" t="s">
        <v>402</v>
      </c>
      <c r="L192" s="35"/>
      <c r="M192" s="181" t="s">
        <v>1</v>
      </c>
      <c r="N192" s="182" t="s">
        <v>41</v>
      </c>
      <c r="O192" s="57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AR192" s="14" t="s">
        <v>314</v>
      </c>
      <c r="AT192" s="14" t="s">
        <v>317</v>
      </c>
      <c r="AU192" s="14" t="s">
        <v>106</v>
      </c>
      <c r="AY192" s="14" t="s">
        <v>310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4" t="s">
        <v>106</v>
      </c>
      <c r="BK192" s="185">
        <f>ROUND(I192*H192,2)</f>
        <v>0</v>
      </c>
      <c r="BL192" s="14" t="s">
        <v>314</v>
      </c>
      <c r="BM192" s="14" t="s">
        <v>2067</v>
      </c>
    </row>
    <row r="193" spans="2:65" s="1" customFormat="1" ht="16.5" customHeight="1">
      <c r="B193" s="31"/>
      <c r="C193" s="175" t="s">
        <v>668</v>
      </c>
      <c r="D193" s="175" t="s">
        <v>317</v>
      </c>
      <c r="E193" s="176" t="s">
        <v>2068</v>
      </c>
      <c r="F193" s="177" t="s">
        <v>2069</v>
      </c>
      <c r="G193" s="178" t="s">
        <v>401</v>
      </c>
      <c r="H193" s="179">
        <v>15</v>
      </c>
      <c r="I193" s="180"/>
      <c r="J193" s="179">
        <f>ROUND(I193*H193,2)</f>
        <v>0</v>
      </c>
      <c r="K193" s="177" t="s">
        <v>402</v>
      </c>
      <c r="L193" s="35"/>
      <c r="M193" s="181" t="s">
        <v>1</v>
      </c>
      <c r="N193" s="182" t="s">
        <v>41</v>
      </c>
      <c r="O193" s="57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AR193" s="14" t="s">
        <v>314</v>
      </c>
      <c r="AT193" s="14" t="s">
        <v>317</v>
      </c>
      <c r="AU193" s="14" t="s">
        <v>106</v>
      </c>
      <c r="AY193" s="14" t="s">
        <v>310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4" t="s">
        <v>106</v>
      </c>
      <c r="BK193" s="185">
        <f>ROUND(I193*H193,2)</f>
        <v>0</v>
      </c>
      <c r="BL193" s="14" t="s">
        <v>314</v>
      </c>
      <c r="BM193" s="14" t="s">
        <v>2070</v>
      </c>
    </row>
    <row r="194" spans="2:63" s="10" customFormat="1" ht="22.9" customHeight="1">
      <c r="B194" s="159"/>
      <c r="C194" s="160"/>
      <c r="D194" s="161" t="s">
        <v>68</v>
      </c>
      <c r="E194" s="173" t="s">
        <v>2071</v>
      </c>
      <c r="F194" s="173" t="s">
        <v>2072</v>
      </c>
      <c r="G194" s="160"/>
      <c r="H194" s="160"/>
      <c r="I194" s="163"/>
      <c r="J194" s="174">
        <f>BK194</f>
        <v>0</v>
      </c>
      <c r="K194" s="160"/>
      <c r="L194" s="165"/>
      <c r="M194" s="166"/>
      <c r="N194" s="167"/>
      <c r="O194" s="167"/>
      <c r="P194" s="168">
        <f>SUM(P195:P232)</f>
        <v>0</v>
      </c>
      <c r="Q194" s="167"/>
      <c r="R194" s="168">
        <f>SUM(R195:R232)</f>
        <v>0.03084</v>
      </c>
      <c r="S194" s="167"/>
      <c r="T194" s="169">
        <f>SUM(T195:T232)</f>
        <v>0</v>
      </c>
      <c r="AR194" s="170" t="s">
        <v>314</v>
      </c>
      <c r="AT194" s="171" t="s">
        <v>68</v>
      </c>
      <c r="AU194" s="171" t="s">
        <v>77</v>
      </c>
      <c r="AY194" s="170" t="s">
        <v>310</v>
      </c>
      <c r="BK194" s="172">
        <f>SUM(BK195:BK232)</f>
        <v>0</v>
      </c>
    </row>
    <row r="195" spans="2:65" s="1" customFormat="1" ht="16.5" customHeight="1">
      <c r="B195" s="31"/>
      <c r="C195" s="208" t="s">
        <v>677</v>
      </c>
      <c r="D195" s="208" t="s">
        <v>422</v>
      </c>
      <c r="E195" s="209" t="s">
        <v>2073</v>
      </c>
      <c r="F195" s="210" t="s">
        <v>2074</v>
      </c>
      <c r="G195" s="211" t="s">
        <v>720</v>
      </c>
      <c r="H195" s="212">
        <v>49</v>
      </c>
      <c r="I195" s="213"/>
      <c r="J195" s="212">
        <f aca="true" t="shared" si="0" ref="J195:J221">ROUND(I195*H195,2)</f>
        <v>0</v>
      </c>
      <c r="K195" s="210" t="s">
        <v>402</v>
      </c>
      <c r="L195" s="214"/>
      <c r="M195" s="215" t="s">
        <v>1</v>
      </c>
      <c r="N195" s="216" t="s">
        <v>41</v>
      </c>
      <c r="O195" s="57"/>
      <c r="P195" s="183">
        <f aca="true" t="shared" si="1" ref="P195:P221">O195*H195</f>
        <v>0</v>
      </c>
      <c r="Q195" s="183">
        <v>0</v>
      </c>
      <c r="R195" s="183">
        <f aca="true" t="shared" si="2" ref="R195:R221">Q195*H195</f>
        <v>0</v>
      </c>
      <c r="S195" s="183">
        <v>0</v>
      </c>
      <c r="T195" s="184">
        <f aca="true" t="shared" si="3" ref="T195:T221">S195*H195</f>
        <v>0</v>
      </c>
      <c r="AR195" s="14" t="s">
        <v>391</v>
      </c>
      <c r="AT195" s="14" t="s">
        <v>422</v>
      </c>
      <c r="AU195" s="14" t="s">
        <v>106</v>
      </c>
      <c r="AY195" s="14" t="s">
        <v>310</v>
      </c>
      <c r="BE195" s="185">
        <f aca="true" t="shared" si="4" ref="BE195:BE221">IF(N195="základní",J195,0)</f>
        <v>0</v>
      </c>
      <c r="BF195" s="185">
        <f aca="true" t="shared" si="5" ref="BF195:BF221">IF(N195="snížená",J195,0)</f>
        <v>0</v>
      </c>
      <c r="BG195" s="185">
        <f aca="true" t="shared" si="6" ref="BG195:BG221">IF(N195="zákl. přenesená",J195,0)</f>
        <v>0</v>
      </c>
      <c r="BH195" s="185">
        <f aca="true" t="shared" si="7" ref="BH195:BH221">IF(N195="sníž. přenesená",J195,0)</f>
        <v>0</v>
      </c>
      <c r="BI195" s="185">
        <f aca="true" t="shared" si="8" ref="BI195:BI221">IF(N195="nulová",J195,0)</f>
        <v>0</v>
      </c>
      <c r="BJ195" s="14" t="s">
        <v>106</v>
      </c>
      <c r="BK195" s="185">
        <f aca="true" t="shared" si="9" ref="BK195:BK221">ROUND(I195*H195,2)</f>
        <v>0</v>
      </c>
      <c r="BL195" s="14" t="s">
        <v>314</v>
      </c>
      <c r="BM195" s="14" t="s">
        <v>2075</v>
      </c>
    </row>
    <row r="196" spans="2:65" s="1" customFormat="1" ht="16.5" customHeight="1">
      <c r="B196" s="31"/>
      <c r="C196" s="208" t="s">
        <v>685</v>
      </c>
      <c r="D196" s="208" t="s">
        <v>422</v>
      </c>
      <c r="E196" s="209" t="s">
        <v>2076</v>
      </c>
      <c r="F196" s="210" t="s">
        <v>2077</v>
      </c>
      <c r="G196" s="211" t="s">
        <v>720</v>
      </c>
      <c r="H196" s="212">
        <v>3</v>
      </c>
      <c r="I196" s="213"/>
      <c r="J196" s="212">
        <f t="shared" si="0"/>
        <v>0</v>
      </c>
      <c r="K196" s="210" t="s">
        <v>402</v>
      </c>
      <c r="L196" s="214"/>
      <c r="M196" s="215" t="s">
        <v>1</v>
      </c>
      <c r="N196" s="216" t="s">
        <v>41</v>
      </c>
      <c r="O196" s="57"/>
      <c r="P196" s="183">
        <f t="shared" si="1"/>
        <v>0</v>
      </c>
      <c r="Q196" s="183">
        <v>0</v>
      </c>
      <c r="R196" s="183">
        <f t="shared" si="2"/>
        <v>0</v>
      </c>
      <c r="S196" s="183">
        <v>0</v>
      </c>
      <c r="T196" s="184">
        <f t="shared" si="3"/>
        <v>0</v>
      </c>
      <c r="AR196" s="14" t="s">
        <v>391</v>
      </c>
      <c r="AT196" s="14" t="s">
        <v>422</v>
      </c>
      <c r="AU196" s="14" t="s">
        <v>106</v>
      </c>
      <c r="AY196" s="14" t="s">
        <v>310</v>
      </c>
      <c r="BE196" s="185">
        <f t="shared" si="4"/>
        <v>0</v>
      </c>
      <c r="BF196" s="185">
        <f t="shared" si="5"/>
        <v>0</v>
      </c>
      <c r="BG196" s="185">
        <f t="shared" si="6"/>
        <v>0</v>
      </c>
      <c r="BH196" s="185">
        <f t="shared" si="7"/>
        <v>0</v>
      </c>
      <c r="BI196" s="185">
        <f t="shared" si="8"/>
        <v>0</v>
      </c>
      <c r="BJ196" s="14" t="s">
        <v>106</v>
      </c>
      <c r="BK196" s="185">
        <f t="shared" si="9"/>
        <v>0</v>
      </c>
      <c r="BL196" s="14" t="s">
        <v>314</v>
      </c>
      <c r="BM196" s="14" t="s">
        <v>2078</v>
      </c>
    </row>
    <row r="197" spans="2:65" s="1" customFormat="1" ht="16.5" customHeight="1">
      <c r="B197" s="31"/>
      <c r="C197" s="208" t="s">
        <v>690</v>
      </c>
      <c r="D197" s="208" t="s">
        <v>422</v>
      </c>
      <c r="E197" s="209" t="s">
        <v>2079</v>
      </c>
      <c r="F197" s="210" t="s">
        <v>2080</v>
      </c>
      <c r="G197" s="211" t="s">
        <v>720</v>
      </c>
      <c r="H197" s="212">
        <v>43</v>
      </c>
      <c r="I197" s="213"/>
      <c r="J197" s="212">
        <f t="shared" si="0"/>
        <v>0</v>
      </c>
      <c r="K197" s="210" t="s">
        <v>402</v>
      </c>
      <c r="L197" s="214"/>
      <c r="M197" s="215" t="s">
        <v>1</v>
      </c>
      <c r="N197" s="216" t="s">
        <v>41</v>
      </c>
      <c r="O197" s="57"/>
      <c r="P197" s="183">
        <f t="shared" si="1"/>
        <v>0</v>
      </c>
      <c r="Q197" s="183">
        <v>0</v>
      </c>
      <c r="R197" s="183">
        <f t="shared" si="2"/>
        <v>0</v>
      </c>
      <c r="S197" s="183">
        <v>0</v>
      </c>
      <c r="T197" s="184">
        <f t="shared" si="3"/>
        <v>0</v>
      </c>
      <c r="AR197" s="14" t="s">
        <v>391</v>
      </c>
      <c r="AT197" s="14" t="s">
        <v>422</v>
      </c>
      <c r="AU197" s="14" t="s">
        <v>106</v>
      </c>
      <c r="AY197" s="14" t="s">
        <v>310</v>
      </c>
      <c r="BE197" s="185">
        <f t="shared" si="4"/>
        <v>0</v>
      </c>
      <c r="BF197" s="185">
        <f t="shared" si="5"/>
        <v>0</v>
      </c>
      <c r="BG197" s="185">
        <f t="shared" si="6"/>
        <v>0</v>
      </c>
      <c r="BH197" s="185">
        <f t="shared" si="7"/>
        <v>0</v>
      </c>
      <c r="BI197" s="185">
        <f t="shared" si="8"/>
        <v>0</v>
      </c>
      <c r="BJ197" s="14" t="s">
        <v>106</v>
      </c>
      <c r="BK197" s="185">
        <f t="shared" si="9"/>
        <v>0</v>
      </c>
      <c r="BL197" s="14" t="s">
        <v>314</v>
      </c>
      <c r="BM197" s="14" t="s">
        <v>2081</v>
      </c>
    </row>
    <row r="198" spans="2:65" s="1" customFormat="1" ht="16.5" customHeight="1">
      <c r="B198" s="31"/>
      <c r="C198" s="208" t="s">
        <v>697</v>
      </c>
      <c r="D198" s="208" t="s">
        <v>422</v>
      </c>
      <c r="E198" s="209" t="s">
        <v>2082</v>
      </c>
      <c r="F198" s="210" t="s">
        <v>2083</v>
      </c>
      <c r="G198" s="211" t="s">
        <v>720</v>
      </c>
      <c r="H198" s="212">
        <v>4</v>
      </c>
      <c r="I198" s="213"/>
      <c r="J198" s="212">
        <f t="shared" si="0"/>
        <v>0</v>
      </c>
      <c r="K198" s="210" t="s">
        <v>402</v>
      </c>
      <c r="L198" s="214"/>
      <c r="M198" s="215" t="s">
        <v>1</v>
      </c>
      <c r="N198" s="216" t="s">
        <v>41</v>
      </c>
      <c r="O198" s="57"/>
      <c r="P198" s="183">
        <f t="shared" si="1"/>
        <v>0</v>
      </c>
      <c r="Q198" s="183">
        <v>0</v>
      </c>
      <c r="R198" s="183">
        <f t="shared" si="2"/>
        <v>0</v>
      </c>
      <c r="S198" s="183">
        <v>0</v>
      </c>
      <c r="T198" s="184">
        <f t="shared" si="3"/>
        <v>0</v>
      </c>
      <c r="AR198" s="14" t="s">
        <v>391</v>
      </c>
      <c r="AT198" s="14" t="s">
        <v>422</v>
      </c>
      <c r="AU198" s="14" t="s">
        <v>106</v>
      </c>
      <c r="AY198" s="14" t="s">
        <v>310</v>
      </c>
      <c r="BE198" s="185">
        <f t="shared" si="4"/>
        <v>0</v>
      </c>
      <c r="BF198" s="185">
        <f t="shared" si="5"/>
        <v>0</v>
      </c>
      <c r="BG198" s="185">
        <f t="shared" si="6"/>
        <v>0</v>
      </c>
      <c r="BH198" s="185">
        <f t="shared" si="7"/>
        <v>0</v>
      </c>
      <c r="BI198" s="185">
        <f t="shared" si="8"/>
        <v>0</v>
      </c>
      <c r="BJ198" s="14" t="s">
        <v>106</v>
      </c>
      <c r="BK198" s="185">
        <f t="shared" si="9"/>
        <v>0</v>
      </c>
      <c r="BL198" s="14" t="s">
        <v>314</v>
      </c>
      <c r="BM198" s="14" t="s">
        <v>2084</v>
      </c>
    </row>
    <row r="199" spans="2:65" s="1" customFormat="1" ht="16.5" customHeight="1">
      <c r="B199" s="31"/>
      <c r="C199" s="208" t="s">
        <v>704</v>
      </c>
      <c r="D199" s="208" t="s">
        <v>422</v>
      </c>
      <c r="E199" s="209" t="s">
        <v>2085</v>
      </c>
      <c r="F199" s="210" t="s">
        <v>2086</v>
      </c>
      <c r="G199" s="211" t="s">
        <v>720</v>
      </c>
      <c r="H199" s="212">
        <v>4</v>
      </c>
      <c r="I199" s="213"/>
      <c r="J199" s="212">
        <f t="shared" si="0"/>
        <v>0</v>
      </c>
      <c r="K199" s="210" t="s">
        <v>402</v>
      </c>
      <c r="L199" s="214"/>
      <c r="M199" s="215" t="s">
        <v>1</v>
      </c>
      <c r="N199" s="216" t="s">
        <v>41</v>
      </c>
      <c r="O199" s="57"/>
      <c r="P199" s="183">
        <f t="shared" si="1"/>
        <v>0</v>
      </c>
      <c r="Q199" s="183">
        <v>0</v>
      </c>
      <c r="R199" s="183">
        <f t="shared" si="2"/>
        <v>0</v>
      </c>
      <c r="S199" s="183">
        <v>0</v>
      </c>
      <c r="T199" s="184">
        <f t="shared" si="3"/>
        <v>0</v>
      </c>
      <c r="AR199" s="14" t="s">
        <v>391</v>
      </c>
      <c r="AT199" s="14" t="s">
        <v>422</v>
      </c>
      <c r="AU199" s="14" t="s">
        <v>106</v>
      </c>
      <c r="AY199" s="14" t="s">
        <v>310</v>
      </c>
      <c r="BE199" s="185">
        <f t="shared" si="4"/>
        <v>0</v>
      </c>
      <c r="BF199" s="185">
        <f t="shared" si="5"/>
        <v>0</v>
      </c>
      <c r="BG199" s="185">
        <f t="shared" si="6"/>
        <v>0</v>
      </c>
      <c r="BH199" s="185">
        <f t="shared" si="7"/>
        <v>0</v>
      </c>
      <c r="BI199" s="185">
        <f t="shared" si="8"/>
        <v>0</v>
      </c>
      <c r="BJ199" s="14" t="s">
        <v>106</v>
      </c>
      <c r="BK199" s="185">
        <f t="shared" si="9"/>
        <v>0</v>
      </c>
      <c r="BL199" s="14" t="s">
        <v>314</v>
      </c>
      <c r="BM199" s="14" t="s">
        <v>2087</v>
      </c>
    </row>
    <row r="200" spans="2:65" s="1" customFormat="1" ht="16.5" customHeight="1">
      <c r="B200" s="31"/>
      <c r="C200" s="208" t="s">
        <v>717</v>
      </c>
      <c r="D200" s="208" t="s">
        <v>422</v>
      </c>
      <c r="E200" s="209" t="s">
        <v>2088</v>
      </c>
      <c r="F200" s="210" t="s">
        <v>2089</v>
      </c>
      <c r="G200" s="211" t="s">
        <v>720</v>
      </c>
      <c r="H200" s="212">
        <v>1</v>
      </c>
      <c r="I200" s="213"/>
      <c r="J200" s="212">
        <f t="shared" si="0"/>
        <v>0</v>
      </c>
      <c r="K200" s="210" t="s">
        <v>402</v>
      </c>
      <c r="L200" s="214"/>
      <c r="M200" s="215" t="s">
        <v>1</v>
      </c>
      <c r="N200" s="216" t="s">
        <v>41</v>
      </c>
      <c r="O200" s="57"/>
      <c r="P200" s="183">
        <f t="shared" si="1"/>
        <v>0</v>
      </c>
      <c r="Q200" s="183">
        <v>0</v>
      </c>
      <c r="R200" s="183">
        <f t="shared" si="2"/>
        <v>0</v>
      </c>
      <c r="S200" s="183">
        <v>0</v>
      </c>
      <c r="T200" s="184">
        <f t="shared" si="3"/>
        <v>0</v>
      </c>
      <c r="AR200" s="14" t="s">
        <v>391</v>
      </c>
      <c r="AT200" s="14" t="s">
        <v>422</v>
      </c>
      <c r="AU200" s="14" t="s">
        <v>106</v>
      </c>
      <c r="AY200" s="14" t="s">
        <v>310</v>
      </c>
      <c r="BE200" s="185">
        <f t="shared" si="4"/>
        <v>0</v>
      </c>
      <c r="BF200" s="185">
        <f t="shared" si="5"/>
        <v>0</v>
      </c>
      <c r="BG200" s="185">
        <f t="shared" si="6"/>
        <v>0</v>
      </c>
      <c r="BH200" s="185">
        <f t="shared" si="7"/>
        <v>0</v>
      </c>
      <c r="BI200" s="185">
        <f t="shared" si="8"/>
        <v>0</v>
      </c>
      <c r="BJ200" s="14" t="s">
        <v>106</v>
      </c>
      <c r="BK200" s="185">
        <f t="shared" si="9"/>
        <v>0</v>
      </c>
      <c r="BL200" s="14" t="s">
        <v>314</v>
      </c>
      <c r="BM200" s="14" t="s">
        <v>2090</v>
      </c>
    </row>
    <row r="201" spans="2:65" s="1" customFormat="1" ht="16.5" customHeight="1">
      <c r="B201" s="31"/>
      <c r="C201" s="208" t="s">
        <v>724</v>
      </c>
      <c r="D201" s="208" t="s">
        <v>422</v>
      </c>
      <c r="E201" s="209" t="s">
        <v>2091</v>
      </c>
      <c r="F201" s="210" t="s">
        <v>2092</v>
      </c>
      <c r="G201" s="211" t="s">
        <v>720</v>
      </c>
      <c r="H201" s="212">
        <v>1</v>
      </c>
      <c r="I201" s="213"/>
      <c r="J201" s="212">
        <f t="shared" si="0"/>
        <v>0</v>
      </c>
      <c r="K201" s="210" t="s">
        <v>402</v>
      </c>
      <c r="L201" s="214"/>
      <c r="M201" s="215" t="s">
        <v>1</v>
      </c>
      <c r="N201" s="216" t="s">
        <v>41</v>
      </c>
      <c r="O201" s="57"/>
      <c r="P201" s="183">
        <f t="shared" si="1"/>
        <v>0</v>
      </c>
      <c r="Q201" s="183">
        <v>0</v>
      </c>
      <c r="R201" s="183">
        <f t="shared" si="2"/>
        <v>0</v>
      </c>
      <c r="S201" s="183">
        <v>0</v>
      </c>
      <c r="T201" s="184">
        <f t="shared" si="3"/>
        <v>0</v>
      </c>
      <c r="AR201" s="14" t="s">
        <v>391</v>
      </c>
      <c r="AT201" s="14" t="s">
        <v>422</v>
      </c>
      <c r="AU201" s="14" t="s">
        <v>106</v>
      </c>
      <c r="AY201" s="14" t="s">
        <v>310</v>
      </c>
      <c r="BE201" s="185">
        <f t="shared" si="4"/>
        <v>0</v>
      </c>
      <c r="BF201" s="185">
        <f t="shared" si="5"/>
        <v>0</v>
      </c>
      <c r="BG201" s="185">
        <f t="shared" si="6"/>
        <v>0</v>
      </c>
      <c r="BH201" s="185">
        <f t="shared" si="7"/>
        <v>0</v>
      </c>
      <c r="BI201" s="185">
        <f t="shared" si="8"/>
        <v>0</v>
      </c>
      <c r="BJ201" s="14" t="s">
        <v>106</v>
      </c>
      <c r="BK201" s="185">
        <f t="shared" si="9"/>
        <v>0</v>
      </c>
      <c r="BL201" s="14" t="s">
        <v>314</v>
      </c>
      <c r="BM201" s="14" t="s">
        <v>2093</v>
      </c>
    </row>
    <row r="202" spans="2:65" s="1" customFormat="1" ht="16.5" customHeight="1">
      <c r="B202" s="31"/>
      <c r="C202" s="208" t="s">
        <v>730</v>
      </c>
      <c r="D202" s="208" t="s">
        <v>422</v>
      </c>
      <c r="E202" s="209" t="s">
        <v>2094</v>
      </c>
      <c r="F202" s="210" t="s">
        <v>2095</v>
      </c>
      <c r="G202" s="211" t="s">
        <v>720</v>
      </c>
      <c r="H202" s="212">
        <v>1</v>
      </c>
      <c r="I202" s="213"/>
      <c r="J202" s="212">
        <f t="shared" si="0"/>
        <v>0</v>
      </c>
      <c r="K202" s="210" t="s">
        <v>402</v>
      </c>
      <c r="L202" s="214"/>
      <c r="M202" s="215" t="s">
        <v>1</v>
      </c>
      <c r="N202" s="216" t="s">
        <v>41</v>
      </c>
      <c r="O202" s="57"/>
      <c r="P202" s="183">
        <f t="shared" si="1"/>
        <v>0</v>
      </c>
      <c r="Q202" s="183">
        <v>0</v>
      </c>
      <c r="R202" s="183">
        <f t="shared" si="2"/>
        <v>0</v>
      </c>
      <c r="S202" s="183">
        <v>0</v>
      </c>
      <c r="T202" s="184">
        <f t="shared" si="3"/>
        <v>0</v>
      </c>
      <c r="AR202" s="14" t="s">
        <v>391</v>
      </c>
      <c r="AT202" s="14" t="s">
        <v>422</v>
      </c>
      <c r="AU202" s="14" t="s">
        <v>106</v>
      </c>
      <c r="AY202" s="14" t="s">
        <v>310</v>
      </c>
      <c r="BE202" s="185">
        <f t="shared" si="4"/>
        <v>0</v>
      </c>
      <c r="BF202" s="185">
        <f t="shared" si="5"/>
        <v>0</v>
      </c>
      <c r="BG202" s="185">
        <f t="shared" si="6"/>
        <v>0</v>
      </c>
      <c r="BH202" s="185">
        <f t="shared" si="7"/>
        <v>0</v>
      </c>
      <c r="BI202" s="185">
        <f t="shared" si="8"/>
        <v>0</v>
      </c>
      <c r="BJ202" s="14" t="s">
        <v>106</v>
      </c>
      <c r="BK202" s="185">
        <f t="shared" si="9"/>
        <v>0</v>
      </c>
      <c r="BL202" s="14" t="s">
        <v>314</v>
      </c>
      <c r="BM202" s="14" t="s">
        <v>2096</v>
      </c>
    </row>
    <row r="203" spans="2:65" s="1" customFormat="1" ht="16.5" customHeight="1">
      <c r="B203" s="31"/>
      <c r="C203" s="208" t="s">
        <v>735</v>
      </c>
      <c r="D203" s="208" t="s">
        <v>422</v>
      </c>
      <c r="E203" s="209" t="s">
        <v>2097</v>
      </c>
      <c r="F203" s="210" t="s">
        <v>2098</v>
      </c>
      <c r="G203" s="211" t="s">
        <v>720</v>
      </c>
      <c r="H203" s="212">
        <v>1</v>
      </c>
      <c r="I203" s="213"/>
      <c r="J203" s="212">
        <f t="shared" si="0"/>
        <v>0</v>
      </c>
      <c r="K203" s="210" t="s">
        <v>402</v>
      </c>
      <c r="L203" s="214"/>
      <c r="M203" s="215" t="s">
        <v>1</v>
      </c>
      <c r="N203" s="216" t="s">
        <v>41</v>
      </c>
      <c r="O203" s="57"/>
      <c r="P203" s="183">
        <f t="shared" si="1"/>
        <v>0</v>
      </c>
      <c r="Q203" s="183">
        <v>0</v>
      </c>
      <c r="R203" s="183">
        <f t="shared" si="2"/>
        <v>0</v>
      </c>
      <c r="S203" s="183">
        <v>0</v>
      </c>
      <c r="T203" s="184">
        <f t="shared" si="3"/>
        <v>0</v>
      </c>
      <c r="AR203" s="14" t="s">
        <v>391</v>
      </c>
      <c r="AT203" s="14" t="s">
        <v>422</v>
      </c>
      <c r="AU203" s="14" t="s">
        <v>106</v>
      </c>
      <c r="AY203" s="14" t="s">
        <v>310</v>
      </c>
      <c r="BE203" s="185">
        <f t="shared" si="4"/>
        <v>0</v>
      </c>
      <c r="BF203" s="185">
        <f t="shared" si="5"/>
        <v>0</v>
      </c>
      <c r="BG203" s="185">
        <f t="shared" si="6"/>
        <v>0</v>
      </c>
      <c r="BH203" s="185">
        <f t="shared" si="7"/>
        <v>0</v>
      </c>
      <c r="BI203" s="185">
        <f t="shared" si="8"/>
        <v>0</v>
      </c>
      <c r="BJ203" s="14" t="s">
        <v>106</v>
      </c>
      <c r="BK203" s="185">
        <f t="shared" si="9"/>
        <v>0</v>
      </c>
      <c r="BL203" s="14" t="s">
        <v>314</v>
      </c>
      <c r="BM203" s="14" t="s">
        <v>2099</v>
      </c>
    </row>
    <row r="204" spans="2:65" s="1" customFormat="1" ht="16.5" customHeight="1">
      <c r="B204" s="31"/>
      <c r="C204" s="208" t="s">
        <v>743</v>
      </c>
      <c r="D204" s="208" t="s">
        <v>422</v>
      </c>
      <c r="E204" s="209" t="s">
        <v>2100</v>
      </c>
      <c r="F204" s="210" t="s">
        <v>2101</v>
      </c>
      <c r="G204" s="211" t="s">
        <v>720</v>
      </c>
      <c r="H204" s="212">
        <v>1</v>
      </c>
      <c r="I204" s="213"/>
      <c r="J204" s="212">
        <f t="shared" si="0"/>
        <v>0</v>
      </c>
      <c r="K204" s="210" t="s">
        <v>402</v>
      </c>
      <c r="L204" s="214"/>
      <c r="M204" s="215" t="s">
        <v>1</v>
      </c>
      <c r="N204" s="216" t="s">
        <v>41</v>
      </c>
      <c r="O204" s="57"/>
      <c r="P204" s="183">
        <f t="shared" si="1"/>
        <v>0</v>
      </c>
      <c r="Q204" s="183">
        <v>0</v>
      </c>
      <c r="R204" s="183">
        <f t="shared" si="2"/>
        <v>0</v>
      </c>
      <c r="S204" s="183">
        <v>0</v>
      </c>
      <c r="T204" s="184">
        <f t="shared" si="3"/>
        <v>0</v>
      </c>
      <c r="AR204" s="14" t="s">
        <v>391</v>
      </c>
      <c r="AT204" s="14" t="s">
        <v>422</v>
      </c>
      <c r="AU204" s="14" t="s">
        <v>106</v>
      </c>
      <c r="AY204" s="14" t="s">
        <v>310</v>
      </c>
      <c r="BE204" s="185">
        <f t="shared" si="4"/>
        <v>0</v>
      </c>
      <c r="BF204" s="185">
        <f t="shared" si="5"/>
        <v>0</v>
      </c>
      <c r="BG204" s="185">
        <f t="shared" si="6"/>
        <v>0</v>
      </c>
      <c r="BH204" s="185">
        <f t="shared" si="7"/>
        <v>0</v>
      </c>
      <c r="BI204" s="185">
        <f t="shared" si="8"/>
        <v>0</v>
      </c>
      <c r="BJ204" s="14" t="s">
        <v>106</v>
      </c>
      <c r="BK204" s="185">
        <f t="shared" si="9"/>
        <v>0</v>
      </c>
      <c r="BL204" s="14" t="s">
        <v>314</v>
      </c>
      <c r="BM204" s="14" t="s">
        <v>2102</v>
      </c>
    </row>
    <row r="205" spans="2:65" s="1" customFormat="1" ht="16.5" customHeight="1">
      <c r="B205" s="31"/>
      <c r="C205" s="208" t="s">
        <v>749</v>
      </c>
      <c r="D205" s="208" t="s">
        <v>422</v>
      </c>
      <c r="E205" s="209" t="s">
        <v>2103</v>
      </c>
      <c r="F205" s="210" t="s">
        <v>2104</v>
      </c>
      <c r="G205" s="211" t="s">
        <v>720</v>
      </c>
      <c r="H205" s="212">
        <v>4</v>
      </c>
      <c r="I205" s="213"/>
      <c r="J205" s="212">
        <f t="shared" si="0"/>
        <v>0</v>
      </c>
      <c r="K205" s="210" t="s">
        <v>2105</v>
      </c>
      <c r="L205" s="214"/>
      <c r="M205" s="215" t="s">
        <v>1</v>
      </c>
      <c r="N205" s="216" t="s">
        <v>41</v>
      </c>
      <c r="O205" s="57"/>
      <c r="P205" s="183">
        <f t="shared" si="1"/>
        <v>0</v>
      </c>
      <c r="Q205" s="183">
        <v>0</v>
      </c>
      <c r="R205" s="183">
        <f t="shared" si="2"/>
        <v>0</v>
      </c>
      <c r="S205" s="183">
        <v>0</v>
      </c>
      <c r="T205" s="184">
        <f t="shared" si="3"/>
        <v>0</v>
      </c>
      <c r="AR205" s="14" t="s">
        <v>391</v>
      </c>
      <c r="AT205" s="14" t="s">
        <v>422</v>
      </c>
      <c r="AU205" s="14" t="s">
        <v>106</v>
      </c>
      <c r="AY205" s="14" t="s">
        <v>310</v>
      </c>
      <c r="BE205" s="185">
        <f t="shared" si="4"/>
        <v>0</v>
      </c>
      <c r="BF205" s="185">
        <f t="shared" si="5"/>
        <v>0</v>
      </c>
      <c r="BG205" s="185">
        <f t="shared" si="6"/>
        <v>0</v>
      </c>
      <c r="BH205" s="185">
        <f t="shared" si="7"/>
        <v>0</v>
      </c>
      <c r="BI205" s="185">
        <f t="shared" si="8"/>
        <v>0</v>
      </c>
      <c r="BJ205" s="14" t="s">
        <v>106</v>
      </c>
      <c r="BK205" s="185">
        <f t="shared" si="9"/>
        <v>0</v>
      </c>
      <c r="BL205" s="14" t="s">
        <v>314</v>
      </c>
      <c r="BM205" s="14" t="s">
        <v>2106</v>
      </c>
    </row>
    <row r="206" spans="2:65" s="1" customFormat="1" ht="16.5" customHeight="1">
      <c r="B206" s="31"/>
      <c r="C206" s="208" t="s">
        <v>754</v>
      </c>
      <c r="D206" s="208" t="s">
        <v>422</v>
      </c>
      <c r="E206" s="209" t="s">
        <v>2107</v>
      </c>
      <c r="F206" s="210" t="s">
        <v>2108</v>
      </c>
      <c r="G206" s="211" t="s">
        <v>720</v>
      </c>
      <c r="H206" s="212">
        <v>4</v>
      </c>
      <c r="I206" s="213"/>
      <c r="J206" s="212">
        <f t="shared" si="0"/>
        <v>0</v>
      </c>
      <c r="K206" s="210" t="s">
        <v>402</v>
      </c>
      <c r="L206" s="214"/>
      <c r="M206" s="215" t="s">
        <v>1</v>
      </c>
      <c r="N206" s="216" t="s">
        <v>41</v>
      </c>
      <c r="O206" s="57"/>
      <c r="P206" s="183">
        <f t="shared" si="1"/>
        <v>0</v>
      </c>
      <c r="Q206" s="183">
        <v>0</v>
      </c>
      <c r="R206" s="183">
        <f t="shared" si="2"/>
        <v>0</v>
      </c>
      <c r="S206" s="183">
        <v>0</v>
      </c>
      <c r="T206" s="184">
        <f t="shared" si="3"/>
        <v>0</v>
      </c>
      <c r="AR206" s="14" t="s">
        <v>391</v>
      </c>
      <c r="AT206" s="14" t="s">
        <v>422</v>
      </c>
      <c r="AU206" s="14" t="s">
        <v>106</v>
      </c>
      <c r="AY206" s="14" t="s">
        <v>310</v>
      </c>
      <c r="BE206" s="185">
        <f t="shared" si="4"/>
        <v>0</v>
      </c>
      <c r="BF206" s="185">
        <f t="shared" si="5"/>
        <v>0</v>
      </c>
      <c r="BG206" s="185">
        <f t="shared" si="6"/>
        <v>0</v>
      </c>
      <c r="BH206" s="185">
        <f t="shared" si="7"/>
        <v>0</v>
      </c>
      <c r="BI206" s="185">
        <f t="shared" si="8"/>
        <v>0</v>
      </c>
      <c r="BJ206" s="14" t="s">
        <v>106</v>
      </c>
      <c r="BK206" s="185">
        <f t="shared" si="9"/>
        <v>0</v>
      </c>
      <c r="BL206" s="14" t="s">
        <v>314</v>
      </c>
      <c r="BM206" s="14" t="s">
        <v>2109</v>
      </c>
    </row>
    <row r="207" spans="2:65" s="1" customFormat="1" ht="16.5" customHeight="1">
      <c r="B207" s="31"/>
      <c r="C207" s="208" t="s">
        <v>763</v>
      </c>
      <c r="D207" s="208" t="s">
        <v>422</v>
      </c>
      <c r="E207" s="209" t="s">
        <v>2110</v>
      </c>
      <c r="F207" s="210" t="s">
        <v>2111</v>
      </c>
      <c r="G207" s="211" t="s">
        <v>720</v>
      </c>
      <c r="H207" s="212">
        <v>30</v>
      </c>
      <c r="I207" s="213"/>
      <c r="J207" s="212">
        <f t="shared" si="0"/>
        <v>0</v>
      </c>
      <c r="K207" s="210" t="s">
        <v>402</v>
      </c>
      <c r="L207" s="214"/>
      <c r="M207" s="215" t="s">
        <v>1</v>
      </c>
      <c r="N207" s="216" t="s">
        <v>41</v>
      </c>
      <c r="O207" s="57"/>
      <c r="P207" s="183">
        <f t="shared" si="1"/>
        <v>0</v>
      </c>
      <c r="Q207" s="183">
        <v>0</v>
      </c>
      <c r="R207" s="183">
        <f t="shared" si="2"/>
        <v>0</v>
      </c>
      <c r="S207" s="183">
        <v>0</v>
      </c>
      <c r="T207" s="184">
        <f t="shared" si="3"/>
        <v>0</v>
      </c>
      <c r="AR207" s="14" t="s">
        <v>391</v>
      </c>
      <c r="AT207" s="14" t="s">
        <v>422</v>
      </c>
      <c r="AU207" s="14" t="s">
        <v>106</v>
      </c>
      <c r="AY207" s="14" t="s">
        <v>310</v>
      </c>
      <c r="BE207" s="185">
        <f t="shared" si="4"/>
        <v>0</v>
      </c>
      <c r="BF207" s="185">
        <f t="shared" si="5"/>
        <v>0</v>
      </c>
      <c r="BG207" s="185">
        <f t="shared" si="6"/>
        <v>0</v>
      </c>
      <c r="BH207" s="185">
        <f t="shared" si="7"/>
        <v>0</v>
      </c>
      <c r="BI207" s="185">
        <f t="shared" si="8"/>
        <v>0</v>
      </c>
      <c r="BJ207" s="14" t="s">
        <v>106</v>
      </c>
      <c r="BK207" s="185">
        <f t="shared" si="9"/>
        <v>0</v>
      </c>
      <c r="BL207" s="14" t="s">
        <v>314</v>
      </c>
      <c r="BM207" s="14" t="s">
        <v>2112</v>
      </c>
    </row>
    <row r="208" spans="2:65" s="1" customFormat="1" ht="16.5" customHeight="1">
      <c r="B208" s="31"/>
      <c r="C208" s="208" t="s">
        <v>771</v>
      </c>
      <c r="D208" s="208" t="s">
        <v>422</v>
      </c>
      <c r="E208" s="209" t="s">
        <v>2113</v>
      </c>
      <c r="F208" s="210" t="s">
        <v>2114</v>
      </c>
      <c r="G208" s="211" t="s">
        <v>422</v>
      </c>
      <c r="H208" s="212">
        <v>77</v>
      </c>
      <c r="I208" s="213"/>
      <c r="J208" s="212">
        <f t="shared" si="0"/>
        <v>0</v>
      </c>
      <c r="K208" s="210" t="s">
        <v>402</v>
      </c>
      <c r="L208" s="214"/>
      <c r="M208" s="215" t="s">
        <v>1</v>
      </c>
      <c r="N208" s="216" t="s">
        <v>41</v>
      </c>
      <c r="O208" s="57"/>
      <c r="P208" s="183">
        <f t="shared" si="1"/>
        <v>0</v>
      </c>
      <c r="Q208" s="183">
        <v>0</v>
      </c>
      <c r="R208" s="183">
        <f t="shared" si="2"/>
        <v>0</v>
      </c>
      <c r="S208" s="183">
        <v>0</v>
      </c>
      <c r="T208" s="184">
        <f t="shared" si="3"/>
        <v>0</v>
      </c>
      <c r="AR208" s="14" t="s">
        <v>391</v>
      </c>
      <c r="AT208" s="14" t="s">
        <v>422</v>
      </c>
      <c r="AU208" s="14" t="s">
        <v>106</v>
      </c>
      <c r="AY208" s="14" t="s">
        <v>310</v>
      </c>
      <c r="BE208" s="185">
        <f t="shared" si="4"/>
        <v>0</v>
      </c>
      <c r="BF208" s="185">
        <f t="shared" si="5"/>
        <v>0</v>
      </c>
      <c r="BG208" s="185">
        <f t="shared" si="6"/>
        <v>0</v>
      </c>
      <c r="BH208" s="185">
        <f t="shared" si="7"/>
        <v>0</v>
      </c>
      <c r="BI208" s="185">
        <f t="shared" si="8"/>
        <v>0</v>
      </c>
      <c r="BJ208" s="14" t="s">
        <v>106</v>
      </c>
      <c r="BK208" s="185">
        <f t="shared" si="9"/>
        <v>0</v>
      </c>
      <c r="BL208" s="14" t="s">
        <v>314</v>
      </c>
      <c r="BM208" s="14" t="s">
        <v>2115</v>
      </c>
    </row>
    <row r="209" spans="2:65" s="1" customFormat="1" ht="16.5" customHeight="1">
      <c r="B209" s="31"/>
      <c r="C209" s="208" t="s">
        <v>777</v>
      </c>
      <c r="D209" s="208" t="s">
        <v>422</v>
      </c>
      <c r="E209" s="209" t="s">
        <v>2116</v>
      </c>
      <c r="F209" s="210" t="s">
        <v>2117</v>
      </c>
      <c r="G209" s="211" t="s">
        <v>422</v>
      </c>
      <c r="H209" s="212">
        <v>12</v>
      </c>
      <c r="I209" s="213"/>
      <c r="J209" s="212">
        <f t="shared" si="0"/>
        <v>0</v>
      </c>
      <c r="K209" s="210" t="s">
        <v>402</v>
      </c>
      <c r="L209" s="214"/>
      <c r="M209" s="215" t="s">
        <v>1</v>
      </c>
      <c r="N209" s="216" t="s">
        <v>41</v>
      </c>
      <c r="O209" s="57"/>
      <c r="P209" s="183">
        <f t="shared" si="1"/>
        <v>0</v>
      </c>
      <c r="Q209" s="183">
        <v>0</v>
      </c>
      <c r="R209" s="183">
        <f t="shared" si="2"/>
        <v>0</v>
      </c>
      <c r="S209" s="183">
        <v>0</v>
      </c>
      <c r="T209" s="184">
        <f t="shared" si="3"/>
        <v>0</v>
      </c>
      <c r="AR209" s="14" t="s">
        <v>391</v>
      </c>
      <c r="AT209" s="14" t="s">
        <v>422</v>
      </c>
      <c r="AU209" s="14" t="s">
        <v>106</v>
      </c>
      <c r="AY209" s="14" t="s">
        <v>310</v>
      </c>
      <c r="BE209" s="185">
        <f t="shared" si="4"/>
        <v>0</v>
      </c>
      <c r="BF209" s="185">
        <f t="shared" si="5"/>
        <v>0</v>
      </c>
      <c r="BG209" s="185">
        <f t="shared" si="6"/>
        <v>0</v>
      </c>
      <c r="BH209" s="185">
        <f t="shared" si="7"/>
        <v>0</v>
      </c>
      <c r="BI209" s="185">
        <f t="shared" si="8"/>
        <v>0</v>
      </c>
      <c r="BJ209" s="14" t="s">
        <v>106</v>
      </c>
      <c r="BK209" s="185">
        <f t="shared" si="9"/>
        <v>0</v>
      </c>
      <c r="BL209" s="14" t="s">
        <v>314</v>
      </c>
      <c r="BM209" s="14" t="s">
        <v>2118</v>
      </c>
    </row>
    <row r="210" spans="2:65" s="1" customFormat="1" ht="16.5" customHeight="1">
      <c r="B210" s="31"/>
      <c r="C210" s="208" t="s">
        <v>785</v>
      </c>
      <c r="D210" s="208" t="s">
        <v>422</v>
      </c>
      <c r="E210" s="209" t="s">
        <v>2119</v>
      </c>
      <c r="F210" s="210" t="s">
        <v>2120</v>
      </c>
      <c r="G210" s="211" t="s">
        <v>422</v>
      </c>
      <c r="H210" s="212">
        <v>7</v>
      </c>
      <c r="I210" s="213"/>
      <c r="J210" s="212">
        <f t="shared" si="0"/>
        <v>0</v>
      </c>
      <c r="K210" s="210" t="s">
        <v>402</v>
      </c>
      <c r="L210" s="214"/>
      <c r="M210" s="215" t="s">
        <v>1</v>
      </c>
      <c r="N210" s="216" t="s">
        <v>41</v>
      </c>
      <c r="O210" s="57"/>
      <c r="P210" s="183">
        <f t="shared" si="1"/>
        <v>0</v>
      </c>
      <c r="Q210" s="183">
        <v>0</v>
      </c>
      <c r="R210" s="183">
        <f t="shared" si="2"/>
        <v>0</v>
      </c>
      <c r="S210" s="183">
        <v>0</v>
      </c>
      <c r="T210" s="184">
        <f t="shared" si="3"/>
        <v>0</v>
      </c>
      <c r="AR210" s="14" t="s">
        <v>391</v>
      </c>
      <c r="AT210" s="14" t="s">
        <v>422</v>
      </c>
      <c r="AU210" s="14" t="s">
        <v>106</v>
      </c>
      <c r="AY210" s="14" t="s">
        <v>310</v>
      </c>
      <c r="BE210" s="185">
        <f t="shared" si="4"/>
        <v>0</v>
      </c>
      <c r="BF210" s="185">
        <f t="shared" si="5"/>
        <v>0</v>
      </c>
      <c r="BG210" s="185">
        <f t="shared" si="6"/>
        <v>0</v>
      </c>
      <c r="BH210" s="185">
        <f t="shared" si="7"/>
        <v>0</v>
      </c>
      <c r="BI210" s="185">
        <f t="shared" si="8"/>
        <v>0</v>
      </c>
      <c r="BJ210" s="14" t="s">
        <v>106</v>
      </c>
      <c r="BK210" s="185">
        <f t="shared" si="9"/>
        <v>0</v>
      </c>
      <c r="BL210" s="14" t="s">
        <v>314</v>
      </c>
      <c r="BM210" s="14" t="s">
        <v>2121</v>
      </c>
    </row>
    <row r="211" spans="2:65" s="1" customFormat="1" ht="16.5" customHeight="1">
      <c r="B211" s="31"/>
      <c r="C211" s="208" t="s">
        <v>791</v>
      </c>
      <c r="D211" s="208" t="s">
        <v>422</v>
      </c>
      <c r="E211" s="209" t="s">
        <v>2122</v>
      </c>
      <c r="F211" s="210" t="s">
        <v>2123</v>
      </c>
      <c r="G211" s="211" t="s">
        <v>422</v>
      </c>
      <c r="H211" s="212">
        <v>1.1</v>
      </c>
      <c r="I211" s="213"/>
      <c r="J211" s="212">
        <f t="shared" si="0"/>
        <v>0</v>
      </c>
      <c r="K211" s="210" t="s">
        <v>402</v>
      </c>
      <c r="L211" s="214"/>
      <c r="M211" s="215" t="s">
        <v>1</v>
      </c>
      <c r="N211" s="216" t="s">
        <v>41</v>
      </c>
      <c r="O211" s="57"/>
      <c r="P211" s="183">
        <f t="shared" si="1"/>
        <v>0</v>
      </c>
      <c r="Q211" s="183">
        <v>0</v>
      </c>
      <c r="R211" s="183">
        <f t="shared" si="2"/>
        <v>0</v>
      </c>
      <c r="S211" s="183">
        <v>0</v>
      </c>
      <c r="T211" s="184">
        <f t="shared" si="3"/>
        <v>0</v>
      </c>
      <c r="AR211" s="14" t="s">
        <v>391</v>
      </c>
      <c r="AT211" s="14" t="s">
        <v>422</v>
      </c>
      <c r="AU211" s="14" t="s">
        <v>106</v>
      </c>
      <c r="AY211" s="14" t="s">
        <v>310</v>
      </c>
      <c r="BE211" s="185">
        <f t="shared" si="4"/>
        <v>0</v>
      </c>
      <c r="BF211" s="185">
        <f t="shared" si="5"/>
        <v>0</v>
      </c>
      <c r="BG211" s="185">
        <f t="shared" si="6"/>
        <v>0</v>
      </c>
      <c r="BH211" s="185">
        <f t="shared" si="7"/>
        <v>0</v>
      </c>
      <c r="BI211" s="185">
        <f t="shared" si="8"/>
        <v>0</v>
      </c>
      <c r="BJ211" s="14" t="s">
        <v>106</v>
      </c>
      <c r="BK211" s="185">
        <f t="shared" si="9"/>
        <v>0</v>
      </c>
      <c r="BL211" s="14" t="s">
        <v>314</v>
      </c>
      <c r="BM211" s="14" t="s">
        <v>2124</v>
      </c>
    </row>
    <row r="212" spans="2:65" s="1" customFormat="1" ht="16.5" customHeight="1">
      <c r="B212" s="31"/>
      <c r="C212" s="208" t="s">
        <v>799</v>
      </c>
      <c r="D212" s="208" t="s">
        <v>422</v>
      </c>
      <c r="E212" s="209" t="s">
        <v>2125</v>
      </c>
      <c r="F212" s="210" t="s">
        <v>2126</v>
      </c>
      <c r="G212" s="211" t="s">
        <v>720</v>
      </c>
      <c r="H212" s="212">
        <v>4</v>
      </c>
      <c r="I212" s="213"/>
      <c r="J212" s="212">
        <f t="shared" si="0"/>
        <v>0</v>
      </c>
      <c r="K212" s="210" t="s">
        <v>402</v>
      </c>
      <c r="L212" s="214"/>
      <c r="M212" s="215" t="s">
        <v>1</v>
      </c>
      <c r="N212" s="216" t="s">
        <v>41</v>
      </c>
      <c r="O212" s="57"/>
      <c r="P212" s="183">
        <f t="shared" si="1"/>
        <v>0</v>
      </c>
      <c r="Q212" s="183">
        <v>0</v>
      </c>
      <c r="R212" s="183">
        <f t="shared" si="2"/>
        <v>0</v>
      </c>
      <c r="S212" s="183">
        <v>0</v>
      </c>
      <c r="T212" s="184">
        <f t="shared" si="3"/>
        <v>0</v>
      </c>
      <c r="AR212" s="14" t="s">
        <v>391</v>
      </c>
      <c r="AT212" s="14" t="s">
        <v>422</v>
      </c>
      <c r="AU212" s="14" t="s">
        <v>106</v>
      </c>
      <c r="AY212" s="14" t="s">
        <v>310</v>
      </c>
      <c r="BE212" s="185">
        <f t="shared" si="4"/>
        <v>0</v>
      </c>
      <c r="BF212" s="185">
        <f t="shared" si="5"/>
        <v>0</v>
      </c>
      <c r="BG212" s="185">
        <f t="shared" si="6"/>
        <v>0</v>
      </c>
      <c r="BH212" s="185">
        <f t="shared" si="7"/>
        <v>0</v>
      </c>
      <c r="BI212" s="185">
        <f t="shared" si="8"/>
        <v>0</v>
      </c>
      <c r="BJ212" s="14" t="s">
        <v>106</v>
      </c>
      <c r="BK212" s="185">
        <f t="shared" si="9"/>
        <v>0</v>
      </c>
      <c r="BL212" s="14" t="s">
        <v>314</v>
      </c>
      <c r="BM212" s="14" t="s">
        <v>2127</v>
      </c>
    </row>
    <row r="213" spans="2:65" s="1" customFormat="1" ht="16.5" customHeight="1">
      <c r="B213" s="31"/>
      <c r="C213" s="208" t="s">
        <v>806</v>
      </c>
      <c r="D213" s="208" t="s">
        <v>422</v>
      </c>
      <c r="E213" s="209" t="s">
        <v>2128</v>
      </c>
      <c r="F213" s="210" t="s">
        <v>2129</v>
      </c>
      <c r="G213" s="211" t="s">
        <v>720</v>
      </c>
      <c r="H213" s="212">
        <v>1</v>
      </c>
      <c r="I213" s="213"/>
      <c r="J213" s="212">
        <f t="shared" si="0"/>
        <v>0</v>
      </c>
      <c r="K213" s="210" t="s">
        <v>402</v>
      </c>
      <c r="L213" s="214"/>
      <c r="M213" s="215" t="s">
        <v>1</v>
      </c>
      <c r="N213" s="216" t="s">
        <v>41</v>
      </c>
      <c r="O213" s="57"/>
      <c r="P213" s="183">
        <f t="shared" si="1"/>
        <v>0</v>
      </c>
      <c r="Q213" s="183">
        <v>0</v>
      </c>
      <c r="R213" s="183">
        <f t="shared" si="2"/>
        <v>0</v>
      </c>
      <c r="S213" s="183">
        <v>0</v>
      </c>
      <c r="T213" s="184">
        <f t="shared" si="3"/>
        <v>0</v>
      </c>
      <c r="AR213" s="14" t="s">
        <v>391</v>
      </c>
      <c r="AT213" s="14" t="s">
        <v>422</v>
      </c>
      <c r="AU213" s="14" t="s">
        <v>106</v>
      </c>
      <c r="AY213" s="14" t="s">
        <v>310</v>
      </c>
      <c r="BE213" s="185">
        <f t="shared" si="4"/>
        <v>0</v>
      </c>
      <c r="BF213" s="185">
        <f t="shared" si="5"/>
        <v>0</v>
      </c>
      <c r="BG213" s="185">
        <f t="shared" si="6"/>
        <v>0</v>
      </c>
      <c r="BH213" s="185">
        <f t="shared" si="7"/>
        <v>0</v>
      </c>
      <c r="BI213" s="185">
        <f t="shared" si="8"/>
        <v>0</v>
      </c>
      <c r="BJ213" s="14" t="s">
        <v>106</v>
      </c>
      <c r="BK213" s="185">
        <f t="shared" si="9"/>
        <v>0</v>
      </c>
      <c r="BL213" s="14" t="s">
        <v>314</v>
      </c>
      <c r="BM213" s="14" t="s">
        <v>2130</v>
      </c>
    </row>
    <row r="214" spans="2:65" s="1" customFormat="1" ht="16.5" customHeight="1">
      <c r="B214" s="31"/>
      <c r="C214" s="208" t="s">
        <v>813</v>
      </c>
      <c r="D214" s="208" t="s">
        <v>422</v>
      </c>
      <c r="E214" s="209" t="s">
        <v>2131</v>
      </c>
      <c r="F214" s="210" t="s">
        <v>2132</v>
      </c>
      <c r="G214" s="211" t="s">
        <v>720</v>
      </c>
      <c r="H214" s="212">
        <v>5</v>
      </c>
      <c r="I214" s="213"/>
      <c r="J214" s="212">
        <f t="shared" si="0"/>
        <v>0</v>
      </c>
      <c r="K214" s="210" t="s">
        <v>402</v>
      </c>
      <c r="L214" s="214"/>
      <c r="M214" s="215" t="s">
        <v>1</v>
      </c>
      <c r="N214" s="216" t="s">
        <v>41</v>
      </c>
      <c r="O214" s="57"/>
      <c r="P214" s="183">
        <f t="shared" si="1"/>
        <v>0</v>
      </c>
      <c r="Q214" s="183">
        <v>0</v>
      </c>
      <c r="R214" s="183">
        <f t="shared" si="2"/>
        <v>0</v>
      </c>
      <c r="S214" s="183">
        <v>0</v>
      </c>
      <c r="T214" s="184">
        <f t="shared" si="3"/>
        <v>0</v>
      </c>
      <c r="AR214" s="14" t="s">
        <v>391</v>
      </c>
      <c r="AT214" s="14" t="s">
        <v>422</v>
      </c>
      <c r="AU214" s="14" t="s">
        <v>106</v>
      </c>
      <c r="AY214" s="14" t="s">
        <v>310</v>
      </c>
      <c r="BE214" s="185">
        <f t="shared" si="4"/>
        <v>0</v>
      </c>
      <c r="BF214" s="185">
        <f t="shared" si="5"/>
        <v>0</v>
      </c>
      <c r="BG214" s="185">
        <f t="shared" si="6"/>
        <v>0</v>
      </c>
      <c r="BH214" s="185">
        <f t="shared" si="7"/>
        <v>0</v>
      </c>
      <c r="BI214" s="185">
        <f t="shared" si="8"/>
        <v>0</v>
      </c>
      <c r="BJ214" s="14" t="s">
        <v>106</v>
      </c>
      <c r="BK214" s="185">
        <f t="shared" si="9"/>
        <v>0</v>
      </c>
      <c r="BL214" s="14" t="s">
        <v>314</v>
      </c>
      <c r="BM214" s="14" t="s">
        <v>2133</v>
      </c>
    </row>
    <row r="215" spans="2:65" s="1" customFormat="1" ht="16.5" customHeight="1">
      <c r="B215" s="31"/>
      <c r="C215" s="208" t="s">
        <v>819</v>
      </c>
      <c r="D215" s="208" t="s">
        <v>422</v>
      </c>
      <c r="E215" s="209" t="s">
        <v>2134</v>
      </c>
      <c r="F215" s="210" t="s">
        <v>2135</v>
      </c>
      <c r="G215" s="211" t="s">
        <v>863</v>
      </c>
      <c r="H215" s="212">
        <v>7</v>
      </c>
      <c r="I215" s="213"/>
      <c r="J215" s="212">
        <f t="shared" si="0"/>
        <v>0</v>
      </c>
      <c r="K215" s="210" t="s">
        <v>402</v>
      </c>
      <c r="L215" s="214"/>
      <c r="M215" s="215" t="s">
        <v>1</v>
      </c>
      <c r="N215" s="216" t="s">
        <v>41</v>
      </c>
      <c r="O215" s="57"/>
      <c r="P215" s="183">
        <f t="shared" si="1"/>
        <v>0</v>
      </c>
      <c r="Q215" s="183">
        <v>0</v>
      </c>
      <c r="R215" s="183">
        <f t="shared" si="2"/>
        <v>0</v>
      </c>
      <c r="S215" s="183">
        <v>0</v>
      </c>
      <c r="T215" s="184">
        <f t="shared" si="3"/>
        <v>0</v>
      </c>
      <c r="AR215" s="14" t="s">
        <v>391</v>
      </c>
      <c r="AT215" s="14" t="s">
        <v>422</v>
      </c>
      <c r="AU215" s="14" t="s">
        <v>106</v>
      </c>
      <c r="AY215" s="14" t="s">
        <v>310</v>
      </c>
      <c r="BE215" s="185">
        <f t="shared" si="4"/>
        <v>0</v>
      </c>
      <c r="BF215" s="185">
        <f t="shared" si="5"/>
        <v>0</v>
      </c>
      <c r="BG215" s="185">
        <f t="shared" si="6"/>
        <v>0</v>
      </c>
      <c r="BH215" s="185">
        <f t="shared" si="7"/>
        <v>0</v>
      </c>
      <c r="BI215" s="185">
        <f t="shared" si="8"/>
        <v>0</v>
      </c>
      <c r="BJ215" s="14" t="s">
        <v>106</v>
      </c>
      <c r="BK215" s="185">
        <f t="shared" si="9"/>
        <v>0</v>
      </c>
      <c r="BL215" s="14" t="s">
        <v>314</v>
      </c>
      <c r="BM215" s="14" t="s">
        <v>2136</v>
      </c>
    </row>
    <row r="216" spans="2:65" s="1" customFormat="1" ht="16.5" customHeight="1">
      <c r="B216" s="31"/>
      <c r="C216" s="208" t="s">
        <v>829</v>
      </c>
      <c r="D216" s="208" t="s">
        <v>422</v>
      </c>
      <c r="E216" s="209" t="s">
        <v>2137</v>
      </c>
      <c r="F216" s="210" t="s">
        <v>2138</v>
      </c>
      <c r="G216" s="211" t="s">
        <v>401</v>
      </c>
      <c r="H216" s="212">
        <v>78</v>
      </c>
      <c r="I216" s="213"/>
      <c r="J216" s="212">
        <f t="shared" si="0"/>
        <v>0</v>
      </c>
      <c r="K216" s="210" t="s">
        <v>402</v>
      </c>
      <c r="L216" s="214"/>
      <c r="M216" s="215" t="s">
        <v>1</v>
      </c>
      <c r="N216" s="216" t="s">
        <v>41</v>
      </c>
      <c r="O216" s="57"/>
      <c r="P216" s="183">
        <f t="shared" si="1"/>
        <v>0</v>
      </c>
      <c r="Q216" s="183">
        <v>0</v>
      </c>
      <c r="R216" s="183">
        <f t="shared" si="2"/>
        <v>0</v>
      </c>
      <c r="S216" s="183">
        <v>0</v>
      </c>
      <c r="T216" s="184">
        <f t="shared" si="3"/>
        <v>0</v>
      </c>
      <c r="AR216" s="14" t="s">
        <v>391</v>
      </c>
      <c r="AT216" s="14" t="s">
        <v>422</v>
      </c>
      <c r="AU216" s="14" t="s">
        <v>106</v>
      </c>
      <c r="AY216" s="14" t="s">
        <v>310</v>
      </c>
      <c r="BE216" s="185">
        <f t="shared" si="4"/>
        <v>0</v>
      </c>
      <c r="BF216" s="185">
        <f t="shared" si="5"/>
        <v>0</v>
      </c>
      <c r="BG216" s="185">
        <f t="shared" si="6"/>
        <v>0</v>
      </c>
      <c r="BH216" s="185">
        <f t="shared" si="7"/>
        <v>0</v>
      </c>
      <c r="BI216" s="185">
        <f t="shared" si="8"/>
        <v>0</v>
      </c>
      <c r="BJ216" s="14" t="s">
        <v>106</v>
      </c>
      <c r="BK216" s="185">
        <f t="shared" si="9"/>
        <v>0</v>
      </c>
      <c r="BL216" s="14" t="s">
        <v>314</v>
      </c>
      <c r="BM216" s="14" t="s">
        <v>2139</v>
      </c>
    </row>
    <row r="217" spans="2:65" s="1" customFormat="1" ht="16.5" customHeight="1">
      <c r="B217" s="31"/>
      <c r="C217" s="208" t="s">
        <v>836</v>
      </c>
      <c r="D217" s="208" t="s">
        <v>422</v>
      </c>
      <c r="E217" s="209" t="s">
        <v>2140</v>
      </c>
      <c r="F217" s="210" t="s">
        <v>2141</v>
      </c>
      <c r="G217" s="211" t="s">
        <v>401</v>
      </c>
      <c r="H217" s="212">
        <v>36</v>
      </c>
      <c r="I217" s="213"/>
      <c r="J217" s="212">
        <f t="shared" si="0"/>
        <v>0</v>
      </c>
      <c r="K217" s="210" t="s">
        <v>402</v>
      </c>
      <c r="L217" s="214"/>
      <c r="M217" s="215" t="s">
        <v>1</v>
      </c>
      <c r="N217" s="216" t="s">
        <v>41</v>
      </c>
      <c r="O217" s="57"/>
      <c r="P217" s="183">
        <f t="shared" si="1"/>
        <v>0</v>
      </c>
      <c r="Q217" s="183">
        <v>0</v>
      </c>
      <c r="R217" s="183">
        <f t="shared" si="2"/>
        <v>0</v>
      </c>
      <c r="S217" s="183">
        <v>0</v>
      </c>
      <c r="T217" s="184">
        <f t="shared" si="3"/>
        <v>0</v>
      </c>
      <c r="AR217" s="14" t="s">
        <v>391</v>
      </c>
      <c r="AT217" s="14" t="s">
        <v>422</v>
      </c>
      <c r="AU217" s="14" t="s">
        <v>106</v>
      </c>
      <c r="AY217" s="14" t="s">
        <v>310</v>
      </c>
      <c r="BE217" s="185">
        <f t="shared" si="4"/>
        <v>0</v>
      </c>
      <c r="BF217" s="185">
        <f t="shared" si="5"/>
        <v>0</v>
      </c>
      <c r="BG217" s="185">
        <f t="shared" si="6"/>
        <v>0</v>
      </c>
      <c r="BH217" s="185">
        <f t="shared" si="7"/>
        <v>0</v>
      </c>
      <c r="BI217" s="185">
        <f t="shared" si="8"/>
        <v>0</v>
      </c>
      <c r="BJ217" s="14" t="s">
        <v>106</v>
      </c>
      <c r="BK217" s="185">
        <f t="shared" si="9"/>
        <v>0</v>
      </c>
      <c r="BL217" s="14" t="s">
        <v>314</v>
      </c>
      <c r="BM217" s="14" t="s">
        <v>2142</v>
      </c>
    </row>
    <row r="218" spans="2:65" s="1" customFormat="1" ht="16.5" customHeight="1">
      <c r="B218" s="31"/>
      <c r="C218" s="208" t="s">
        <v>841</v>
      </c>
      <c r="D218" s="208" t="s">
        <v>422</v>
      </c>
      <c r="E218" s="209" t="s">
        <v>2143</v>
      </c>
      <c r="F218" s="210" t="s">
        <v>2144</v>
      </c>
      <c r="G218" s="211" t="s">
        <v>320</v>
      </c>
      <c r="H218" s="212">
        <v>18</v>
      </c>
      <c r="I218" s="213"/>
      <c r="J218" s="212">
        <f t="shared" si="0"/>
        <v>0</v>
      </c>
      <c r="K218" s="210" t="s">
        <v>402</v>
      </c>
      <c r="L218" s="214"/>
      <c r="M218" s="215" t="s">
        <v>1</v>
      </c>
      <c r="N218" s="216" t="s">
        <v>41</v>
      </c>
      <c r="O218" s="57"/>
      <c r="P218" s="183">
        <f t="shared" si="1"/>
        <v>0</v>
      </c>
      <c r="Q218" s="183">
        <v>0</v>
      </c>
      <c r="R218" s="183">
        <f t="shared" si="2"/>
        <v>0</v>
      </c>
      <c r="S218" s="183">
        <v>0</v>
      </c>
      <c r="T218" s="184">
        <f t="shared" si="3"/>
        <v>0</v>
      </c>
      <c r="AR218" s="14" t="s">
        <v>391</v>
      </c>
      <c r="AT218" s="14" t="s">
        <v>422</v>
      </c>
      <c r="AU218" s="14" t="s">
        <v>106</v>
      </c>
      <c r="AY218" s="14" t="s">
        <v>310</v>
      </c>
      <c r="BE218" s="185">
        <f t="shared" si="4"/>
        <v>0</v>
      </c>
      <c r="BF218" s="185">
        <f t="shared" si="5"/>
        <v>0</v>
      </c>
      <c r="BG218" s="185">
        <f t="shared" si="6"/>
        <v>0</v>
      </c>
      <c r="BH218" s="185">
        <f t="shared" si="7"/>
        <v>0</v>
      </c>
      <c r="BI218" s="185">
        <f t="shared" si="8"/>
        <v>0</v>
      </c>
      <c r="BJ218" s="14" t="s">
        <v>106</v>
      </c>
      <c r="BK218" s="185">
        <f t="shared" si="9"/>
        <v>0</v>
      </c>
      <c r="BL218" s="14" t="s">
        <v>314</v>
      </c>
      <c r="BM218" s="14" t="s">
        <v>2145</v>
      </c>
    </row>
    <row r="219" spans="2:65" s="1" customFormat="1" ht="16.5" customHeight="1">
      <c r="B219" s="31"/>
      <c r="C219" s="208" t="s">
        <v>847</v>
      </c>
      <c r="D219" s="208" t="s">
        <v>422</v>
      </c>
      <c r="E219" s="209" t="s">
        <v>2146</v>
      </c>
      <c r="F219" s="210" t="s">
        <v>2147</v>
      </c>
      <c r="G219" s="211" t="s">
        <v>320</v>
      </c>
      <c r="H219" s="212">
        <v>42</v>
      </c>
      <c r="I219" s="213"/>
      <c r="J219" s="212">
        <f t="shared" si="0"/>
        <v>0</v>
      </c>
      <c r="K219" s="210" t="s">
        <v>402</v>
      </c>
      <c r="L219" s="214"/>
      <c r="M219" s="215" t="s">
        <v>1</v>
      </c>
      <c r="N219" s="216" t="s">
        <v>41</v>
      </c>
      <c r="O219" s="57"/>
      <c r="P219" s="183">
        <f t="shared" si="1"/>
        <v>0</v>
      </c>
      <c r="Q219" s="183">
        <v>0</v>
      </c>
      <c r="R219" s="183">
        <f t="shared" si="2"/>
        <v>0</v>
      </c>
      <c r="S219" s="183">
        <v>0</v>
      </c>
      <c r="T219" s="184">
        <f t="shared" si="3"/>
        <v>0</v>
      </c>
      <c r="AR219" s="14" t="s">
        <v>391</v>
      </c>
      <c r="AT219" s="14" t="s">
        <v>422</v>
      </c>
      <c r="AU219" s="14" t="s">
        <v>106</v>
      </c>
      <c r="AY219" s="14" t="s">
        <v>310</v>
      </c>
      <c r="BE219" s="185">
        <f t="shared" si="4"/>
        <v>0</v>
      </c>
      <c r="BF219" s="185">
        <f t="shared" si="5"/>
        <v>0</v>
      </c>
      <c r="BG219" s="185">
        <f t="shared" si="6"/>
        <v>0</v>
      </c>
      <c r="BH219" s="185">
        <f t="shared" si="7"/>
        <v>0</v>
      </c>
      <c r="BI219" s="185">
        <f t="shared" si="8"/>
        <v>0</v>
      </c>
      <c r="BJ219" s="14" t="s">
        <v>106</v>
      </c>
      <c r="BK219" s="185">
        <f t="shared" si="9"/>
        <v>0</v>
      </c>
      <c r="BL219" s="14" t="s">
        <v>314</v>
      </c>
      <c r="BM219" s="14" t="s">
        <v>2148</v>
      </c>
    </row>
    <row r="220" spans="2:65" s="1" customFormat="1" ht="16.5" customHeight="1">
      <c r="B220" s="31"/>
      <c r="C220" s="208" t="s">
        <v>854</v>
      </c>
      <c r="D220" s="208" t="s">
        <v>422</v>
      </c>
      <c r="E220" s="209" t="s">
        <v>2149</v>
      </c>
      <c r="F220" s="210" t="s">
        <v>2150</v>
      </c>
      <c r="G220" s="211" t="s">
        <v>720</v>
      </c>
      <c r="H220" s="212">
        <v>5</v>
      </c>
      <c r="I220" s="213"/>
      <c r="J220" s="212">
        <f t="shared" si="0"/>
        <v>0</v>
      </c>
      <c r="K220" s="210" t="s">
        <v>402</v>
      </c>
      <c r="L220" s="214"/>
      <c r="M220" s="215" t="s">
        <v>1</v>
      </c>
      <c r="N220" s="216" t="s">
        <v>41</v>
      </c>
      <c r="O220" s="57"/>
      <c r="P220" s="183">
        <f t="shared" si="1"/>
        <v>0</v>
      </c>
      <c r="Q220" s="183">
        <v>0</v>
      </c>
      <c r="R220" s="183">
        <f t="shared" si="2"/>
        <v>0</v>
      </c>
      <c r="S220" s="183">
        <v>0</v>
      </c>
      <c r="T220" s="184">
        <f t="shared" si="3"/>
        <v>0</v>
      </c>
      <c r="AR220" s="14" t="s">
        <v>391</v>
      </c>
      <c r="AT220" s="14" t="s">
        <v>422</v>
      </c>
      <c r="AU220" s="14" t="s">
        <v>106</v>
      </c>
      <c r="AY220" s="14" t="s">
        <v>310</v>
      </c>
      <c r="BE220" s="185">
        <f t="shared" si="4"/>
        <v>0</v>
      </c>
      <c r="BF220" s="185">
        <f t="shared" si="5"/>
        <v>0</v>
      </c>
      <c r="BG220" s="185">
        <f t="shared" si="6"/>
        <v>0</v>
      </c>
      <c r="BH220" s="185">
        <f t="shared" si="7"/>
        <v>0</v>
      </c>
      <c r="BI220" s="185">
        <f t="shared" si="8"/>
        <v>0</v>
      </c>
      <c r="BJ220" s="14" t="s">
        <v>106</v>
      </c>
      <c r="BK220" s="185">
        <f t="shared" si="9"/>
        <v>0</v>
      </c>
      <c r="BL220" s="14" t="s">
        <v>314</v>
      </c>
      <c r="BM220" s="14" t="s">
        <v>2151</v>
      </c>
    </row>
    <row r="221" spans="2:65" s="1" customFormat="1" ht="16.5" customHeight="1">
      <c r="B221" s="31"/>
      <c r="C221" s="208" t="s">
        <v>860</v>
      </c>
      <c r="D221" s="208" t="s">
        <v>422</v>
      </c>
      <c r="E221" s="209" t="s">
        <v>2152</v>
      </c>
      <c r="F221" s="210" t="s">
        <v>862</v>
      </c>
      <c r="G221" s="211" t="s">
        <v>863</v>
      </c>
      <c r="H221" s="212">
        <v>7</v>
      </c>
      <c r="I221" s="213"/>
      <c r="J221" s="212">
        <f t="shared" si="0"/>
        <v>0</v>
      </c>
      <c r="K221" s="210" t="s">
        <v>402</v>
      </c>
      <c r="L221" s="214"/>
      <c r="M221" s="215" t="s">
        <v>1</v>
      </c>
      <c r="N221" s="216" t="s">
        <v>41</v>
      </c>
      <c r="O221" s="57"/>
      <c r="P221" s="183">
        <f t="shared" si="1"/>
        <v>0</v>
      </c>
      <c r="Q221" s="183">
        <v>0</v>
      </c>
      <c r="R221" s="183">
        <f t="shared" si="2"/>
        <v>0</v>
      </c>
      <c r="S221" s="183">
        <v>0</v>
      </c>
      <c r="T221" s="184">
        <f t="shared" si="3"/>
        <v>0</v>
      </c>
      <c r="AR221" s="14" t="s">
        <v>391</v>
      </c>
      <c r="AT221" s="14" t="s">
        <v>422</v>
      </c>
      <c r="AU221" s="14" t="s">
        <v>106</v>
      </c>
      <c r="AY221" s="14" t="s">
        <v>310</v>
      </c>
      <c r="BE221" s="185">
        <f t="shared" si="4"/>
        <v>0</v>
      </c>
      <c r="BF221" s="185">
        <f t="shared" si="5"/>
        <v>0</v>
      </c>
      <c r="BG221" s="185">
        <f t="shared" si="6"/>
        <v>0</v>
      </c>
      <c r="BH221" s="185">
        <f t="shared" si="7"/>
        <v>0</v>
      </c>
      <c r="BI221" s="185">
        <f t="shared" si="8"/>
        <v>0</v>
      </c>
      <c r="BJ221" s="14" t="s">
        <v>106</v>
      </c>
      <c r="BK221" s="185">
        <f t="shared" si="9"/>
        <v>0</v>
      </c>
      <c r="BL221" s="14" t="s">
        <v>314</v>
      </c>
      <c r="BM221" s="14" t="s">
        <v>2153</v>
      </c>
    </row>
    <row r="222" spans="2:51" s="11" customFormat="1" ht="11.25">
      <c r="B222" s="186"/>
      <c r="C222" s="187"/>
      <c r="D222" s="188" t="s">
        <v>325</v>
      </c>
      <c r="E222" s="189" t="s">
        <v>865</v>
      </c>
      <c r="F222" s="190" t="s">
        <v>2154</v>
      </c>
      <c r="G222" s="187"/>
      <c r="H222" s="191">
        <v>7</v>
      </c>
      <c r="I222" s="192"/>
      <c r="J222" s="187"/>
      <c r="K222" s="187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325</v>
      </c>
      <c r="AU222" s="197" t="s">
        <v>106</v>
      </c>
      <c r="AV222" s="11" t="s">
        <v>106</v>
      </c>
      <c r="AW222" s="11" t="s">
        <v>31</v>
      </c>
      <c r="AX222" s="11" t="s">
        <v>77</v>
      </c>
      <c r="AY222" s="197" t="s">
        <v>310</v>
      </c>
    </row>
    <row r="223" spans="2:65" s="1" customFormat="1" ht="16.5" customHeight="1">
      <c r="B223" s="31"/>
      <c r="C223" s="208" t="s">
        <v>867</v>
      </c>
      <c r="D223" s="208" t="s">
        <v>422</v>
      </c>
      <c r="E223" s="209" t="s">
        <v>1152</v>
      </c>
      <c r="F223" s="210" t="s">
        <v>2155</v>
      </c>
      <c r="G223" s="211" t="s">
        <v>720</v>
      </c>
      <c r="H223" s="212">
        <v>257</v>
      </c>
      <c r="I223" s="213"/>
      <c r="J223" s="212">
        <f>ROUND(I223*H223,2)</f>
        <v>0</v>
      </c>
      <c r="K223" s="210" t="s">
        <v>402</v>
      </c>
      <c r="L223" s="214"/>
      <c r="M223" s="215" t="s">
        <v>1</v>
      </c>
      <c r="N223" s="216" t="s">
        <v>41</v>
      </c>
      <c r="O223" s="57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AR223" s="14" t="s">
        <v>391</v>
      </c>
      <c r="AT223" s="14" t="s">
        <v>422</v>
      </c>
      <c r="AU223" s="14" t="s">
        <v>106</v>
      </c>
      <c r="AY223" s="14" t="s">
        <v>310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4" t="s">
        <v>106</v>
      </c>
      <c r="BK223" s="185">
        <f>ROUND(I223*H223,2)</f>
        <v>0</v>
      </c>
      <c r="BL223" s="14" t="s">
        <v>314</v>
      </c>
      <c r="BM223" s="14" t="s">
        <v>2156</v>
      </c>
    </row>
    <row r="224" spans="2:51" s="11" customFormat="1" ht="11.25">
      <c r="B224" s="186"/>
      <c r="C224" s="187"/>
      <c r="D224" s="188" t="s">
        <v>325</v>
      </c>
      <c r="E224" s="189" t="s">
        <v>871</v>
      </c>
      <c r="F224" s="190" t="s">
        <v>2157</v>
      </c>
      <c r="G224" s="187"/>
      <c r="H224" s="191">
        <v>257</v>
      </c>
      <c r="I224" s="192"/>
      <c r="J224" s="187"/>
      <c r="K224" s="187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325</v>
      </c>
      <c r="AU224" s="197" t="s">
        <v>106</v>
      </c>
      <c r="AV224" s="11" t="s">
        <v>106</v>
      </c>
      <c r="AW224" s="11" t="s">
        <v>31</v>
      </c>
      <c r="AX224" s="11" t="s">
        <v>77</v>
      </c>
      <c r="AY224" s="197" t="s">
        <v>310</v>
      </c>
    </row>
    <row r="225" spans="2:65" s="1" customFormat="1" ht="16.5" customHeight="1">
      <c r="B225" s="31"/>
      <c r="C225" s="208" t="s">
        <v>873</v>
      </c>
      <c r="D225" s="208" t="s">
        <v>422</v>
      </c>
      <c r="E225" s="209" t="s">
        <v>1157</v>
      </c>
      <c r="F225" s="210" t="s">
        <v>2158</v>
      </c>
      <c r="G225" s="211" t="s">
        <v>422</v>
      </c>
      <c r="H225" s="212">
        <v>257</v>
      </c>
      <c r="I225" s="213"/>
      <c r="J225" s="212">
        <f>ROUND(I225*H225,2)</f>
        <v>0</v>
      </c>
      <c r="K225" s="210" t="s">
        <v>402</v>
      </c>
      <c r="L225" s="214"/>
      <c r="M225" s="215" t="s">
        <v>1</v>
      </c>
      <c r="N225" s="216" t="s">
        <v>41</v>
      </c>
      <c r="O225" s="57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AR225" s="14" t="s">
        <v>391</v>
      </c>
      <c r="AT225" s="14" t="s">
        <v>422</v>
      </c>
      <c r="AU225" s="14" t="s">
        <v>106</v>
      </c>
      <c r="AY225" s="14" t="s">
        <v>310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4" t="s">
        <v>106</v>
      </c>
      <c r="BK225" s="185">
        <f>ROUND(I225*H225,2)</f>
        <v>0</v>
      </c>
      <c r="BL225" s="14" t="s">
        <v>314</v>
      </c>
      <c r="BM225" s="14" t="s">
        <v>2159</v>
      </c>
    </row>
    <row r="226" spans="2:51" s="11" customFormat="1" ht="11.25">
      <c r="B226" s="186"/>
      <c r="C226" s="187"/>
      <c r="D226" s="188" t="s">
        <v>325</v>
      </c>
      <c r="E226" s="189" t="s">
        <v>877</v>
      </c>
      <c r="F226" s="190" t="s">
        <v>2160</v>
      </c>
      <c r="G226" s="187"/>
      <c r="H226" s="191">
        <v>257</v>
      </c>
      <c r="I226" s="192"/>
      <c r="J226" s="187"/>
      <c r="K226" s="187"/>
      <c r="L226" s="193"/>
      <c r="M226" s="194"/>
      <c r="N226" s="195"/>
      <c r="O226" s="195"/>
      <c r="P226" s="195"/>
      <c r="Q226" s="195"/>
      <c r="R226" s="195"/>
      <c r="S226" s="195"/>
      <c r="T226" s="196"/>
      <c r="AT226" s="197" t="s">
        <v>325</v>
      </c>
      <c r="AU226" s="197" t="s">
        <v>106</v>
      </c>
      <c r="AV226" s="11" t="s">
        <v>106</v>
      </c>
      <c r="AW226" s="11" t="s">
        <v>31</v>
      </c>
      <c r="AX226" s="11" t="s">
        <v>77</v>
      </c>
      <c r="AY226" s="197" t="s">
        <v>310</v>
      </c>
    </row>
    <row r="227" spans="2:65" s="1" customFormat="1" ht="16.5" customHeight="1">
      <c r="B227" s="31"/>
      <c r="C227" s="208" t="s">
        <v>883</v>
      </c>
      <c r="D227" s="208" t="s">
        <v>422</v>
      </c>
      <c r="E227" s="209" t="s">
        <v>2161</v>
      </c>
      <c r="F227" s="210" t="s">
        <v>2144</v>
      </c>
      <c r="G227" s="211" t="s">
        <v>336</v>
      </c>
      <c r="H227" s="212">
        <v>18</v>
      </c>
      <c r="I227" s="213"/>
      <c r="J227" s="212">
        <f>ROUND(I227*H227,2)</f>
        <v>0</v>
      </c>
      <c r="K227" s="210" t="s">
        <v>402</v>
      </c>
      <c r="L227" s="214"/>
      <c r="M227" s="215" t="s">
        <v>1</v>
      </c>
      <c r="N227" s="216" t="s">
        <v>41</v>
      </c>
      <c r="O227" s="57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AR227" s="14" t="s">
        <v>391</v>
      </c>
      <c r="AT227" s="14" t="s">
        <v>422</v>
      </c>
      <c r="AU227" s="14" t="s">
        <v>106</v>
      </c>
      <c r="AY227" s="14" t="s">
        <v>310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4" t="s">
        <v>106</v>
      </c>
      <c r="BK227" s="185">
        <f>ROUND(I227*H227,2)</f>
        <v>0</v>
      </c>
      <c r="BL227" s="14" t="s">
        <v>314</v>
      </c>
      <c r="BM227" s="14" t="s">
        <v>2162</v>
      </c>
    </row>
    <row r="228" spans="2:51" s="11" customFormat="1" ht="11.25">
      <c r="B228" s="186"/>
      <c r="C228" s="187"/>
      <c r="D228" s="188" t="s">
        <v>325</v>
      </c>
      <c r="E228" s="189" t="s">
        <v>887</v>
      </c>
      <c r="F228" s="190" t="s">
        <v>2163</v>
      </c>
      <c r="G228" s="187"/>
      <c r="H228" s="191">
        <v>18</v>
      </c>
      <c r="I228" s="192"/>
      <c r="J228" s="187"/>
      <c r="K228" s="187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325</v>
      </c>
      <c r="AU228" s="197" t="s">
        <v>106</v>
      </c>
      <c r="AV228" s="11" t="s">
        <v>106</v>
      </c>
      <c r="AW228" s="11" t="s">
        <v>31</v>
      </c>
      <c r="AX228" s="11" t="s">
        <v>77</v>
      </c>
      <c r="AY228" s="197" t="s">
        <v>310</v>
      </c>
    </row>
    <row r="229" spans="2:65" s="1" customFormat="1" ht="16.5" customHeight="1">
      <c r="B229" s="31"/>
      <c r="C229" s="175" t="s">
        <v>891</v>
      </c>
      <c r="D229" s="175" t="s">
        <v>317</v>
      </c>
      <c r="E229" s="176" t="s">
        <v>1162</v>
      </c>
      <c r="F229" s="177" t="s">
        <v>2164</v>
      </c>
      <c r="G229" s="178" t="s">
        <v>422</v>
      </c>
      <c r="H229" s="179">
        <v>257</v>
      </c>
      <c r="I229" s="180"/>
      <c r="J229" s="179">
        <f>ROUND(I229*H229,2)</f>
        <v>0</v>
      </c>
      <c r="K229" s="177" t="s">
        <v>402</v>
      </c>
      <c r="L229" s="35"/>
      <c r="M229" s="181" t="s">
        <v>1</v>
      </c>
      <c r="N229" s="182" t="s">
        <v>41</v>
      </c>
      <c r="O229" s="57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14" t="s">
        <v>314</v>
      </c>
      <c r="AT229" s="14" t="s">
        <v>317</v>
      </c>
      <c r="AU229" s="14" t="s">
        <v>106</v>
      </c>
      <c r="AY229" s="14" t="s">
        <v>310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4" t="s">
        <v>106</v>
      </c>
      <c r="BK229" s="185">
        <f>ROUND(I229*H229,2)</f>
        <v>0</v>
      </c>
      <c r="BL229" s="14" t="s">
        <v>314</v>
      </c>
      <c r="BM229" s="14" t="s">
        <v>2165</v>
      </c>
    </row>
    <row r="230" spans="2:51" s="11" customFormat="1" ht="11.25">
      <c r="B230" s="186"/>
      <c r="C230" s="187"/>
      <c r="D230" s="188" t="s">
        <v>325</v>
      </c>
      <c r="E230" s="189" t="s">
        <v>895</v>
      </c>
      <c r="F230" s="190" t="s">
        <v>2160</v>
      </c>
      <c r="G230" s="187"/>
      <c r="H230" s="191">
        <v>257</v>
      </c>
      <c r="I230" s="192"/>
      <c r="J230" s="187"/>
      <c r="K230" s="187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325</v>
      </c>
      <c r="AU230" s="197" t="s">
        <v>106</v>
      </c>
      <c r="AV230" s="11" t="s">
        <v>106</v>
      </c>
      <c r="AW230" s="11" t="s">
        <v>31</v>
      </c>
      <c r="AX230" s="11" t="s">
        <v>77</v>
      </c>
      <c r="AY230" s="197" t="s">
        <v>310</v>
      </c>
    </row>
    <row r="231" spans="2:65" s="1" customFormat="1" ht="16.5" customHeight="1">
      <c r="B231" s="31"/>
      <c r="C231" s="208" t="s">
        <v>899</v>
      </c>
      <c r="D231" s="208" t="s">
        <v>422</v>
      </c>
      <c r="E231" s="209" t="s">
        <v>2166</v>
      </c>
      <c r="F231" s="210" t="s">
        <v>1892</v>
      </c>
      <c r="G231" s="211" t="s">
        <v>422</v>
      </c>
      <c r="H231" s="212">
        <v>257</v>
      </c>
      <c r="I231" s="213"/>
      <c r="J231" s="212">
        <f>ROUND(I231*H231,2)</f>
        <v>0</v>
      </c>
      <c r="K231" s="210" t="s">
        <v>321</v>
      </c>
      <c r="L231" s="214"/>
      <c r="M231" s="215" t="s">
        <v>1</v>
      </c>
      <c r="N231" s="216" t="s">
        <v>41</v>
      </c>
      <c r="O231" s="57"/>
      <c r="P231" s="183">
        <f>O231*H231</f>
        <v>0</v>
      </c>
      <c r="Q231" s="183">
        <v>0.00012</v>
      </c>
      <c r="R231" s="183">
        <f>Q231*H231</f>
        <v>0.03084</v>
      </c>
      <c r="S231" s="183">
        <v>0</v>
      </c>
      <c r="T231" s="184">
        <f>S231*H231</f>
        <v>0</v>
      </c>
      <c r="AR231" s="14" t="s">
        <v>391</v>
      </c>
      <c r="AT231" s="14" t="s">
        <v>422</v>
      </c>
      <c r="AU231" s="14" t="s">
        <v>106</v>
      </c>
      <c r="AY231" s="14" t="s">
        <v>310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4" t="s">
        <v>106</v>
      </c>
      <c r="BK231" s="185">
        <f>ROUND(I231*H231,2)</f>
        <v>0</v>
      </c>
      <c r="BL231" s="14" t="s">
        <v>314</v>
      </c>
      <c r="BM231" s="14" t="s">
        <v>2167</v>
      </c>
    </row>
    <row r="232" spans="2:51" s="11" customFormat="1" ht="11.25">
      <c r="B232" s="186"/>
      <c r="C232" s="187"/>
      <c r="D232" s="188" t="s">
        <v>325</v>
      </c>
      <c r="E232" s="189" t="s">
        <v>903</v>
      </c>
      <c r="F232" s="190" t="s">
        <v>2160</v>
      </c>
      <c r="G232" s="187"/>
      <c r="H232" s="191">
        <v>257</v>
      </c>
      <c r="I232" s="192"/>
      <c r="J232" s="187"/>
      <c r="K232" s="187"/>
      <c r="L232" s="193"/>
      <c r="M232" s="194"/>
      <c r="N232" s="195"/>
      <c r="O232" s="195"/>
      <c r="P232" s="195"/>
      <c r="Q232" s="195"/>
      <c r="R232" s="195"/>
      <c r="S232" s="195"/>
      <c r="T232" s="196"/>
      <c r="AT232" s="197" t="s">
        <v>325</v>
      </c>
      <c r="AU232" s="197" t="s">
        <v>106</v>
      </c>
      <c r="AV232" s="11" t="s">
        <v>106</v>
      </c>
      <c r="AW232" s="11" t="s">
        <v>31</v>
      </c>
      <c r="AX232" s="11" t="s">
        <v>77</v>
      </c>
      <c r="AY232" s="197" t="s">
        <v>310</v>
      </c>
    </row>
    <row r="233" spans="2:63" s="10" customFormat="1" ht="22.9" customHeight="1">
      <c r="B233" s="159"/>
      <c r="C233" s="160"/>
      <c r="D233" s="161" t="s">
        <v>68</v>
      </c>
      <c r="E233" s="173" t="s">
        <v>2168</v>
      </c>
      <c r="F233" s="173" t="s">
        <v>2169</v>
      </c>
      <c r="G233" s="160"/>
      <c r="H233" s="160"/>
      <c r="I233" s="163"/>
      <c r="J233" s="174">
        <f>BK233</f>
        <v>0</v>
      </c>
      <c r="K233" s="160"/>
      <c r="L233" s="165"/>
      <c r="M233" s="166"/>
      <c r="N233" s="167"/>
      <c r="O233" s="167"/>
      <c r="P233" s="168">
        <f>SUM(P234:P292)</f>
        <v>0</v>
      </c>
      <c r="Q233" s="167"/>
      <c r="R233" s="168">
        <f>SUM(R234:R292)</f>
        <v>0</v>
      </c>
      <c r="S233" s="167"/>
      <c r="T233" s="169">
        <f>SUM(T234:T292)</f>
        <v>0</v>
      </c>
      <c r="AR233" s="170" t="s">
        <v>314</v>
      </c>
      <c r="AT233" s="171" t="s">
        <v>68</v>
      </c>
      <c r="AU233" s="171" t="s">
        <v>77</v>
      </c>
      <c r="AY233" s="170" t="s">
        <v>310</v>
      </c>
      <c r="BK233" s="172">
        <f>SUM(BK234:BK292)</f>
        <v>0</v>
      </c>
    </row>
    <row r="234" spans="2:65" s="1" customFormat="1" ht="16.5" customHeight="1">
      <c r="B234" s="31"/>
      <c r="C234" s="208" t="s">
        <v>907</v>
      </c>
      <c r="D234" s="208" t="s">
        <v>422</v>
      </c>
      <c r="E234" s="209" t="s">
        <v>2170</v>
      </c>
      <c r="F234" s="210" t="s">
        <v>2074</v>
      </c>
      <c r="G234" s="211" t="s">
        <v>720</v>
      </c>
      <c r="H234" s="212">
        <v>49</v>
      </c>
      <c r="I234" s="213"/>
      <c r="J234" s="212">
        <f>ROUND(I234*H234,2)</f>
        <v>0</v>
      </c>
      <c r="K234" s="210" t="s">
        <v>402</v>
      </c>
      <c r="L234" s="214"/>
      <c r="M234" s="215" t="s">
        <v>1</v>
      </c>
      <c r="N234" s="216" t="s">
        <v>41</v>
      </c>
      <c r="O234" s="57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AR234" s="14" t="s">
        <v>391</v>
      </c>
      <c r="AT234" s="14" t="s">
        <v>422</v>
      </c>
      <c r="AU234" s="14" t="s">
        <v>106</v>
      </c>
      <c r="AY234" s="14" t="s">
        <v>310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4" t="s">
        <v>106</v>
      </c>
      <c r="BK234" s="185">
        <f>ROUND(I234*H234,2)</f>
        <v>0</v>
      </c>
      <c r="BL234" s="14" t="s">
        <v>314</v>
      </c>
      <c r="BM234" s="14" t="s">
        <v>2171</v>
      </c>
    </row>
    <row r="235" spans="2:51" s="11" customFormat="1" ht="11.25">
      <c r="B235" s="186"/>
      <c r="C235" s="187"/>
      <c r="D235" s="188" t="s">
        <v>325</v>
      </c>
      <c r="E235" s="189" t="s">
        <v>911</v>
      </c>
      <c r="F235" s="190" t="s">
        <v>2172</v>
      </c>
      <c r="G235" s="187"/>
      <c r="H235" s="191">
        <v>49</v>
      </c>
      <c r="I235" s="192"/>
      <c r="J235" s="187"/>
      <c r="K235" s="187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325</v>
      </c>
      <c r="AU235" s="197" t="s">
        <v>106</v>
      </c>
      <c r="AV235" s="11" t="s">
        <v>106</v>
      </c>
      <c r="AW235" s="11" t="s">
        <v>31</v>
      </c>
      <c r="AX235" s="11" t="s">
        <v>69</v>
      </c>
      <c r="AY235" s="197" t="s">
        <v>310</v>
      </c>
    </row>
    <row r="236" spans="2:51" s="11" customFormat="1" ht="11.25">
      <c r="B236" s="186"/>
      <c r="C236" s="187"/>
      <c r="D236" s="188" t="s">
        <v>325</v>
      </c>
      <c r="E236" s="189" t="s">
        <v>291</v>
      </c>
      <c r="F236" s="190" t="s">
        <v>2173</v>
      </c>
      <c r="G236" s="187"/>
      <c r="H236" s="191">
        <v>49</v>
      </c>
      <c r="I236" s="192"/>
      <c r="J236" s="187"/>
      <c r="K236" s="187"/>
      <c r="L236" s="193"/>
      <c r="M236" s="194"/>
      <c r="N236" s="195"/>
      <c r="O236" s="195"/>
      <c r="P236" s="195"/>
      <c r="Q236" s="195"/>
      <c r="R236" s="195"/>
      <c r="S236" s="195"/>
      <c r="T236" s="196"/>
      <c r="AT236" s="197" t="s">
        <v>325</v>
      </c>
      <c r="AU236" s="197" t="s">
        <v>106</v>
      </c>
      <c r="AV236" s="11" t="s">
        <v>106</v>
      </c>
      <c r="AW236" s="11" t="s">
        <v>31</v>
      </c>
      <c r="AX236" s="11" t="s">
        <v>77</v>
      </c>
      <c r="AY236" s="197" t="s">
        <v>310</v>
      </c>
    </row>
    <row r="237" spans="2:65" s="1" customFormat="1" ht="16.5" customHeight="1">
      <c r="B237" s="31"/>
      <c r="C237" s="208" t="s">
        <v>914</v>
      </c>
      <c r="D237" s="208" t="s">
        <v>422</v>
      </c>
      <c r="E237" s="209" t="s">
        <v>2174</v>
      </c>
      <c r="F237" s="210" t="s">
        <v>2175</v>
      </c>
      <c r="G237" s="211" t="s">
        <v>720</v>
      </c>
      <c r="H237" s="212">
        <v>3</v>
      </c>
      <c r="I237" s="213"/>
      <c r="J237" s="212">
        <f>ROUND(I237*H237,2)</f>
        <v>0</v>
      </c>
      <c r="K237" s="210" t="s">
        <v>402</v>
      </c>
      <c r="L237" s="214"/>
      <c r="M237" s="215" t="s">
        <v>1</v>
      </c>
      <c r="N237" s="216" t="s">
        <v>41</v>
      </c>
      <c r="O237" s="57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AR237" s="14" t="s">
        <v>391</v>
      </c>
      <c r="AT237" s="14" t="s">
        <v>422</v>
      </c>
      <c r="AU237" s="14" t="s">
        <v>106</v>
      </c>
      <c r="AY237" s="14" t="s">
        <v>310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4" t="s">
        <v>106</v>
      </c>
      <c r="BK237" s="185">
        <f>ROUND(I237*H237,2)</f>
        <v>0</v>
      </c>
      <c r="BL237" s="14" t="s">
        <v>314</v>
      </c>
      <c r="BM237" s="14" t="s">
        <v>2176</v>
      </c>
    </row>
    <row r="238" spans="2:51" s="11" customFormat="1" ht="11.25">
      <c r="B238" s="186"/>
      <c r="C238" s="187"/>
      <c r="D238" s="188" t="s">
        <v>325</v>
      </c>
      <c r="E238" s="189" t="s">
        <v>918</v>
      </c>
      <c r="F238" s="190" t="s">
        <v>2177</v>
      </c>
      <c r="G238" s="187"/>
      <c r="H238" s="191">
        <v>3</v>
      </c>
      <c r="I238" s="192"/>
      <c r="J238" s="187"/>
      <c r="K238" s="187"/>
      <c r="L238" s="193"/>
      <c r="M238" s="194"/>
      <c r="N238" s="195"/>
      <c r="O238" s="195"/>
      <c r="P238" s="195"/>
      <c r="Q238" s="195"/>
      <c r="R238" s="195"/>
      <c r="S238" s="195"/>
      <c r="T238" s="196"/>
      <c r="AT238" s="197" t="s">
        <v>325</v>
      </c>
      <c r="AU238" s="197" t="s">
        <v>106</v>
      </c>
      <c r="AV238" s="11" t="s">
        <v>106</v>
      </c>
      <c r="AW238" s="11" t="s">
        <v>31</v>
      </c>
      <c r="AX238" s="11" t="s">
        <v>69</v>
      </c>
      <c r="AY238" s="197" t="s">
        <v>310</v>
      </c>
    </row>
    <row r="239" spans="2:51" s="11" customFormat="1" ht="11.25">
      <c r="B239" s="186"/>
      <c r="C239" s="187"/>
      <c r="D239" s="188" t="s">
        <v>325</v>
      </c>
      <c r="E239" s="189" t="s">
        <v>292</v>
      </c>
      <c r="F239" s="190" t="s">
        <v>2178</v>
      </c>
      <c r="G239" s="187"/>
      <c r="H239" s="191">
        <v>3</v>
      </c>
      <c r="I239" s="192"/>
      <c r="J239" s="187"/>
      <c r="K239" s="187"/>
      <c r="L239" s="193"/>
      <c r="M239" s="194"/>
      <c r="N239" s="195"/>
      <c r="O239" s="195"/>
      <c r="P239" s="195"/>
      <c r="Q239" s="195"/>
      <c r="R239" s="195"/>
      <c r="S239" s="195"/>
      <c r="T239" s="196"/>
      <c r="AT239" s="197" t="s">
        <v>325</v>
      </c>
      <c r="AU239" s="197" t="s">
        <v>106</v>
      </c>
      <c r="AV239" s="11" t="s">
        <v>106</v>
      </c>
      <c r="AW239" s="11" t="s">
        <v>31</v>
      </c>
      <c r="AX239" s="11" t="s">
        <v>77</v>
      </c>
      <c r="AY239" s="197" t="s">
        <v>310</v>
      </c>
    </row>
    <row r="240" spans="2:65" s="1" customFormat="1" ht="16.5" customHeight="1">
      <c r="B240" s="31"/>
      <c r="C240" s="208" t="s">
        <v>921</v>
      </c>
      <c r="D240" s="208" t="s">
        <v>422</v>
      </c>
      <c r="E240" s="209" t="s">
        <v>2179</v>
      </c>
      <c r="F240" s="210" t="s">
        <v>2080</v>
      </c>
      <c r="G240" s="211" t="s">
        <v>720</v>
      </c>
      <c r="H240" s="212">
        <v>43</v>
      </c>
      <c r="I240" s="213"/>
      <c r="J240" s="212">
        <f>ROUND(I240*H240,2)</f>
        <v>0</v>
      </c>
      <c r="K240" s="210" t="s">
        <v>402</v>
      </c>
      <c r="L240" s="214"/>
      <c r="M240" s="215" t="s">
        <v>1</v>
      </c>
      <c r="N240" s="216" t="s">
        <v>41</v>
      </c>
      <c r="O240" s="57"/>
      <c r="P240" s="183">
        <f>O240*H240</f>
        <v>0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AR240" s="14" t="s">
        <v>391</v>
      </c>
      <c r="AT240" s="14" t="s">
        <v>422</v>
      </c>
      <c r="AU240" s="14" t="s">
        <v>106</v>
      </c>
      <c r="AY240" s="14" t="s">
        <v>310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4" t="s">
        <v>106</v>
      </c>
      <c r="BK240" s="185">
        <f>ROUND(I240*H240,2)</f>
        <v>0</v>
      </c>
      <c r="BL240" s="14" t="s">
        <v>314</v>
      </c>
      <c r="BM240" s="14" t="s">
        <v>2180</v>
      </c>
    </row>
    <row r="241" spans="2:51" s="11" customFormat="1" ht="11.25">
      <c r="B241" s="186"/>
      <c r="C241" s="187"/>
      <c r="D241" s="188" t="s">
        <v>325</v>
      </c>
      <c r="E241" s="189" t="s">
        <v>925</v>
      </c>
      <c r="F241" s="190" t="s">
        <v>2181</v>
      </c>
      <c r="G241" s="187"/>
      <c r="H241" s="191">
        <v>43</v>
      </c>
      <c r="I241" s="192"/>
      <c r="J241" s="187"/>
      <c r="K241" s="187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325</v>
      </c>
      <c r="AU241" s="197" t="s">
        <v>106</v>
      </c>
      <c r="AV241" s="11" t="s">
        <v>106</v>
      </c>
      <c r="AW241" s="11" t="s">
        <v>31</v>
      </c>
      <c r="AX241" s="11" t="s">
        <v>69</v>
      </c>
      <c r="AY241" s="197" t="s">
        <v>310</v>
      </c>
    </row>
    <row r="242" spans="2:51" s="11" customFormat="1" ht="11.25">
      <c r="B242" s="186"/>
      <c r="C242" s="187"/>
      <c r="D242" s="188" t="s">
        <v>325</v>
      </c>
      <c r="E242" s="189" t="s">
        <v>927</v>
      </c>
      <c r="F242" s="190" t="s">
        <v>928</v>
      </c>
      <c r="G242" s="187"/>
      <c r="H242" s="191">
        <v>43</v>
      </c>
      <c r="I242" s="192"/>
      <c r="J242" s="187"/>
      <c r="K242" s="187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325</v>
      </c>
      <c r="AU242" s="197" t="s">
        <v>106</v>
      </c>
      <c r="AV242" s="11" t="s">
        <v>106</v>
      </c>
      <c r="AW242" s="11" t="s">
        <v>31</v>
      </c>
      <c r="AX242" s="11" t="s">
        <v>77</v>
      </c>
      <c r="AY242" s="197" t="s">
        <v>310</v>
      </c>
    </row>
    <row r="243" spans="2:65" s="1" customFormat="1" ht="16.5" customHeight="1">
      <c r="B243" s="31"/>
      <c r="C243" s="208" t="s">
        <v>929</v>
      </c>
      <c r="D243" s="208" t="s">
        <v>422</v>
      </c>
      <c r="E243" s="209" t="s">
        <v>2182</v>
      </c>
      <c r="F243" s="210" t="s">
        <v>2083</v>
      </c>
      <c r="G243" s="211" t="s">
        <v>720</v>
      </c>
      <c r="H243" s="212">
        <v>4</v>
      </c>
      <c r="I243" s="213"/>
      <c r="J243" s="212">
        <f>ROUND(I243*H243,2)</f>
        <v>0</v>
      </c>
      <c r="K243" s="210" t="s">
        <v>402</v>
      </c>
      <c r="L243" s="214"/>
      <c r="M243" s="215" t="s">
        <v>1</v>
      </c>
      <c r="N243" s="216" t="s">
        <v>41</v>
      </c>
      <c r="O243" s="57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AR243" s="14" t="s">
        <v>391</v>
      </c>
      <c r="AT243" s="14" t="s">
        <v>422</v>
      </c>
      <c r="AU243" s="14" t="s">
        <v>106</v>
      </c>
      <c r="AY243" s="14" t="s">
        <v>310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4" t="s">
        <v>106</v>
      </c>
      <c r="BK243" s="185">
        <f>ROUND(I243*H243,2)</f>
        <v>0</v>
      </c>
      <c r="BL243" s="14" t="s">
        <v>314</v>
      </c>
      <c r="BM243" s="14" t="s">
        <v>2183</v>
      </c>
    </row>
    <row r="244" spans="2:51" s="11" customFormat="1" ht="11.25">
      <c r="B244" s="186"/>
      <c r="C244" s="187"/>
      <c r="D244" s="188" t="s">
        <v>325</v>
      </c>
      <c r="E244" s="189" t="s">
        <v>933</v>
      </c>
      <c r="F244" s="190" t="s">
        <v>2184</v>
      </c>
      <c r="G244" s="187"/>
      <c r="H244" s="191">
        <v>4</v>
      </c>
      <c r="I244" s="192"/>
      <c r="J244" s="187"/>
      <c r="K244" s="187"/>
      <c r="L244" s="193"/>
      <c r="M244" s="194"/>
      <c r="N244" s="195"/>
      <c r="O244" s="195"/>
      <c r="P244" s="195"/>
      <c r="Q244" s="195"/>
      <c r="R244" s="195"/>
      <c r="S244" s="195"/>
      <c r="T244" s="196"/>
      <c r="AT244" s="197" t="s">
        <v>325</v>
      </c>
      <c r="AU244" s="197" t="s">
        <v>106</v>
      </c>
      <c r="AV244" s="11" t="s">
        <v>106</v>
      </c>
      <c r="AW244" s="11" t="s">
        <v>31</v>
      </c>
      <c r="AX244" s="11" t="s">
        <v>69</v>
      </c>
      <c r="AY244" s="197" t="s">
        <v>310</v>
      </c>
    </row>
    <row r="245" spans="2:51" s="11" customFormat="1" ht="11.25">
      <c r="B245" s="186"/>
      <c r="C245" s="187"/>
      <c r="D245" s="188" t="s">
        <v>325</v>
      </c>
      <c r="E245" s="189" t="s">
        <v>2185</v>
      </c>
      <c r="F245" s="190" t="s">
        <v>2186</v>
      </c>
      <c r="G245" s="187"/>
      <c r="H245" s="191">
        <v>4</v>
      </c>
      <c r="I245" s="192"/>
      <c r="J245" s="187"/>
      <c r="K245" s="187"/>
      <c r="L245" s="193"/>
      <c r="M245" s="194"/>
      <c r="N245" s="195"/>
      <c r="O245" s="195"/>
      <c r="P245" s="195"/>
      <c r="Q245" s="195"/>
      <c r="R245" s="195"/>
      <c r="S245" s="195"/>
      <c r="T245" s="196"/>
      <c r="AT245" s="197" t="s">
        <v>325</v>
      </c>
      <c r="AU245" s="197" t="s">
        <v>106</v>
      </c>
      <c r="AV245" s="11" t="s">
        <v>106</v>
      </c>
      <c r="AW245" s="11" t="s">
        <v>31</v>
      </c>
      <c r="AX245" s="11" t="s">
        <v>77</v>
      </c>
      <c r="AY245" s="197" t="s">
        <v>310</v>
      </c>
    </row>
    <row r="246" spans="2:65" s="1" customFormat="1" ht="16.5" customHeight="1">
      <c r="B246" s="31"/>
      <c r="C246" s="208" t="s">
        <v>935</v>
      </c>
      <c r="D246" s="208" t="s">
        <v>422</v>
      </c>
      <c r="E246" s="209" t="s">
        <v>2187</v>
      </c>
      <c r="F246" s="210" t="s">
        <v>2086</v>
      </c>
      <c r="G246" s="211" t="s">
        <v>720</v>
      </c>
      <c r="H246" s="212">
        <v>4</v>
      </c>
      <c r="I246" s="213"/>
      <c r="J246" s="212">
        <f>ROUND(I246*H246,2)</f>
        <v>0</v>
      </c>
      <c r="K246" s="210" t="s">
        <v>402</v>
      </c>
      <c r="L246" s="214"/>
      <c r="M246" s="215" t="s">
        <v>1</v>
      </c>
      <c r="N246" s="216" t="s">
        <v>41</v>
      </c>
      <c r="O246" s="57"/>
      <c r="P246" s="183">
        <f>O246*H246</f>
        <v>0</v>
      </c>
      <c r="Q246" s="183">
        <v>0</v>
      </c>
      <c r="R246" s="183">
        <f>Q246*H246</f>
        <v>0</v>
      </c>
      <c r="S246" s="183">
        <v>0</v>
      </c>
      <c r="T246" s="184">
        <f>S246*H246</f>
        <v>0</v>
      </c>
      <c r="AR246" s="14" t="s">
        <v>391</v>
      </c>
      <c r="AT246" s="14" t="s">
        <v>422</v>
      </c>
      <c r="AU246" s="14" t="s">
        <v>106</v>
      </c>
      <c r="AY246" s="14" t="s">
        <v>310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4" t="s">
        <v>106</v>
      </c>
      <c r="BK246" s="185">
        <f>ROUND(I246*H246,2)</f>
        <v>0</v>
      </c>
      <c r="BL246" s="14" t="s">
        <v>314</v>
      </c>
      <c r="BM246" s="14" t="s">
        <v>2188</v>
      </c>
    </row>
    <row r="247" spans="2:51" s="11" customFormat="1" ht="11.25">
      <c r="B247" s="186"/>
      <c r="C247" s="187"/>
      <c r="D247" s="188" t="s">
        <v>325</v>
      </c>
      <c r="E247" s="189" t="s">
        <v>940</v>
      </c>
      <c r="F247" s="190" t="s">
        <v>2184</v>
      </c>
      <c r="G247" s="187"/>
      <c r="H247" s="191">
        <v>4</v>
      </c>
      <c r="I247" s="192"/>
      <c r="J247" s="187"/>
      <c r="K247" s="187"/>
      <c r="L247" s="193"/>
      <c r="M247" s="194"/>
      <c r="N247" s="195"/>
      <c r="O247" s="195"/>
      <c r="P247" s="195"/>
      <c r="Q247" s="195"/>
      <c r="R247" s="195"/>
      <c r="S247" s="195"/>
      <c r="T247" s="196"/>
      <c r="AT247" s="197" t="s">
        <v>325</v>
      </c>
      <c r="AU247" s="197" t="s">
        <v>106</v>
      </c>
      <c r="AV247" s="11" t="s">
        <v>106</v>
      </c>
      <c r="AW247" s="11" t="s">
        <v>31</v>
      </c>
      <c r="AX247" s="11" t="s">
        <v>69</v>
      </c>
      <c r="AY247" s="197" t="s">
        <v>310</v>
      </c>
    </row>
    <row r="248" spans="2:51" s="11" customFormat="1" ht="11.25">
      <c r="B248" s="186"/>
      <c r="C248" s="187"/>
      <c r="D248" s="188" t="s">
        <v>325</v>
      </c>
      <c r="E248" s="189" t="s">
        <v>942</v>
      </c>
      <c r="F248" s="190" t="s">
        <v>943</v>
      </c>
      <c r="G248" s="187"/>
      <c r="H248" s="191">
        <v>4</v>
      </c>
      <c r="I248" s="192"/>
      <c r="J248" s="187"/>
      <c r="K248" s="187"/>
      <c r="L248" s="193"/>
      <c r="M248" s="194"/>
      <c r="N248" s="195"/>
      <c r="O248" s="195"/>
      <c r="P248" s="195"/>
      <c r="Q248" s="195"/>
      <c r="R248" s="195"/>
      <c r="S248" s="195"/>
      <c r="T248" s="196"/>
      <c r="AT248" s="197" t="s">
        <v>325</v>
      </c>
      <c r="AU248" s="197" t="s">
        <v>106</v>
      </c>
      <c r="AV248" s="11" t="s">
        <v>106</v>
      </c>
      <c r="AW248" s="11" t="s">
        <v>31</v>
      </c>
      <c r="AX248" s="11" t="s">
        <v>77</v>
      </c>
      <c r="AY248" s="197" t="s">
        <v>310</v>
      </c>
    </row>
    <row r="249" spans="2:65" s="1" customFormat="1" ht="16.5" customHeight="1">
      <c r="B249" s="31"/>
      <c r="C249" s="208" t="s">
        <v>944</v>
      </c>
      <c r="D249" s="208" t="s">
        <v>422</v>
      </c>
      <c r="E249" s="209" t="s">
        <v>2189</v>
      </c>
      <c r="F249" s="210" t="s">
        <v>2089</v>
      </c>
      <c r="G249" s="211" t="s">
        <v>720</v>
      </c>
      <c r="H249" s="212">
        <v>1</v>
      </c>
      <c r="I249" s="213"/>
      <c r="J249" s="212">
        <f aca="true" t="shared" si="10" ref="J249:J254">ROUND(I249*H249,2)</f>
        <v>0</v>
      </c>
      <c r="K249" s="210" t="s">
        <v>402</v>
      </c>
      <c r="L249" s="214"/>
      <c r="M249" s="215" t="s">
        <v>1</v>
      </c>
      <c r="N249" s="216" t="s">
        <v>41</v>
      </c>
      <c r="O249" s="57"/>
      <c r="P249" s="183">
        <f aca="true" t="shared" si="11" ref="P249:P254">O249*H249</f>
        <v>0</v>
      </c>
      <c r="Q249" s="183">
        <v>0</v>
      </c>
      <c r="R249" s="183">
        <f aca="true" t="shared" si="12" ref="R249:R254">Q249*H249</f>
        <v>0</v>
      </c>
      <c r="S249" s="183">
        <v>0</v>
      </c>
      <c r="T249" s="184">
        <f aca="true" t="shared" si="13" ref="T249:T254">S249*H249</f>
        <v>0</v>
      </c>
      <c r="AR249" s="14" t="s">
        <v>391</v>
      </c>
      <c r="AT249" s="14" t="s">
        <v>422</v>
      </c>
      <c r="AU249" s="14" t="s">
        <v>106</v>
      </c>
      <c r="AY249" s="14" t="s">
        <v>310</v>
      </c>
      <c r="BE249" s="185">
        <f aca="true" t="shared" si="14" ref="BE249:BE254">IF(N249="základní",J249,0)</f>
        <v>0</v>
      </c>
      <c r="BF249" s="185">
        <f aca="true" t="shared" si="15" ref="BF249:BF254">IF(N249="snížená",J249,0)</f>
        <v>0</v>
      </c>
      <c r="BG249" s="185">
        <f aca="true" t="shared" si="16" ref="BG249:BG254">IF(N249="zákl. přenesená",J249,0)</f>
        <v>0</v>
      </c>
      <c r="BH249" s="185">
        <f aca="true" t="shared" si="17" ref="BH249:BH254">IF(N249="sníž. přenesená",J249,0)</f>
        <v>0</v>
      </c>
      <c r="BI249" s="185">
        <f aca="true" t="shared" si="18" ref="BI249:BI254">IF(N249="nulová",J249,0)</f>
        <v>0</v>
      </c>
      <c r="BJ249" s="14" t="s">
        <v>106</v>
      </c>
      <c r="BK249" s="185">
        <f aca="true" t="shared" si="19" ref="BK249:BK254">ROUND(I249*H249,2)</f>
        <v>0</v>
      </c>
      <c r="BL249" s="14" t="s">
        <v>314</v>
      </c>
      <c r="BM249" s="14" t="s">
        <v>2190</v>
      </c>
    </row>
    <row r="250" spans="2:65" s="1" customFormat="1" ht="16.5" customHeight="1">
      <c r="B250" s="31"/>
      <c r="C250" s="208" t="s">
        <v>952</v>
      </c>
      <c r="D250" s="208" t="s">
        <v>422</v>
      </c>
      <c r="E250" s="209" t="s">
        <v>2191</v>
      </c>
      <c r="F250" s="210" t="s">
        <v>2092</v>
      </c>
      <c r="G250" s="211" t="s">
        <v>720</v>
      </c>
      <c r="H250" s="212">
        <v>1</v>
      </c>
      <c r="I250" s="213"/>
      <c r="J250" s="212">
        <f t="shared" si="10"/>
        <v>0</v>
      </c>
      <c r="K250" s="210" t="s">
        <v>402</v>
      </c>
      <c r="L250" s="214"/>
      <c r="M250" s="215" t="s">
        <v>1</v>
      </c>
      <c r="N250" s="216" t="s">
        <v>41</v>
      </c>
      <c r="O250" s="57"/>
      <c r="P250" s="183">
        <f t="shared" si="11"/>
        <v>0</v>
      </c>
      <c r="Q250" s="183">
        <v>0</v>
      </c>
      <c r="R250" s="183">
        <f t="shared" si="12"/>
        <v>0</v>
      </c>
      <c r="S250" s="183">
        <v>0</v>
      </c>
      <c r="T250" s="184">
        <f t="shared" si="13"/>
        <v>0</v>
      </c>
      <c r="AR250" s="14" t="s">
        <v>391</v>
      </c>
      <c r="AT250" s="14" t="s">
        <v>422</v>
      </c>
      <c r="AU250" s="14" t="s">
        <v>106</v>
      </c>
      <c r="AY250" s="14" t="s">
        <v>310</v>
      </c>
      <c r="BE250" s="185">
        <f t="shared" si="14"/>
        <v>0</v>
      </c>
      <c r="BF250" s="185">
        <f t="shared" si="15"/>
        <v>0</v>
      </c>
      <c r="BG250" s="185">
        <f t="shared" si="16"/>
        <v>0</v>
      </c>
      <c r="BH250" s="185">
        <f t="shared" si="17"/>
        <v>0</v>
      </c>
      <c r="BI250" s="185">
        <f t="shared" si="18"/>
        <v>0</v>
      </c>
      <c r="BJ250" s="14" t="s">
        <v>106</v>
      </c>
      <c r="BK250" s="185">
        <f t="shared" si="19"/>
        <v>0</v>
      </c>
      <c r="BL250" s="14" t="s">
        <v>314</v>
      </c>
      <c r="BM250" s="14" t="s">
        <v>2192</v>
      </c>
    </row>
    <row r="251" spans="2:65" s="1" customFormat="1" ht="16.5" customHeight="1">
      <c r="B251" s="31"/>
      <c r="C251" s="208" t="s">
        <v>958</v>
      </c>
      <c r="D251" s="208" t="s">
        <v>422</v>
      </c>
      <c r="E251" s="209" t="s">
        <v>2193</v>
      </c>
      <c r="F251" s="210" t="s">
        <v>2095</v>
      </c>
      <c r="G251" s="211" t="s">
        <v>720</v>
      </c>
      <c r="H251" s="212">
        <v>1</v>
      </c>
      <c r="I251" s="213"/>
      <c r="J251" s="212">
        <f t="shared" si="10"/>
        <v>0</v>
      </c>
      <c r="K251" s="210" t="s">
        <v>402</v>
      </c>
      <c r="L251" s="214"/>
      <c r="M251" s="215" t="s">
        <v>1</v>
      </c>
      <c r="N251" s="216" t="s">
        <v>41</v>
      </c>
      <c r="O251" s="57"/>
      <c r="P251" s="183">
        <f t="shared" si="11"/>
        <v>0</v>
      </c>
      <c r="Q251" s="183">
        <v>0</v>
      </c>
      <c r="R251" s="183">
        <f t="shared" si="12"/>
        <v>0</v>
      </c>
      <c r="S251" s="183">
        <v>0</v>
      </c>
      <c r="T251" s="184">
        <f t="shared" si="13"/>
        <v>0</v>
      </c>
      <c r="AR251" s="14" t="s">
        <v>391</v>
      </c>
      <c r="AT251" s="14" t="s">
        <v>422</v>
      </c>
      <c r="AU251" s="14" t="s">
        <v>106</v>
      </c>
      <c r="AY251" s="14" t="s">
        <v>310</v>
      </c>
      <c r="BE251" s="185">
        <f t="shared" si="14"/>
        <v>0</v>
      </c>
      <c r="BF251" s="185">
        <f t="shared" si="15"/>
        <v>0</v>
      </c>
      <c r="BG251" s="185">
        <f t="shared" si="16"/>
        <v>0</v>
      </c>
      <c r="BH251" s="185">
        <f t="shared" si="17"/>
        <v>0</v>
      </c>
      <c r="BI251" s="185">
        <f t="shared" si="18"/>
        <v>0</v>
      </c>
      <c r="BJ251" s="14" t="s">
        <v>106</v>
      </c>
      <c r="BK251" s="185">
        <f t="shared" si="19"/>
        <v>0</v>
      </c>
      <c r="BL251" s="14" t="s">
        <v>314</v>
      </c>
      <c r="BM251" s="14" t="s">
        <v>2194</v>
      </c>
    </row>
    <row r="252" spans="2:65" s="1" customFormat="1" ht="16.5" customHeight="1">
      <c r="B252" s="31"/>
      <c r="C252" s="208" t="s">
        <v>966</v>
      </c>
      <c r="D252" s="208" t="s">
        <v>422</v>
      </c>
      <c r="E252" s="209" t="s">
        <v>2195</v>
      </c>
      <c r="F252" s="210" t="s">
        <v>2098</v>
      </c>
      <c r="G252" s="211" t="s">
        <v>720</v>
      </c>
      <c r="H252" s="212">
        <v>1</v>
      </c>
      <c r="I252" s="213"/>
      <c r="J252" s="212">
        <f t="shared" si="10"/>
        <v>0</v>
      </c>
      <c r="K252" s="210" t="s">
        <v>402</v>
      </c>
      <c r="L252" s="214"/>
      <c r="M252" s="215" t="s">
        <v>1</v>
      </c>
      <c r="N252" s="216" t="s">
        <v>41</v>
      </c>
      <c r="O252" s="57"/>
      <c r="P252" s="183">
        <f t="shared" si="11"/>
        <v>0</v>
      </c>
      <c r="Q252" s="183">
        <v>0</v>
      </c>
      <c r="R252" s="183">
        <f t="shared" si="12"/>
        <v>0</v>
      </c>
      <c r="S252" s="183">
        <v>0</v>
      </c>
      <c r="T252" s="184">
        <f t="shared" si="13"/>
        <v>0</v>
      </c>
      <c r="AR252" s="14" t="s">
        <v>391</v>
      </c>
      <c r="AT252" s="14" t="s">
        <v>422</v>
      </c>
      <c r="AU252" s="14" t="s">
        <v>106</v>
      </c>
      <c r="AY252" s="14" t="s">
        <v>310</v>
      </c>
      <c r="BE252" s="185">
        <f t="shared" si="14"/>
        <v>0</v>
      </c>
      <c r="BF252" s="185">
        <f t="shared" si="15"/>
        <v>0</v>
      </c>
      <c r="BG252" s="185">
        <f t="shared" si="16"/>
        <v>0</v>
      </c>
      <c r="BH252" s="185">
        <f t="shared" si="17"/>
        <v>0</v>
      </c>
      <c r="BI252" s="185">
        <f t="shared" si="18"/>
        <v>0</v>
      </c>
      <c r="BJ252" s="14" t="s">
        <v>106</v>
      </c>
      <c r="BK252" s="185">
        <f t="shared" si="19"/>
        <v>0</v>
      </c>
      <c r="BL252" s="14" t="s">
        <v>314</v>
      </c>
      <c r="BM252" s="14" t="s">
        <v>2196</v>
      </c>
    </row>
    <row r="253" spans="2:65" s="1" customFormat="1" ht="16.5" customHeight="1">
      <c r="B253" s="31"/>
      <c r="C253" s="208" t="s">
        <v>974</v>
      </c>
      <c r="D253" s="208" t="s">
        <v>422</v>
      </c>
      <c r="E253" s="209" t="s">
        <v>2197</v>
      </c>
      <c r="F253" s="210" t="s">
        <v>2101</v>
      </c>
      <c r="G253" s="211" t="s">
        <v>720</v>
      </c>
      <c r="H253" s="212">
        <v>1</v>
      </c>
      <c r="I253" s="213"/>
      <c r="J253" s="212">
        <f t="shared" si="10"/>
        <v>0</v>
      </c>
      <c r="K253" s="210" t="s">
        <v>402</v>
      </c>
      <c r="L253" s="214"/>
      <c r="M253" s="215" t="s">
        <v>1</v>
      </c>
      <c r="N253" s="216" t="s">
        <v>41</v>
      </c>
      <c r="O253" s="57"/>
      <c r="P253" s="183">
        <f t="shared" si="11"/>
        <v>0</v>
      </c>
      <c r="Q253" s="183">
        <v>0</v>
      </c>
      <c r="R253" s="183">
        <f t="shared" si="12"/>
        <v>0</v>
      </c>
      <c r="S253" s="183">
        <v>0</v>
      </c>
      <c r="T253" s="184">
        <f t="shared" si="13"/>
        <v>0</v>
      </c>
      <c r="AR253" s="14" t="s">
        <v>391</v>
      </c>
      <c r="AT253" s="14" t="s">
        <v>422</v>
      </c>
      <c r="AU253" s="14" t="s">
        <v>106</v>
      </c>
      <c r="AY253" s="14" t="s">
        <v>310</v>
      </c>
      <c r="BE253" s="185">
        <f t="shared" si="14"/>
        <v>0</v>
      </c>
      <c r="BF253" s="185">
        <f t="shared" si="15"/>
        <v>0</v>
      </c>
      <c r="BG253" s="185">
        <f t="shared" si="16"/>
        <v>0</v>
      </c>
      <c r="BH253" s="185">
        <f t="shared" si="17"/>
        <v>0</v>
      </c>
      <c r="BI253" s="185">
        <f t="shared" si="18"/>
        <v>0</v>
      </c>
      <c r="BJ253" s="14" t="s">
        <v>106</v>
      </c>
      <c r="BK253" s="185">
        <f t="shared" si="19"/>
        <v>0</v>
      </c>
      <c r="BL253" s="14" t="s">
        <v>314</v>
      </c>
      <c r="BM253" s="14" t="s">
        <v>2198</v>
      </c>
    </row>
    <row r="254" spans="2:65" s="1" customFormat="1" ht="16.5" customHeight="1">
      <c r="B254" s="31"/>
      <c r="C254" s="208" t="s">
        <v>980</v>
      </c>
      <c r="D254" s="208" t="s">
        <v>422</v>
      </c>
      <c r="E254" s="209" t="s">
        <v>2199</v>
      </c>
      <c r="F254" s="210" t="s">
        <v>2104</v>
      </c>
      <c r="G254" s="211" t="s">
        <v>720</v>
      </c>
      <c r="H254" s="212">
        <v>4</v>
      </c>
      <c r="I254" s="213"/>
      <c r="J254" s="212">
        <f t="shared" si="10"/>
        <v>0</v>
      </c>
      <c r="K254" s="210" t="s">
        <v>402</v>
      </c>
      <c r="L254" s="214"/>
      <c r="M254" s="215" t="s">
        <v>1</v>
      </c>
      <c r="N254" s="216" t="s">
        <v>41</v>
      </c>
      <c r="O254" s="57"/>
      <c r="P254" s="183">
        <f t="shared" si="11"/>
        <v>0</v>
      </c>
      <c r="Q254" s="183">
        <v>0</v>
      </c>
      <c r="R254" s="183">
        <f t="shared" si="12"/>
        <v>0</v>
      </c>
      <c r="S254" s="183">
        <v>0</v>
      </c>
      <c r="T254" s="184">
        <f t="shared" si="13"/>
        <v>0</v>
      </c>
      <c r="AR254" s="14" t="s">
        <v>391</v>
      </c>
      <c r="AT254" s="14" t="s">
        <v>422</v>
      </c>
      <c r="AU254" s="14" t="s">
        <v>106</v>
      </c>
      <c r="AY254" s="14" t="s">
        <v>310</v>
      </c>
      <c r="BE254" s="185">
        <f t="shared" si="14"/>
        <v>0</v>
      </c>
      <c r="BF254" s="185">
        <f t="shared" si="15"/>
        <v>0</v>
      </c>
      <c r="BG254" s="185">
        <f t="shared" si="16"/>
        <v>0</v>
      </c>
      <c r="BH254" s="185">
        <f t="shared" si="17"/>
        <v>0</v>
      </c>
      <c r="BI254" s="185">
        <f t="shared" si="18"/>
        <v>0</v>
      </c>
      <c r="BJ254" s="14" t="s">
        <v>106</v>
      </c>
      <c r="BK254" s="185">
        <f t="shared" si="19"/>
        <v>0</v>
      </c>
      <c r="BL254" s="14" t="s">
        <v>314</v>
      </c>
      <c r="BM254" s="14" t="s">
        <v>2200</v>
      </c>
    </row>
    <row r="255" spans="2:51" s="11" customFormat="1" ht="11.25">
      <c r="B255" s="186"/>
      <c r="C255" s="187"/>
      <c r="D255" s="188" t="s">
        <v>325</v>
      </c>
      <c r="E255" s="189" t="s">
        <v>984</v>
      </c>
      <c r="F255" s="190" t="s">
        <v>2201</v>
      </c>
      <c r="G255" s="187"/>
      <c r="H255" s="191">
        <v>4</v>
      </c>
      <c r="I255" s="192"/>
      <c r="J255" s="187"/>
      <c r="K255" s="187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325</v>
      </c>
      <c r="AU255" s="197" t="s">
        <v>106</v>
      </c>
      <c r="AV255" s="11" t="s">
        <v>106</v>
      </c>
      <c r="AW255" s="11" t="s">
        <v>31</v>
      </c>
      <c r="AX255" s="11" t="s">
        <v>69</v>
      </c>
      <c r="AY255" s="197" t="s">
        <v>310</v>
      </c>
    </row>
    <row r="256" spans="2:51" s="11" customFormat="1" ht="11.25">
      <c r="B256" s="186"/>
      <c r="C256" s="187"/>
      <c r="D256" s="188" t="s">
        <v>325</v>
      </c>
      <c r="E256" s="189" t="s">
        <v>293</v>
      </c>
      <c r="F256" s="190" t="s">
        <v>2202</v>
      </c>
      <c r="G256" s="187"/>
      <c r="H256" s="191">
        <v>4</v>
      </c>
      <c r="I256" s="192"/>
      <c r="J256" s="187"/>
      <c r="K256" s="187"/>
      <c r="L256" s="193"/>
      <c r="M256" s="194"/>
      <c r="N256" s="195"/>
      <c r="O256" s="195"/>
      <c r="P256" s="195"/>
      <c r="Q256" s="195"/>
      <c r="R256" s="195"/>
      <c r="S256" s="195"/>
      <c r="T256" s="196"/>
      <c r="AT256" s="197" t="s">
        <v>325</v>
      </c>
      <c r="AU256" s="197" t="s">
        <v>106</v>
      </c>
      <c r="AV256" s="11" t="s">
        <v>106</v>
      </c>
      <c r="AW256" s="11" t="s">
        <v>31</v>
      </c>
      <c r="AX256" s="11" t="s">
        <v>77</v>
      </c>
      <c r="AY256" s="197" t="s">
        <v>310</v>
      </c>
    </row>
    <row r="257" spans="2:65" s="1" customFormat="1" ht="16.5" customHeight="1">
      <c r="B257" s="31"/>
      <c r="C257" s="208" t="s">
        <v>987</v>
      </c>
      <c r="D257" s="208" t="s">
        <v>422</v>
      </c>
      <c r="E257" s="209" t="s">
        <v>2203</v>
      </c>
      <c r="F257" s="210" t="s">
        <v>2108</v>
      </c>
      <c r="G257" s="211" t="s">
        <v>720</v>
      </c>
      <c r="H257" s="212">
        <v>4</v>
      </c>
      <c r="I257" s="213"/>
      <c r="J257" s="212">
        <f>ROUND(I257*H257,2)</f>
        <v>0</v>
      </c>
      <c r="K257" s="210" t="s">
        <v>402</v>
      </c>
      <c r="L257" s="214"/>
      <c r="M257" s="215" t="s">
        <v>1</v>
      </c>
      <c r="N257" s="216" t="s">
        <v>41</v>
      </c>
      <c r="O257" s="57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AR257" s="14" t="s">
        <v>391</v>
      </c>
      <c r="AT257" s="14" t="s">
        <v>422</v>
      </c>
      <c r="AU257" s="14" t="s">
        <v>106</v>
      </c>
      <c r="AY257" s="14" t="s">
        <v>310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4" t="s">
        <v>106</v>
      </c>
      <c r="BK257" s="185">
        <f>ROUND(I257*H257,2)</f>
        <v>0</v>
      </c>
      <c r="BL257" s="14" t="s">
        <v>314</v>
      </c>
      <c r="BM257" s="14" t="s">
        <v>2204</v>
      </c>
    </row>
    <row r="258" spans="2:51" s="11" customFormat="1" ht="11.25">
      <c r="B258" s="186"/>
      <c r="C258" s="187"/>
      <c r="D258" s="188" t="s">
        <v>325</v>
      </c>
      <c r="E258" s="189" t="s">
        <v>991</v>
      </c>
      <c r="F258" s="190" t="s">
        <v>2184</v>
      </c>
      <c r="G258" s="187"/>
      <c r="H258" s="191">
        <v>4</v>
      </c>
      <c r="I258" s="192"/>
      <c r="J258" s="187"/>
      <c r="K258" s="187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325</v>
      </c>
      <c r="AU258" s="197" t="s">
        <v>106</v>
      </c>
      <c r="AV258" s="11" t="s">
        <v>106</v>
      </c>
      <c r="AW258" s="11" t="s">
        <v>31</v>
      </c>
      <c r="AX258" s="11" t="s">
        <v>69</v>
      </c>
      <c r="AY258" s="197" t="s">
        <v>310</v>
      </c>
    </row>
    <row r="259" spans="2:51" s="11" customFormat="1" ht="11.25">
      <c r="B259" s="186"/>
      <c r="C259" s="187"/>
      <c r="D259" s="188" t="s">
        <v>325</v>
      </c>
      <c r="E259" s="189" t="s">
        <v>2205</v>
      </c>
      <c r="F259" s="190" t="s">
        <v>2206</v>
      </c>
      <c r="G259" s="187"/>
      <c r="H259" s="191">
        <v>4</v>
      </c>
      <c r="I259" s="192"/>
      <c r="J259" s="187"/>
      <c r="K259" s="187"/>
      <c r="L259" s="193"/>
      <c r="M259" s="194"/>
      <c r="N259" s="195"/>
      <c r="O259" s="195"/>
      <c r="P259" s="195"/>
      <c r="Q259" s="195"/>
      <c r="R259" s="195"/>
      <c r="S259" s="195"/>
      <c r="T259" s="196"/>
      <c r="AT259" s="197" t="s">
        <v>325</v>
      </c>
      <c r="AU259" s="197" t="s">
        <v>106</v>
      </c>
      <c r="AV259" s="11" t="s">
        <v>106</v>
      </c>
      <c r="AW259" s="11" t="s">
        <v>31</v>
      </c>
      <c r="AX259" s="11" t="s">
        <v>77</v>
      </c>
      <c r="AY259" s="197" t="s">
        <v>310</v>
      </c>
    </row>
    <row r="260" spans="2:65" s="1" customFormat="1" ht="16.5" customHeight="1">
      <c r="B260" s="31"/>
      <c r="C260" s="208" t="s">
        <v>993</v>
      </c>
      <c r="D260" s="208" t="s">
        <v>422</v>
      </c>
      <c r="E260" s="209" t="s">
        <v>2207</v>
      </c>
      <c r="F260" s="210" t="s">
        <v>2111</v>
      </c>
      <c r="G260" s="211" t="s">
        <v>720</v>
      </c>
      <c r="H260" s="212">
        <v>30</v>
      </c>
      <c r="I260" s="213"/>
      <c r="J260" s="212">
        <f>ROUND(I260*H260,2)</f>
        <v>0</v>
      </c>
      <c r="K260" s="210" t="s">
        <v>402</v>
      </c>
      <c r="L260" s="214"/>
      <c r="M260" s="215" t="s">
        <v>1</v>
      </c>
      <c r="N260" s="216" t="s">
        <v>41</v>
      </c>
      <c r="O260" s="57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AR260" s="14" t="s">
        <v>391</v>
      </c>
      <c r="AT260" s="14" t="s">
        <v>422</v>
      </c>
      <c r="AU260" s="14" t="s">
        <v>106</v>
      </c>
      <c r="AY260" s="14" t="s">
        <v>310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4" t="s">
        <v>106</v>
      </c>
      <c r="BK260" s="185">
        <f>ROUND(I260*H260,2)</f>
        <v>0</v>
      </c>
      <c r="BL260" s="14" t="s">
        <v>314</v>
      </c>
      <c r="BM260" s="14" t="s">
        <v>2208</v>
      </c>
    </row>
    <row r="261" spans="2:51" s="11" customFormat="1" ht="11.25">
      <c r="B261" s="186"/>
      <c r="C261" s="187"/>
      <c r="D261" s="188" t="s">
        <v>325</v>
      </c>
      <c r="E261" s="189" t="s">
        <v>997</v>
      </c>
      <c r="F261" s="190" t="s">
        <v>2209</v>
      </c>
      <c r="G261" s="187"/>
      <c r="H261" s="191">
        <v>30</v>
      </c>
      <c r="I261" s="192"/>
      <c r="J261" s="187"/>
      <c r="K261" s="187"/>
      <c r="L261" s="193"/>
      <c r="M261" s="194"/>
      <c r="N261" s="195"/>
      <c r="O261" s="195"/>
      <c r="P261" s="195"/>
      <c r="Q261" s="195"/>
      <c r="R261" s="195"/>
      <c r="S261" s="195"/>
      <c r="T261" s="196"/>
      <c r="AT261" s="197" t="s">
        <v>325</v>
      </c>
      <c r="AU261" s="197" t="s">
        <v>106</v>
      </c>
      <c r="AV261" s="11" t="s">
        <v>106</v>
      </c>
      <c r="AW261" s="11" t="s">
        <v>31</v>
      </c>
      <c r="AX261" s="11" t="s">
        <v>69</v>
      </c>
      <c r="AY261" s="197" t="s">
        <v>310</v>
      </c>
    </row>
    <row r="262" spans="2:51" s="11" customFormat="1" ht="11.25">
      <c r="B262" s="186"/>
      <c r="C262" s="187"/>
      <c r="D262" s="188" t="s">
        <v>325</v>
      </c>
      <c r="E262" s="189" t="s">
        <v>999</v>
      </c>
      <c r="F262" s="190" t="s">
        <v>1000</v>
      </c>
      <c r="G262" s="187"/>
      <c r="H262" s="191">
        <v>30</v>
      </c>
      <c r="I262" s="192"/>
      <c r="J262" s="187"/>
      <c r="K262" s="187"/>
      <c r="L262" s="193"/>
      <c r="M262" s="194"/>
      <c r="N262" s="195"/>
      <c r="O262" s="195"/>
      <c r="P262" s="195"/>
      <c r="Q262" s="195"/>
      <c r="R262" s="195"/>
      <c r="S262" s="195"/>
      <c r="T262" s="196"/>
      <c r="AT262" s="197" t="s">
        <v>325</v>
      </c>
      <c r="AU262" s="197" t="s">
        <v>106</v>
      </c>
      <c r="AV262" s="11" t="s">
        <v>106</v>
      </c>
      <c r="AW262" s="11" t="s">
        <v>31</v>
      </c>
      <c r="AX262" s="11" t="s">
        <v>77</v>
      </c>
      <c r="AY262" s="197" t="s">
        <v>310</v>
      </c>
    </row>
    <row r="263" spans="2:65" s="1" customFormat="1" ht="16.5" customHeight="1">
      <c r="B263" s="31"/>
      <c r="C263" s="208" t="s">
        <v>1001</v>
      </c>
      <c r="D263" s="208" t="s">
        <v>422</v>
      </c>
      <c r="E263" s="209" t="s">
        <v>2210</v>
      </c>
      <c r="F263" s="210" t="s">
        <v>2114</v>
      </c>
      <c r="G263" s="211" t="s">
        <v>422</v>
      </c>
      <c r="H263" s="212">
        <v>77</v>
      </c>
      <c r="I263" s="213"/>
      <c r="J263" s="212">
        <f>ROUND(I263*H263,2)</f>
        <v>0</v>
      </c>
      <c r="K263" s="210" t="s">
        <v>402</v>
      </c>
      <c r="L263" s="214"/>
      <c r="M263" s="215" t="s">
        <v>1</v>
      </c>
      <c r="N263" s="216" t="s">
        <v>41</v>
      </c>
      <c r="O263" s="57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AR263" s="14" t="s">
        <v>391</v>
      </c>
      <c r="AT263" s="14" t="s">
        <v>422</v>
      </c>
      <c r="AU263" s="14" t="s">
        <v>106</v>
      </c>
      <c r="AY263" s="14" t="s">
        <v>310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4" t="s">
        <v>106</v>
      </c>
      <c r="BK263" s="185">
        <f>ROUND(I263*H263,2)</f>
        <v>0</v>
      </c>
      <c r="BL263" s="14" t="s">
        <v>314</v>
      </c>
      <c r="BM263" s="14" t="s">
        <v>2211</v>
      </c>
    </row>
    <row r="264" spans="2:51" s="11" customFormat="1" ht="11.25">
      <c r="B264" s="186"/>
      <c r="C264" s="187"/>
      <c r="D264" s="188" t="s">
        <v>325</v>
      </c>
      <c r="E264" s="189" t="s">
        <v>1005</v>
      </c>
      <c r="F264" s="190" t="s">
        <v>2212</v>
      </c>
      <c r="G264" s="187"/>
      <c r="H264" s="191">
        <v>77</v>
      </c>
      <c r="I264" s="192"/>
      <c r="J264" s="187"/>
      <c r="K264" s="187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325</v>
      </c>
      <c r="AU264" s="197" t="s">
        <v>106</v>
      </c>
      <c r="AV264" s="11" t="s">
        <v>106</v>
      </c>
      <c r="AW264" s="11" t="s">
        <v>31</v>
      </c>
      <c r="AX264" s="11" t="s">
        <v>69</v>
      </c>
      <c r="AY264" s="197" t="s">
        <v>310</v>
      </c>
    </row>
    <row r="265" spans="2:51" s="11" customFormat="1" ht="11.25">
      <c r="B265" s="186"/>
      <c r="C265" s="187"/>
      <c r="D265" s="188" t="s">
        <v>325</v>
      </c>
      <c r="E265" s="189" t="s">
        <v>1007</v>
      </c>
      <c r="F265" s="190" t="s">
        <v>1008</v>
      </c>
      <c r="G265" s="187"/>
      <c r="H265" s="191">
        <v>77</v>
      </c>
      <c r="I265" s="192"/>
      <c r="J265" s="187"/>
      <c r="K265" s="187"/>
      <c r="L265" s="193"/>
      <c r="M265" s="194"/>
      <c r="N265" s="195"/>
      <c r="O265" s="195"/>
      <c r="P265" s="195"/>
      <c r="Q265" s="195"/>
      <c r="R265" s="195"/>
      <c r="S265" s="195"/>
      <c r="T265" s="196"/>
      <c r="AT265" s="197" t="s">
        <v>325</v>
      </c>
      <c r="AU265" s="197" t="s">
        <v>106</v>
      </c>
      <c r="AV265" s="11" t="s">
        <v>106</v>
      </c>
      <c r="AW265" s="11" t="s">
        <v>31</v>
      </c>
      <c r="AX265" s="11" t="s">
        <v>77</v>
      </c>
      <c r="AY265" s="197" t="s">
        <v>310</v>
      </c>
    </row>
    <row r="266" spans="2:65" s="1" customFormat="1" ht="16.5" customHeight="1">
      <c r="B266" s="31"/>
      <c r="C266" s="208" t="s">
        <v>1009</v>
      </c>
      <c r="D266" s="208" t="s">
        <v>422</v>
      </c>
      <c r="E266" s="209" t="s">
        <v>2213</v>
      </c>
      <c r="F266" s="210" t="s">
        <v>2117</v>
      </c>
      <c r="G266" s="211" t="s">
        <v>422</v>
      </c>
      <c r="H266" s="212">
        <v>12</v>
      </c>
      <c r="I266" s="213"/>
      <c r="J266" s="212">
        <f>ROUND(I266*H266,2)</f>
        <v>0</v>
      </c>
      <c r="K266" s="210" t="s">
        <v>402</v>
      </c>
      <c r="L266" s="214"/>
      <c r="M266" s="215" t="s">
        <v>1</v>
      </c>
      <c r="N266" s="216" t="s">
        <v>41</v>
      </c>
      <c r="O266" s="57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AR266" s="14" t="s">
        <v>391</v>
      </c>
      <c r="AT266" s="14" t="s">
        <v>422</v>
      </c>
      <c r="AU266" s="14" t="s">
        <v>106</v>
      </c>
      <c r="AY266" s="14" t="s">
        <v>310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4" t="s">
        <v>106</v>
      </c>
      <c r="BK266" s="185">
        <f>ROUND(I266*H266,2)</f>
        <v>0</v>
      </c>
      <c r="BL266" s="14" t="s">
        <v>314</v>
      </c>
      <c r="BM266" s="14" t="s">
        <v>2214</v>
      </c>
    </row>
    <row r="267" spans="2:51" s="11" customFormat="1" ht="11.25">
      <c r="B267" s="186"/>
      <c r="C267" s="187"/>
      <c r="D267" s="188" t="s">
        <v>325</v>
      </c>
      <c r="E267" s="189" t="s">
        <v>1014</v>
      </c>
      <c r="F267" s="190" t="s">
        <v>2215</v>
      </c>
      <c r="G267" s="187"/>
      <c r="H267" s="191">
        <v>12</v>
      </c>
      <c r="I267" s="192"/>
      <c r="J267" s="187"/>
      <c r="K267" s="187"/>
      <c r="L267" s="193"/>
      <c r="M267" s="194"/>
      <c r="N267" s="195"/>
      <c r="O267" s="195"/>
      <c r="P267" s="195"/>
      <c r="Q267" s="195"/>
      <c r="R267" s="195"/>
      <c r="S267" s="195"/>
      <c r="T267" s="196"/>
      <c r="AT267" s="197" t="s">
        <v>325</v>
      </c>
      <c r="AU267" s="197" t="s">
        <v>106</v>
      </c>
      <c r="AV267" s="11" t="s">
        <v>106</v>
      </c>
      <c r="AW267" s="11" t="s">
        <v>31</v>
      </c>
      <c r="AX267" s="11" t="s">
        <v>69</v>
      </c>
      <c r="AY267" s="197" t="s">
        <v>310</v>
      </c>
    </row>
    <row r="268" spans="2:51" s="11" customFormat="1" ht="11.25">
      <c r="B268" s="186"/>
      <c r="C268" s="187"/>
      <c r="D268" s="188" t="s">
        <v>325</v>
      </c>
      <c r="E268" s="189" t="s">
        <v>2216</v>
      </c>
      <c r="F268" s="190" t="s">
        <v>2217</v>
      </c>
      <c r="G268" s="187"/>
      <c r="H268" s="191">
        <v>12</v>
      </c>
      <c r="I268" s="192"/>
      <c r="J268" s="187"/>
      <c r="K268" s="187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325</v>
      </c>
      <c r="AU268" s="197" t="s">
        <v>106</v>
      </c>
      <c r="AV268" s="11" t="s">
        <v>106</v>
      </c>
      <c r="AW268" s="11" t="s">
        <v>31</v>
      </c>
      <c r="AX268" s="11" t="s">
        <v>77</v>
      </c>
      <c r="AY268" s="197" t="s">
        <v>310</v>
      </c>
    </row>
    <row r="269" spans="2:65" s="1" customFormat="1" ht="16.5" customHeight="1">
      <c r="B269" s="31"/>
      <c r="C269" s="208" t="s">
        <v>1016</v>
      </c>
      <c r="D269" s="208" t="s">
        <v>422</v>
      </c>
      <c r="E269" s="209" t="s">
        <v>2218</v>
      </c>
      <c r="F269" s="210" t="s">
        <v>2120</v>
      </c>
      <c r="G269" s="211" t="s">
        <v>422</v>
      </c>
      <c r="H269" s="212">
        <v>7</v>
      </c>
      <c r="I269" s="213"/>
      <c r="J269" s="212">
        <f>ROUND(I269*H269,2)</f>
        <v>0</v>
      </c>
      <c r="K269" s="210" t="s">
        <v>402</v>
      </c>
      <c r="L269" s="214"/>
      <c r="M269" s="215" t="s">
        <v>1</v>
      </c>
      <c r="N269" s="216" t="s">
        <v>41</v>
      </c>
      <c r="O269" s="57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AR269" s="14" t="s">
        <v>391</v>
      </c>
      <c r="AT269" s="14" t="s">
        <v>422</v>
      </c>
      <c r="AU269" s="14" t="s">
        <v>106</v>
      </c>
      <c r="AY269" s="14" t="s">
        <v>310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4" t="s">
        <v>106</v>
      </c>
      <c r="BK269" s="185">
        <f>ROUND(I269*H269,2)</f>
        <v>0</v>
      </c>
      <c r="BL269" s="14" t="s">
        <v>314</v>
      </c>
      <c r="BM269" s="14" t="s">
        <v>2219</v>
      </c>
    </row>
    <row r="270" spans="2:51" s="11" customFormat="1" ht="11.25">
      <c r="B270" s="186"/>
      <c r="C270" s="187"/>
      <c r="D270" s="188" t="s">
        <v>325</v>
      </c>
      <c r="E270" s="189" t="s">
        <v>1020</v>
      </c>
      <c r="F270" s="190" t="s">
        <v>2220</v>
      </c>
      <c r="G270" s="187"/>
      <c r="H270" s="191">
        <v>7</v>
      </c>
      <c r="I270" s="192"/>
      <c r="J270" s="187"/>
      <c r="K270" s="187"/>
      <c r="L270" s="193"/>
      <c r="M270" s="194"/>
      <c r="N270" s="195"/>
      <c r="O270" s="195"/>
      <c r="P270" s="195"/>
      <c r="Q270" s="195"/>
      <c r="R270" s="195"/>
      <c r="S270" s="195"/>
      <c r="T270" s="196"/>
      <c r="AT270" s="197" t="s">
        <v>325</v>
      </c>
      <c r="AU270" s="197" t="s">
        <v>106</v>
      </c>
      <c r="AV270" s="11" t="s">
        <v>106</v>
      </c>
      <c r="AW270" s="11" t="s">
        <v>31</v>
      </c>
      <c r="AX270" s="11" t="s">
        <v>69</v>
      </c>
      <c r="AY270" s="197" t="s">
        <v>310</v>
      </c>
    </row>
    <row r="271" spans="2:51" s="11" customFormat="1" ht="11.25">
      <c r="B271" s="186"/>
      <c r="C271" s="187"/>
      <c r="D271" s="188" t="s">
        <v>325</v>
      </c>
      <c r="E271" s="189" t="s">
        <v>2221</v>
      </c>
      <c r="F271" s="190" t="s">
        <v>2222</v>
      </c>
      <c r="G271" s="187"/>
      <c r="H271" s="191">
        <v>7</v>
      </c>
      <c r="I271" s="192"/>
      <c r="J271" s="187"/>
      <c r="K271" s="187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325</v>
      </c>
      <c r="AU271" s="197" t="s">
        <v>106</v>
      </c>
      <c r="AV271" s="11" t="s">
        <v>106</v>
      </c>
      <c r="AW271" s="11" t="s">
        <v>31</v>
      </c>
      <c r="AX271" s="11" t="s">
        <v>77</v>
      </c>
      <c r="AY271" s="197" t="s">
        <v>310</v>
      </c>
    </row>
    <row r="272" spans="2:65" s="1" customFormat="1" ht="16.5" customHeight="1">
      <c r="B272" s="31"/>
      <c r="C272" s="208" t="s">
        <v>1022</v>
      </c>
      <c r="D272" s="208" t="s">
        <v>422</v>
      </c>
      <c r="E272" s="209" t="s">
        <v>2223</v>
      </c>
      <c r="F272" s="210" t="s">
        <v>2123</v>
      </c>
      <c r="G272" s="211" t="s">
        <v>422</v>
      </c>
      <c r="H272" s="212">
        <v>1.1</v>
      </c>
      <c r="I272" s="213"/>
      <c r="J272" s="212">
        <f>ROUND(I272*H272,2)</f>
        <v>0</v>
      </c>
      <c r="K272" s="210" t="s">
        <v>402</v>
      </c>
      <c r="L272" s="214"/>
      <c r="M272" s="215" t="s">
        <v>1</v>
      </c>
      <c r="N272" s="216" t="s">
        <v>41</v>
      </c>
      <c r="O272" s="57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AR272" s="14" t="s">
        <v>391</v>
      </c>
      <c r="AT272" s="14" t="s">
        <v>422</v>
      </c>
      <c r="AU272" s="14" t="s">
        <v>106</v>
      </c>
      <c r="AY272" s="14" t="s">
        <v>310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4" t="s">
        <v>106</v>
      </c>
      <c r="BK272" s="185">
        <f>ROUND(I272*H272,2)</f>
        <v>0</v>
      </c>
      <c r="BL272" s="14" t="s">
        <v>314</v>
      </c>
      <c r="BM272" s="14" t="s">
        <v>2224</v>
      </c>
    </row>
    <row r="273" spans="2:51" s="11" customFormat="1" ht="11.25">
      <c r="B273" s="186"/>
      <c r="C273" s="187"/>
      <c r="D273" s="188" t="s">
        <v>325</v>
      </c>
      <c r="E273" s="189" t="s">
        <v>1026</v>
      </c>
      <c r="F273" s="190" t="s">
        <v>2225</v>
      </c>
      <c r="G273" s="187"/>
      <c r="H273" s="191">
        <v>1.1</v>
      </c>
      <c r="I273" s="192"/>
      <c r="J273" s="187"/>
      <c r="K273" s="187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325</v>
      </c>
      <c r="AU273" s="197" t="s">
        <v>106</v>
      </c>
      <c r="AV273" s="11" t="s">
        <v>106</v>
      </c>
      <c r="AW273" s="11" t="s">
        <v>31</v>
      </c>
      <c r="AX273" s="11" t="s">
        <v>69</v>
      </c>
      <c r="AY273" s="197" t="s">
        <v>310</v>
      </c>
    </row>
    <row r="274" spans="2:51" s="11" customFormat="1" ht="11.25">
      <c r="B274" s="186"/>
      <c r="C274" s="187"/>
      <c r="D274" s="188" t="s">
        <v>325</v>
      </c>
      <c r="E274" s="189" t="s">
        <v>2226</v>
      </c>
      <c r="F274" s="190" t="s">
        <v>2227</v>
      </c>
      <c r="G274" s="187"/>
      <c r="H274" s="191">
        <v>1.1</v>
      </c>
      <c r="I274" s="192"/>
      <c r="J274" s="187"/>
      <c r="K274" s="187"/>
      <c r="L274" s="193"/>
      <c r="M274" s="194"/>
      <c r="N274" s="195"/>
      <c r="O274" s="195"/>
      <c r="P274" s="195"/>
      <c r="Q274" s="195"/>
      <c r="R274" s="195"/>
      <c r="S274" s="195"/>
      <c r="T274" s="196"/>
      <c r="AT274" s="197" t="s">
        <v>325</v>
      </c>
      <c r="AU274" s="197" t="s">
        <v>106</v>
      </c>
      <c r="AV274" s="11" t="s">
        <v>106</v>
      </c>
      <c r="AW274" s="11" t="s">
        <v>31</v>
      </c>
      <c r="AX274" s="11" t="s">
        <v>77</v>
      </c>
      <c r="AY274" s="197" t="s">
        <v>310</v>
      </c>
    </row>
    <row r="275" spans="2:65" s="1" customFormat="1" ht="16.5" customHeight="1">
      <c r="B275" s="31"/>
      <c r="C275" s="208" t="s">
        <v>1028</v>
      </c>
      <c r="D275" s="208" t="s">
        <v>422</v>
      </c>
      <c r="E275" s="209" t="s">
        <v>2228</v>
      </c>
      <c r="F275" s="210" t="s">
        <v>2126</v>
      </c>
      <c r="G275" s="211" t="s">
        <v>720</v>
      </c>
      <c r="H275" s="212">
        <v>4</v>
      </c>
      <c r="I275" s="213"/>
      <c r="J275" s="212">
        <f>ROUND(I275*H275,2)</f>
        <v>0</v>
      </c>
      <c r="K275" s="210" t="s">
        <v>402</v>
      </c>
      <c r="L275" s="214"/>
      <c r="M275" s="215" t="s">
        <v>1</v>
      </c>
      <c r="N275" s="216" t="s">
        <v>41</v>
      </c>
      <c r="O275" s="57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AR275" s="14" t="s">
        <v>391</v>
      </c>
      <c r="AT275" s="14" t="s">
        <v>422</v>
      </c>
      <c r="AU275" s="14" t="s">
        <v>106</v>
      </c>
      <c r="AY275" s="14" t="s">
        <v>310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4" t="s">
        <v>106</v>
      </c>
      <c r="BK275" s="185">
        <f>ROUND(I275*H275,2)</f>
        <v>0</v>
      </c>
      <c r="BL275" s="14" t="s">
        <v>314</v>
      </c>
      <c r="BM275" s="14" t="s">
        <v>2229</v>
      </c>
    </row>
    <row r="276" spans="2:51" s="11" customFormat="1" ht="11.25">
      <c r="B276" s="186"/>
      <c r="C276" s="187"/>
      <c r="D276" s="188" t="s">
        <v>325</v>
      </c>
      <c r="E276" s="189" t="s">
        <v>1032</v>
      </c>
      <c r="F276" s="190" t="s">
        <v>2184</v>
      </c>
      <c r="G276" s="187"/>
      <c r="H276" s="191">
        <v>4</v>
      </c>
      <c r="I276" s="192"/>
      <c r="J276" s="187"/>
      <c r="K276" s="187"/>
      <c r="L276" s="193"/>
      <c r="M276" s="194"/>
      <c r="N276" s="195"/>
      <c r="O276" s="195"/>
      <c r="P276" s="195"/>
      <c r="Q276" s="195"/>
      <c r="R276" s="195"/>
      <c r="S276" s="195"/>
      <c r="T276" s="196"/>
      <c r="AT276" s="197" t="s">
        <v>325</v>
      </c>
      <c r="AU276" s="197" t="s">
        <v>106</v>
      </c>
      <c r="AV276" s="11" t="s">
        <v>106</v>
      </c>
      <c r="AW276" s="11" t="s">
        <v>31</v>
      </c>
      <c r="AX276" s="11" t="s">
        <v>69</v>
      </c>
      <c r="AY276" s="197" t="s">
        <v>310</v>
      </c>
    </row>
    <row r="277" spans="2:51" s="11" customFormat="1" ht="11.25">
      <c r="B277" s="186"/>
      <c r="C277" s="187"/>
      <c r="D277" s="188" t="s">
        <v>325</v>
      </c>
      <c r="E277" s="189" t="s">
        <v>2230</v>
      </c>
      <c r="F277" s="190" t="s">
        <v>2231</v>
      </c>
      <c r="G277" s="187"/>
      <c r="H277" s="191">
        <v>4</v>
      </c>
      <c r="I277" s="192"/>
      <c r="J277" s="187"/>
      <c r="K277" s="187"/>
      <c r="L277" s="193"/>
      <c r="M277" s="194"/>
      <c r="N277" s="195"/>
      <c r="O277" s="195"/>
      <c r="P277" s="195"/>
      <c r="Q277" s="195"/>
      <c r="R277" s="195"/>
      <c r="S277" s="195"/>
      <c r="T277" s="196"/>
      <c r="AT277" s="197" t="s">
        <v>325</v>
      </c>
      <c r="AU277" s="197" t="s">
        <v>106</v>
      </c>
      <c r="AV277" s="11" t="s">
        <v>106</v>
      </c>
      <c r="AW277" s="11" t="s">
        <v>31</v>
      </c>
      <c r="AX277" s="11" t="s">
        <v>77</v>
      </c>
      <c r="AY277" s="197" t="s">
        <v>310</v>
      </c>
    </row>
    <row r="278" spans="2:65" s="1" customFormat="1" ht="16.5" customHeight="1">
      <c r="B278" s="31"/>
      <c r="C278" s="208" t="s">
        <v>1034</v>
      </c>
      <c r="D278" s="208" t="s">
        <v>422</v>
      </c>
      <c r="E278" s="209" t="s">
        <v>2232</v>
      </c>
      <c r="F278" s="210" t="s">
        <v>2129</v>
      </c>
      <c r="G278" s="211" t="s">
        <v>720</v>
      </c>
      <c r="H278" s="212">
        <v>1</v>
      </c>
      <c r="I278" s="213"/>
      <c r="J278" s="212">
        <f>ROUND(I278*H278,2)</f>
        <v>0</v>
      </c>
      <c r="K278" s="210" t="s">
        <v>402</v>
      </c>
      <c r="L278" s="214"/>
      <c r="M278" s="215" t="s">
        <v>1</v>
      </c>
      <c r="N278" s="216" t="s">
        <v>41</v>
      </c>
      <c r="O278" s="57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AR278" s="14" t="s">
        <v>391</v>
      </c>
      <c r="AT278" s="14" t="s">
        <v>422</v>
      </c>
      <c r="AU278" s="14" t="s">
        <v>106</v>
      </c>
      <c r="AY278" s="14" t="s">
        <v>310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4" t="s">
        <v>106</v>
      </c>
      <c r="BK278" s="185">
        <f>ROUND(I278*H278,2)</f>
        <v>0</v>
      </c>
      <c r="BL278" s="14" t="s">
        <v>314</v>
      </c>
      <c r="BM278" s="14" t="s">
        <v>2233</v>
      </c>
    </row>
    <row r="279" spans="2:51" s="11" customFormat="1" ht="11.25">
      <c r="B279" s="186"/>
      <c r="C279" s="187"/>
      <c r="D279" s="188" t="s">
        <v>325</v>
      </c>
      <c r="E279" s="189" t="s">
        <v>1038</v>
      </c>
      <c r="F279" s="190" t="s">
        <v>77</v>
      </c>
      <c r="G279" s="187"/>
      <c r="H279" s="191">
        <v>1</v>
      </c>
      <c r="I279" s="192"/>
      <c r="J279" s="187"/>
      <c r="K279" s="187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325</v>
      </c>
      <c r="AU279" s="197" t="s">
        <v>106</v>
      </c>
      <c r="AV279" s="11" t="s">
        <v>106</v>
      </c>
      <c r="AW279" s="11" t="s">
        <v>31</v>
      </c>
      <c r="AX279" s="11" t="s">
        <v>69</v>
      </c>
      <c r="AY279" s="197" t="s">
        <v>310</v>
      </c>
    </row>
    <row r="280" spans="2:51" s="11" customFormat="1" ht="11.25">
      <c r="B280" s="186"/>
      <c r="C280" s="187"/>
      <c r="D280" s="188" t="s">
        <v>325</v>
      </c>
      <c r="E280" s="189" t="s">
        <v>2234</v>
      </c>
      <c r="F280" s="190" t="s">
        <v>2235</v>
      </c>
      <c r="G280" s="187"/>
      <c r="H280" s="191">
        <v>1</v>
      </c>
      <c r="I280" s="192"/>
      <c r="J280" s="187"/>
      <c r="K280" s="187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325</v>
      </c>
      <c r="AU280" s="197" t="s">
        <v>106</v>
      </c>
      <c r="AV280" s="11" t="s">
        <v>106</v>
      </c>
      <c r="AW280" s="11" t="s">
        <v>31</v>
      </c>
      <c r="AX280" s="11" t="s">
        <v>77</v>
      </c>
      <c r="AY280" s="197" t="s">
        <v>310</v>
      </c>
    </row>
    <row r="281" spans="2:65" s="1" customFormat="1" ht="16.5" customHeight="1">
      <c r="B281" s="31"/>
      <c r="C281" s="208" t="s">
        <v>1040</v>
      </c>
      <c r="D281" s="208" t="s">
        <v>422</v>
      </c>
      <c r="E281" s="209" t="s">
        <v>2236</v>
      </c>
      <c r="F281" s="210" t="s">
        <v>2237</v>
      </c>
      <c r="G281" s="211" t="s">
        <v>720</v>
      </c>
      <c r="H281" s="212">
        <v>5</v>
      </c>
      <c r="I281" s="213"/>
      <c r="J281" s="212">
        <f>ROUND(I281*H281,2)</f>
        <v>0</v>
      </c>
      <c r="K281" s="210" t="s">
        <v>402</v>
      </c>
      <c r="L281" s="214"/>
      <c r="M281" s="215" t="s">
        <v>1</v>
      </c>
      <c r="N281" s="216" t="s">
        <v>41</v>
      </c>
      <c r="O281" s="57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AR281" s="14" t="s">
        <v>391</v>
      </c>
      <c r="AT281" s="14" t="s">
        <v>422</v>
      </c>
      <c r="AU281" s="14" t="s">
        <v>106</v>
      </c>
      <c r="AY281" s="14" t="s">
        <v>310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4" t="s">
        <v>106</v>
      </c>
      <c r="BK281" s="185">
        <f>ROUND(I281*H281,2)</f>
        <v>0</v>
      </c>
      <c r="BL281" s="14" t="s">
        <v>314</v>
      </c>
      <c r="BM281" s="14" t="s">
        <v>2238</v>
      </c>
    </row>
    <row r="282" spans="2:51" s="11" customFormat="1" ht="11.25">
      <c r="B282" s="186"/>
      <c r="C282" s="187"/>
      <c r="D282" s="188" t="s">
        <v>325</v>
      </c>
      <c r="E282" s="189" t="s">
        <v>1044</v>
      </c>
      <c r="F282" s="190" t="s">
        <v>2239</v>
      </c>
      <c r="G282" s="187"/>
      <c r="H282" s="191">
        <v>5</v>
      </c>
      <c r="I282" s="192"/>
      <c r="J282" s="187"/>
      <c r="K282" s="187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325</v>
      </c>
      <c r="AU282" s="197" t="s">
        <v>106</v>
      </c>
      <c r="AV282" s="11" t="s">
        <v>106</v>
      </c>
      <c r="AW282" s="11" t="s">
        <v>31</v>
      </c>
      <c r="AX282" s="11" t="s">
        <v>69</v>
      </c>
      <c r="AY282" s="197" t="s">
        <v>310</v>
      </c>
    </row>
    <row r="283" spans="2:51" s="11" customFormat="1" ht="11.25">
      <c r="B283" s="186"/>
      <c r="C283" s="187"/>
      <c r="D283" s="188" t="s">
        <v>325</v>
      </c>
      <c r="E283" s="189" t="s">
        <v>2240</v>
      </c>
      <c r="F283" s="190" t="s">
        <v>2241</v>
      </c>
      <c r="G283" s="187"/>
      <c r="H283" s="191">
        <v>5</v>
      </c>
      <c r="I283" s="192"/>
      <c r="J283" s="187"/>
      <c r="K283" s="187"/>
      <c r="L283" s="193"/>
      <c r="M283" s="194"/>
      <c r="N283" s="195"/>
      <c r="O283" s="195"/>
      <c r="P283" s="195"/>
      <c r="Q283" s="195"/>
      <c r="R283" s="195"/>
      <c r="S283" s="195"/>
      <c r="T283" s="196"/>
      <c r="AT283" s="197" t="s">
        <v>325</v>
      </c>
      <c r="AU283" s="197" t="s">
        <v>106</v>
      </c>
      <c r="AV283" s="11" t="s">
        <v>106</v>
      </c>
      <c r="AW283" s="11" t="s">
        <v>31</v>
      </c>
      <c r="AX283" s="11" t="s">
        <v>77</v>
      </c>
      <c r="AY283" s="197" t="s">
        <v>310</v>
      </c>
    </row>
    <row r="284" spans="2:65" s="1" customFormat="1" ht="16.5" customHeight="1">
      <c r="B284" s="31"/>
      <c r="C284" s="208" t="s">
        <v>1046</v>
      </c>
      <c r="D284" s="208" t="s">
        <v>422</v>
      </c>
      <c r="E284" s="209" t="s">
        <v>2242</v>
      </c>
      <c r="F284" s="210" t="s">
        <v>2135</v>
      </c>
      <c r="G284" s="211" t="s">
        <v>863</v>
      </c>
      <c r="H284" s="212">
        <v>7</v>
      </c>
      <c r="I284" s="213"/>
      <c r="J284" s="212">
        <f>ROUND(I284*H284,2)</f>
        <v>0</v>
      </c>
      <c r="K284" s="210" t="s">
        <v>402</v>
      </c>
      <c r="L284" s="214"/>
      <c r="M284" s="215" t="s">
        <v>1</v>
      </c>
      <c r="N284" s="216" t="s">
        <v>41</v>
      </c>
      <c r="O284" s="57"/>
      <c r="P284" s="183">
        <f>O284*H284</f>
        <v>0</v>
      </c>
      <c r="Q284" s="183">
        <v>0</v>
      </c>
      <c r="R284" s="183">
        <f>Q284*H284</f>
        <v>0</v>
      </c>
      <c r="S284" s="183">
        <v>0</v>
      </c>
      <c r="T284" s="184">
        <f>S284*H284</f>
        <v>0</v>
      </c>
      <c r="AR284" s="14" t="s">
        <v>391</v>
      </c>
      <c r="AT284" s="14" t="s">
        <v>422</v>
      </c>
      <c r="AU284" s="14" t="s">
        <v>106</v>
      </c>
      <c r="AY284" s="14" t="s">
        <v>310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4" t="s">
        <v>106</v>
      </c>
      <c r="BK284" s="185">
        <f>ROUND(I284*H284,2)</f>
        <v>0</v>
      </c>
      <c r="BL284" s="14" t="s">
        <v>314</v>
      </c>
      <c r="BM284" s="14" t="s">
        <v>2243</v>
      </c>
    </row>
    <row r="285" spans="2:51" s="11" customFormat="1" ht="11.25">
      <c r="B285" s="186"/>
      <c r="C285" s="187"/>
      <c r="D285" s="188" t="s">
        <v>325</v>
      </c>
      <c r="E285" s="189" t="s">
        <v>1050</v>
      </c>
      <c r="F285" s="190" t="s">
        <v>2220</v>
      </c>
      <c r="G285" s="187"/>
      <c r="H285" s="191">
        <v>7</v>
      </c>
      <c r="I285" s="192"/>
      <c r="J285" s="187"/>
      <c r="K285" s="187"/>
      <c r="L285" s="193"/>
      <c r="M285" s="194"/>
      <c r="N285" s="195"/>
      <c r="O285" s="195"/>
      <c r="P285" s="195"/>
      <c r="Q285" s="195"/>
      <c r="R285" s="195"/>
      <c r="S285" s="195"/>
      <c r="T285" s="196"/>
      <c r="AT285" s="197" t="s">
        <v>325</v>
      </c>
      <c r="AU285" s="197" t="s">
        <v>106</v>
      </c>
      <c r="AV285" s="11" t="s">
        <v>106</v>
      </c>
      <c r="AW285" s="11" t="s">
        <v>31</v>
      </c>
      <c r="AX285" s="11" t="s">
        <v>69</v>
      </c>
      <c r="AY285" s="197" t="s">
        <v>310</v>
      </c>
    </row>
    <row r="286" spans="2:51" s="11" customFormat="1" ht="11.25">
      <c r="B286" s="186"/>
      <c r="C286" s="187"/>
      <c r="D286" s="188" t="s">
        <v>325</v>
      </c>
      <c r="E286" s="189" t="s">
        <v>2244</v>
      </c>
      <c r="F286" s="190" t="s">
        <v>2245</v>
      </c>
      <c r="G286" s="187"/>
      <c r="H286" s="191">
        <v>7</v>
      </c>
      <c r="I286" s="192"/>
      <c r="J286" s="187"/>
      <c r="K286" s="187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325</v>
      </c>
      <c r="AU286" s="197" t="s">
        <v>106</v>
      </c>
      <c r="AV286" s="11" t="s">
        <v>106</v>
      </c>
      <c r="AW286" s="11" t="s">
        <v>31</v>
      </c>
      <c r="AX286" s="11" t="s">
        <v>77</v>
      </c>
      <c r="AY286" s="197" t="s">
        <v>310</v>
      </c>
    </row>
    <row r="287" spans="2:65" s="1" customFormat="1" ht="16.5" customHeight="1">
      <c r="B287" s="31"/>
      <c r="C287" s="208" t="s">
        <v>1052</v>
      </c>
      <c r="D287" s="208" t="s">
        <v>422</v>
      </c>
      <c r="E287" s="209" t="s">
        <v>2246</v>
      </c>
      <c r="F287" s="210" t="s">
        <v>2144</v>
      </c>
      <c r="G287" s="211" t="s">
        <v>320</v>
      </c>
      <c r="H287" s="212">
        <v>18</v>
      </c>
      <c r="I287" s="213"/>
      <c r="J287" s="212">
        <f>ROUND(I287*H287,2)</f>
        <v>0</v>
      </c>
      <c r="K287" s="210" t="s">
        <v>402</v>
      </c>
      <c r="L287" s="214"/>
      <c r="M287" s="215" t="s">
        <v>1</v>
      </c>
      <c r="N287" s="216" t="s">
        <v>41</v>
      </c>
      <c r="O287" s="57"/>
      <c r="P287" s="183">
        <f>O287*H287</f>
        <v>0</v>
      </c>
      <c r="Q287" s="183">
        <v>0</v>
      </c>
      <c r="R287" s="183">
        <f>Q287*H287</f>
        <v>0</v>
      </c>
      <c r="S287" s="183">
        <v>0</v>
      </c>
      <c r="T287" s="184">
        <f>S287*H287</f>
        <v>0</v>
      </c>
      <c r="AR287" s="14" t="s">
        <v>391</v>
      </c>
      <c r="AT287" s="14" t="s">
        <v>422</v>
      </c>
      <c r="AU287" s="14" t="s">
        <v>106</v>
      </c>
      <c r="AY287" s="14" t="s">
        <v>310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4" t="s">
        <v>106</v>
      </c>
      <c r="BK287" s="185">
        <f>ROUND(I287*H287,2)</f>
        <v>0</v>
      </c>
      <c r="BL287" s="14" t="s">
        <v>314</v>
      </c>
      <c r="BM287" s="14" t="s">
        <v>2247</v>
      </c>
    </row>
    <row r="288" spans="2:51" s="11" customFormat="1" ht="11.25">
      <c r="B288" s="186"/>
      <c r="C288" s="187"/>
      <c r="D288" s="188" t="s">
        <v>325</v>
      </c>
      <c r="E288" s="189" t="s">
        <v>1056</v>
      </c>
      <c r="F288" s="190" t="s">
        <v>2248</v>
      </c>
      <c r="G288" s="187"/>
      <c r="H288" s="191">
        <v>18</v>
      </c>
      <c r="I288" s="192"/>
      <c r="J288" s="187"/>
      <c r="K288" s="187"/>
      <c r="L288" s="193"/>
      <c r="M288" s="194"/>
      <c r="N288" s="195"/>
      <c r="O288" s="195"/>
      <c r="P288" s="195"/>
      <c r="Q288" s="195"/>
      <c r="R288" s="195"/>
      <c r="S288" s="195"/>
      <c r="T288" s="196"/>
      <c r="AT288" s="197" t="s">
        <v>325</v>
      </c>
      <c r="AU288" s="197" t="s">
        <v>106</v>
      </c>
      <c r="AV288" s="11" t="s">
        <v>106</v>
      </c>
      <c r="AW288" s="11" t="s">
        <v>31</v>
      </c>
      <c r="AX288" s="11" t="s">
        <v>69</v>
      </c>
      <c r="AY288" s="197" t="s">
        <v>310</v>
      </c>
    </row>
    <row r="289" spans="2:51" s="11" customFormat="1" ht="11.25">
      <c r="B289" s="186"/>
      <c r="C289" s="187"/>
      <c r="D289" s="188" t="s">
        <v>325</v>
      </c>
      <c r="E289" s="189" t="s">
        <v>2249</v>
      </c>
      <c r="F289" s="190" t="s">
        <v>2250</v>
      </c>
      <c r="G289" s="187"/>
      <c r="H289" s="191">
        <v>18</v>
      </c>
      <c r="I289" s="192"/>
      <c r="J289" s="187"/>
      <c r="K289" s="187"/>
      <c r="L289" s="193"/>
      <c r="M289" s="194"/>
      <c r="N289" s="195"/>
      <c r="O289" s="195"/>
      <c r="P289" s="195"/>
      <c r="Q289" s="195"/>
      <c r="R289" s="195"/>
      <c r="S289" s="195"/>
      <c r="T289" s="196"/>
      <c r="AT289" s="197" t="s">
        <v>325</v>
      </c>
      <c r="AU289" s="197" t="s">
        <v>106</v>
      </c>
      <c r="AV289" s="11" t="s">
        <v>106</v>
      </c>
      <c r="AW289" s="11" t="s">
        <v>31</v>
      </c>
      <c r="AX289" s="11" t="s">
        <v>77</v>
      </c>
      <c r="AY289" s="197" t="s">
        <v>310</v>
      </c>
    </row>
    <row r="290" spans="2:65" s="1" customFormat="1" ht="16.5" customHeight="1">
      <c r="B290" s="31"/>
      <c r="C290" s="175" t="s">
        <v>1058</v>
      </c>
      <c r="D290" s="175" t="s">
        <v>317</v>
      </c>
      <c r="E290" s="176" t="s">
        <v>2251</v>
      </c>
      <c r="F290" s="177" t="s">
        <v>2252</v>
      </c>
      <c r="G290" s="178" t="s">
        <v>320</v>
      </c>
      <c r="H290" s="179">
        <v>42</v>
      </c>
      <c r="I290" s="180"/>
      <c r="J290" s="179">
        <f>ROUND(I290*H290,2)</f>
        <v>0</v>
      </c>
      <c r="K290" s="177" t="s">
        <v>402</v>
      </c>
      <c r="L290" s="35"/>
      <c r="M290" s="181" t="s">
        <v>1</v>
      </c>
      <c r="N290" s="182" t="s">
        <v>41</v>
      </c>
      <c r="O290" s="57"/>
      <c r="P290" s="183">
        <f>O290*H290</f>
        <v>0</v>
      </c>
      <c r="Q290" s="183">
        <v>0</v>
      </c>
      <c r="R290" s="183">
        <f>Q290*H290</f>
        <v>0</v>
      </c>
      <c r="S290" s="183">
        <v>0</v>
      </c>
      <c r="T290" s="184">
        <f>S290*H290</f>
        <v>0</v>
      </c>
      <c r="AR290" s="14" t="s">
        <v>314</v>
      </c>
      <c r="AT290" s="14" t="s">
        <v>317</v>
      </c>
      <c r="AU290" s="14" t="s">
        <v>106</v>
      </c>
      <c r="AY290" s="14" t="s">
        <v>310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4" t="s">
        <v>106</v>
      </c>
      <c r="BK290" s="185">
        <f>ROUND(I290*H290,2)</f>
        <v>0</v>
      </c>
      <c r="BL290" s="14" t="s">
        <v>314</v>
      </c>
      <c r="BM290" s="14" t="s">
        <v>2253</v>
      </c>
    </row>
    <row r="291" spans="2:51" s="11" customFormat="1" ht="11.25">
      <c r="B291" s="186"/>
      <c r="C291" s="187"/>
      <c r="D291" s="188" t="s">
        <v>325</v>
      </c>
      <c r="E291" s="189" t="s">
        <v>1062</v>
      </c>
      <c r="F291" s="190" t="s">
        <v>2254</v>
      </c>
      <c r="G291" s="187"/>
      <c r="H291" s="191">
        <v>42</v>
      </c>
      <c r="I291" s="192"/>
      <c r="J291" s="187"/>
      <c r="K291" s="187"/>
      <c r="L291" s="193"/>
      <c r="M291" s="194"/>
      <c r="N291" s="195"/>
      <c r="O291" s="195"/>
      <c r="P291" s="195"/>
      <c r="Q291" s="195"/>
      <c r="R291" s="195"/>
      <c r="S291" s="195"/>
      <c r="T291" s="196"/>
      <c r="AT291" s="197" t="s">
        <v>325</v>
      </c>
      <c r="AU291" s="197" t="s">
        <v>106</v>
      </c>
      <c r="AV291" s="11" t="s">
        <v>106</v>
      </c>
      <c r="AW291" s="11" t="s">
        <v>31</v>
      </c>
      <c r="AX291" s="11" t="s">
        <v>69</v>
      </c>
      <c r="AY291" s="197" t="s">
        <v>310</v>
      </c>
    </row>
    <row r="292" spans="2:51" s="11" customFormat="1" ht="11.25">
      <c r="B292" s="186"/>
      <c r="C292" s="187"/>
      <c r="D292" s="188" t="s">
        <v>325</v>
      </c>
      <c r="E292" s="189" t="s">
        <v>2255</v>
      </c>
      <c r="F292" s="190" t="s">
        <v>2256</v>
      </c>
      <c r="G292" s="187"/>
      <c r="H292" s="191">
        <v>42</v>
      </c>
      <c r="I292" s="192"/>
      <c r="J292" s="187"/>
      <c r="K292" s="187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325</v>
      </c>
      <c r="AU292" s="197" t="s">
        <v>106</v>
      </c>
      <c r="AV292" s="11" t="s">
        <v>106</v>
      </c>
      <c r="AW292" s="11" t="s">
        <v>31</v>
      </c>
      <c r="AX292" s="11" t="s">
        <v>77</v>
      </c>
      <c r="AY292" s="197" t="s">
        <v>310</v>
      </c>
    </row>
    <row r="293" spans="2:63" s="10" customFormat="1" ht="22.9" customHeight="1">
      <c r="B293" s="159"/>
      <c r="C293" s="160"/>
      <c r="D293" s="161" t="s">
        <v>68</v>
      </c>
      <c r="E293" s="173" t="s">
        <v>1662</v>
      </c>
      <c r="F293" s="173" t="s">
        <v>1663</v>
      </c>
      <c r="G293" s="160"/>
      <c r="H293" s="160"/>
      <c r="I293" s="163"/>
      <c r="J293" s="174">
        <f>BK293</f>
        <v>0</v>
      </c>
      <c r="K293" s="160"/>
      <c r="L293" s="165"/>
      <c r="M293" s="166"/>
      <c r="N293" s="167"/>
      <c r="O293" s="167"/>
      <c r="P293" s="168">
        <f>SUM(P294:P312)</f>
        <v>0</v>
      </c>
      <c r="Q293" s="167"/>
      <c r="R293" s="168">
        <f>SUM(R294:R312)</f>
        <v>0</v>
      </c>
      <c r="S293" s="167"/>
      <c r="T293" s="169">
        <f>SUM(T294:T312)</f>
        <v>0</v>
      </c>
      <c r="AR293" s="170" t="s">
        <v>314</v>
      </c>
      <c r="AT293" s="171" t="s">
        <v>68</v>
      </c>
      <c r="AU293" s="171" t="s">
        <v>77</v>
      </c>
      <c r="AY293" s="170" t="s">
        <v>310</v>
      </c>
      <c r="BK293" s="172">
        <f>SUM(BK294:BK312)</f>
        <v>0</v>
      </c>
    </row>
    <row r="294" spans="2:65" s="1" customFormat="1" ht="16.5" customHeight="1">
      <c r="B294" s="31"/>
      <c r="C294" s="175" t="s">
        <v>1064</v>
      </c>
      <c r="D294" s="175" t="s">
        <v>317</v>
      </c>
      <c r="E294" s="176" t="s">
        <v>2257</v>
      </c>
      <c r="F294" s="177" t="s">
        <v>2258</v>
      </c>
      <c r="G294" s="178" t="s">
        <v>720</v>
      </c>
      <c r="H294" s="179">
        <v>24</v>
      </c>
      <c r="I294" s="180"/>
      <c r="J294" s="179">
        <f>ROUND(I294*H294,2)</f>
        <v>0</v>
      </c>
      <c r="K294" s="177" t="s">
        <v>402</v>
      </c>
      <c r="L294" s="35"/>
      <c r="M294" s="181" t="s">
        <v>1</v>
      </c>
      <c r="N294" s="182" t="s">
        <v>41</v>
      </c>
      <c r="O294" s="57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AR294" s="14" t="s">
        <v>314</v>
      </c>
      <c r="AT294" s="14" t="s">
        <v>317</v>
      </c>
      <c r="AU294" s="14" t="s">
        <v>106</v>
      </c>
      <c r="AY294" s="14" t="s">
        <v>310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4" t="s">
        <v>106</v>
      </c>
      <c r="BK294" s="185">
        <f>ROUND(I294*H294,2)</f>
        <v>0</v>
      </c>
      <c r="BL294" s="14" t="s">
        <v>314</v>
      </c>
      <c r="BM294" s="14" t="s">
        <v>2259</v>
      </c>
    </row>
    <row r="295" spans="2:51" s="11" customFormat="1" ht="11.25">
      <c r="B295" s="186"/>
      <c r="C295" s="187"/>
      <c r="D295" s="188" t="s">
        <v>325</v>
      </c>
      <c r="E295" s="189" t="s">
        <v>1068</v>
      </c>
      <c r="F295" s="190" t="s">
        <v>2260</v>
      </c>
      <c r="G295" s="187"/>
      <c r="H295" s="191">
        <v>24</v>
      </c>
      <c r="I295" s="192"/>
      <c r="J295" s="187"/>
      <c r="K295" s="187"/>
      <c r="L295" s="193"/>
      <c r="M295" s="194"/>
      <c r="N295" s="195"/>
      <c r="O295" s="195"/>
      <c r="P295" s="195"/>
      <c r="Q295" s="195"/>
      <c r="R295" s="195"/>
      <c r="S295" s="195"/>
      <c r="T295" s="196"/>
      <c r="AT295" s="197" t="s">
        <v>325</v>
      </c>
      <c r="AU295" s="197" t="s">
        <v>106</v>
      </c>
      <c r="AV295" s="11" t="s">
        <v>106</v>
      </c>
      <c r="AW295" s="11" t="s">
        <v>31</v>
      </c>
      <c r="AX295" s="11" t="s">
        <v>69</v>
      </c>
      <c r="AY295" s="197" t="s">
        <v>310</v>
      </c>
    </row>
    <row r="296" spans="2:51" s="11" customFormat="1" ht="11.25">
      <c r="B296" s="186"/>
      <c r="C296" s="187"/>
      <c r="D296" s="188" t="s">
        <v>325</v>
      </c>
      <c r="E296" s="189" t="s">
        <v>2261</v>
      </c>
      <c r="F296" s="190" t="s">
        <v>2262</v>
      </c>
      <c r="G296" s="187"/>
      <c r="H296" s="191">
        <v>24</v>
      </c>
      <c r="I296" s="192"/>
      <c r="J296" s="187"/>
      <c r="K296" s="187"/>
      <c r="L296" s="193"/>
      <c r="M296" s="194"/>
      <c r="N296" s="195"/>
      <c r="O296" s="195"/>
      <c r="P296" s="195"/>
      <c r="Q296" s="195"/>
      <c r="R296" s="195"/>
      <c r="S296" s="195"/>
      <c r="T296" s="196"/>
      <c r="AT296" s="197" t="s">
        <v>325</v>
      </c>
      <c r="AU296" s="197" t="s">
        <v>106</v>
      </c>
      <c r="AV296" s="11" t="s">
        <v>106</v>
      </c>
      <c r="AW296" s="11" t="s">
        <v>31</v>
      </c>
      <c r="AX296" s="11" t="s">
        <v>77</v>
      </c>
      <c r="AY296" s="197" t="s">
        <v>310</v>
      </c>
    </row>
    <row r="297" spans="2:65" s="1" customFormat="1" ht="16.5" customHeight="1">
      <c r="B297" s="31"/>
      <c r="C297" s="175" t="s">
        <v>1070</v>
      </c>
      <c r="D297" s="175" t="s">
        <v>317</v>
      </c>
      <c r="E297" s="176" t="s">
        <v>2263</v>
      </c>
      <c r="F297" s="177" t="s">
        <v>2264</v>
      </c>
      <c r="G297" s="178" t="s">
        <v>320</v>
      </c>
      <c r="H297" s="179">
        <v>173.51</v>
      </c>
      <c r="I297" s="180"/>
      <c r="J297" s="179">
        <f>ROUND(I297*H297,2)</f>
        <v>0</v>
      </c>
      <c r="K297" s="177" t="s">
        <v>402</v>
      </c>
      <c r="L297" s="35"/>
      <c r="M297" s="181" t="s">
        <v>1</v>
      </c>
      <c r="N297" s="182" t="s">
        <v>41</v>
      </c>
      <c r="O297" s="57"/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AR297" s="14" t="s">
        <v>314</v>
      </c>
      <c r="AT297" s="14" t="s">
        <v>317</v>
      </c>
      <c r="AU297" s="14" t="s">
        <v>106</v>
      </c>
      <c r="AY297" s="14" t="s">
        <v>310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14" t="s">
        <v>106</v>
      </c>
      <c r="BK297" s="185">
        <f>ROUND(I297*H297,2)</f>
        <v>0</v>
      </c>
      <c r="BL297" s="14" t="s">
        <v>314</v>
      </c>
      <c r="BM297" s="14" t="s">
        <v>2265</v>
      </c>
    </row>
    <row r="298" spans="2:51" s="11" customFormat="1" ht="11.25">
      <c r="B298" s="186"/>
      <c r="C298" s="187"/>
      <c r="D298" s="188" t="s">
        <v>325</v>
      </c>
      <c r="E298" s="189" t="s">
        <v>2266</v>
      </c>
      <c r="F298" s="190" t="s">
        <v>2267</v>
      </c>
      <c r="G298" s="187"/>
      <c r="H298" s="191">
        <v>173.51</v>
      </c>
      <c r="I298" s="192"/>
      <c r="J298" s="187"/>
      <c r="K298" s="187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325</v>
      </c>
      <c r="AU298" s="197" t="s">
        <v>106</v>
      </c>
      <c r="AV298" s="11" t="s">
        <v>106</v>
      </c>
      <c r="AW298" s="11" t="s">
        <v>31</v>
      </c>
      <c r="AX298" s="11" t="s">
        <v>69</v>
      </c>
      <c r="AY298" s="197" t="s">
        <v>310</v>
      </c>
    </row>
    <row r="299" spans="2:51" s="11" customFormat="1" ht="11.25">
      <c r="B299" s="186"/>
      <c r="C299" s="187"/>
      <c r="D299" s="188" t="s">
        <v>325</v>
      </c>
      <c r="E299" s="189" t="s">
        <v>2268</v>
      </c>
      <c r="F299" s="190" t="s">
        <v>2269</v>
      </c>
      <c r="G299" s="187"/>
      <c r="H299" s="191">
        <v>173.51</v>
      </c>
      <c r="I299" s="192"/>
      <c r="J299" s="187"/>
      <c r="K299" s="187"/>
      <c r="L299" s="193"/>
      <c r="M299" s="194"/>
      <c r="N299" s="195"/>
      <c r="O299" s="195"/>
      <c r="P299" s="195"/>
      <c r="Q299" s="195"/>
      <c r="R299" s="195"/>
      <c r="S299" s="195"/>
      <c r="T299" s="196"/>
      <c r="AT299" s="197" t="s">
        <v>325</v>
      </c>
      <c r="AU299" s="197" t="s">
        <v>106</v>
      </c>
      <c r="AV299" s="11" t="s">
        <v>106</v>
      </c>
      <c r="AW299" s="11" t="s">
        <v>31</v>
      </c>
      <c r="AX299" s="11" t="s">
        <v>77</v>
      </c>
      <c r="AY299" s="197" t="s">
        <v>310</v>
      </c>
    </row>
    <row r="300" spans="2:65" s="1" customFormat="1" ht="22.5" customHeight="1">
      <c r="B300" s="31"/>
      <c r="C300" s="175" t="s">
        <v>1076</v>
      </c>
      <c r="D300" s="175" t="s">
        <v>317</v>
      </c>
      <c r="E300" s="176" t="s">
        <v>2270</v>
      </c>
      <c r="F300" s="177" t="s">
        <v>2271</v>
      </c>
      <c r="G300" s="178" t="s">
        <v>1084</v>
      </c>
      <c r="H300" s="179">
        <v>15</v>
      </c>
      <c r="I300" s="180"/>
      <c r="J300" s="179">
        <f>ROUND(I300*H300,2)</f>
        <v>0</v>
      </c>
      <c r="K300" s="177" t="s">
        <v>321</v>
      </c>
      <c r="L300" s="35"/>
      <c r="M300" s="181" t="s">
        <v>1</v>
      </c>
      <c r="N300" s="182" t="s">
        <v>41</v>
      </c>
      <c r="O300" s="57"/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AR300" s="14" t="s">
        <v>314</v>
      </c>
      <c r="AT300" s="14" t="s">
        <v>317</v>
      </c>
      <c r="AU300" s="14" t="s">
        <v>106</v>
      </c>
      <c r="AY300" s="14" t="s">
        <v>310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4" t="s">
        <v>106</v>
      </c>
      <c r="BK300" s="185">
        <f>ROUND(I300*H300,2)</f>
        <v>0</v>
      </c>
      <c r="BL300" s="14" t="s">
        <v>314</v>
      </c>
      <c r="BM300" s="14" t="s">
        <v>2272</v>
      </c>
    </row>
    <row r="301" spans="2:51" s="11" customFormat="1" ht="11.25">
      <c r="B301" s="186"/>
      <c r="C301" s="187"/>
      <c r="D301" s="188" t="s">
        <v>325</v>
      </c>
      <c r="E301" s="189" t="s">
        <v>1080</v>
      </c>
      <c r="F301" s="190" t="s">
        <v>2273</v>
      </c>
      <c r="G301" s="187"/>
      <c r="H301" s="191">
        <v>15</v>
      </c>
      <c r="I301" s="192"/>
      <c r="J301" s="187"/>
      <c r="K301" s="187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325</v>
      </c>
      <c r="AU301" s="197" t="s">
        <v>106</v>
      </c>
      <c r="AV301" s="11" t="s">
        <v>106</v>
      </c>
      <c r="AW301" s="11" t="s">
        <v>31</v>
      </c>
      <c r="AX301" s="11" t="s">
        <v>77</v>
      </c>
      <c r="AY301" s="197" t="s">
        <v>310</v>
      </c>
    </row>
    <row r="302" spans="2:65" s="1" customFormat="1" ht="16.5" customHeight="1">
      <c r="B302" s="31"/>
      <c r="C302" s="208" t="s">
        <v>1081</v>
      </c>
      <c r="D302" s="208" t="s">
        <v>422</v>
      </c>
      <c r="E302" s="209" t="s">
        <v>2274</v>
      </c>
      <c r="F302" s="210" t="s">
        <v>2275</v>
      </c>
      <c r="G302" s="211" t="s">
        <v>422</v>
      </c>
      <c r="H302" s="212">
        <v>87.85</v>
      </c>
      <c r="I302" s="213"/>
      <c r="J302" s="212">
        <f>ROUND(I302*H302,2)</f>
        <v>0</v>
      </c>
      <c r="K302" s="210" t="s">
        <v>402</v>
      </c>
      <c r="L302" s="214"/>
      <c r="M302" s="215" t="s">
        <v>1</v>
      </c>
      <c r="N302" s="216" t="s">
        <v>41</v>
      </c>
      <c r="O302" s="57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AR302" s="14" t="s">
        <v>391</v>
      </c>
      <c r="AT302" s="14" t="s">
        <v>422</v>
      </c>
      <c r="AU302" s="14" t="s">
        <v>106</v>
      </c>
      <c r="AY302" s="14" t="s">
        <v>310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4" t="s">
        <v>106</v>
      </c>
      <c r="BK302" s="185">
        <f>ROUND(I302*H302,2)</f>
        <v>0</v>
      </c>
      <c r="BL302" s="14" t="s">
        <v>314</v>
      </c>
      <c r="BM302" s="14" t="s">
        <v>2276</v>
      </c>
    </row>
    <row r="303" spans="2:51" s="11" customFormat="1" ht="11.25">
      <c r="B303" s="186"/>
      <c r="C303" s="187"/>
      <c r="D303" s="188" t="s">
        <v>325</v>
      </c>
      <c r="E303" s="189" t="s">
        <v>1086</v>
      </c>
      <c r="F303" s="190" t="s">
        <v>2277</v>
      </c>
      <c r="G303" s="187"/>
      <c r="H303" s="191">
        <v>87.85</v>
      </c>
      <c r="I303" s="192"/>
      <c r="J303" s="187"/>
      <c r="K303" s="187"/>
      <c r="L303" s="193"/>
      <c r="M303" s="194"/>
      <c r="N303" s="195"/>
      <c r="O303" s="195"/>
      <c r="P303" s="195"/>
      <c r="Q303" s="195"/>
      <c r="R303" s="195"/>
      <c r="S303" s="195"/>
      <c r="T303" s="196"/>
      <c r="AT303" s="197" t="s">
        <v>325</v>
      </c>
      <c r="AU303" s="197" t="s">
        <v>106</v>
      </c>
      <c r="AV303" s="11" t="s">
        <v>106</v>
      </c>
      <c r="AW303" s="11" t="s">
        <v>31</v>
      </c>
      <c r="AX303" s="11" t="s">
        <v>69</v>
      </c>
      <c r="AY303" s="197" t="s">
        <v>310</v>
      </c>
    </row>
    <row r="304" spans="2:51" s="11" customFormat="1" ht="11.25">
      <c r="B304" s="186"/>
      <c r="C304" s="187"/>
      <c r="D304" s="188" t="s">
        <v>325</v>
      </c>
      <c r="E304" s="189" t="s">
        <v>2278</v>
      </c>
      <c r="F304" s="190" t="s">
        <v>2279</v>
      </c>
      <c r="G304" s="187"/>
      <c r="H304" s="191">
        <v>87.85</v>
      </c>
      <c r="I304" s="192"/>
      <c r="J304" s="187"/>
      <c r="K304" s="187"/>
      <c r="L304" s="193"/>
      <c r="M304" s="194"/>
      <c r="N304" s="195"/>
      <c r="O304" s="195"/>
      <c r="P304" s="195"/>
      <c r="Q304" s="195"/>
      <c r="R304" s="195"/>
      <c r="S304" s="195"/>
      <c r="T304" s="196"/>
      <c r="AT304" s="197" t="s">
        <v>325</v>
      </c>
      <c r="AU304" s="197" t="s">
        <v>106</v>
      </c>
      <c r="AV304" s="11" t="s">
        <v>106</v>
      </c>
      <c r="AW304" s="11" t="s">
        <v>31</v>
      </c>
      <c r="AX304" s="11" t="s">
        <v>77</v>
      </c>
      <c r="AY304" s="197" t="s">
        <v>310</v>
      </c>
    </row>
    <row r="305" spans="2:65" s="1" customFormat="1" ht="16.5" customHeight="1">
      <c r="B305" s="31"/>
      <c r="C305" s="208" t="s">
        <v>1087</v>
      </c>
      <c r="D305" s="208" t="s">
        <v>422</v>
      </c>
      <c r="E305" s="209" t="s">
        <v>2280</v>
      </c>
      <c r="F305" s="210" t="s">
        <v>2281</v>
      </c>
      <c r="G305" s="211" t="s">
        <v>422</v>
      </c>
      <c r="H305" s="212">
        <v>42.42</v>
      </c>
      <c r="I305" s="213"/>
      <c r="J305" s="212">
        <f>ROUND(I305*H305,2)</f>
        <v>0</v>
      </c>
      <c r="K305" s="210" t="s">
        <v>402</v>
      </c>
      <c r="L305" s="214"/>
      <c r="M305" s="215" t="s">
        <v>1</v>
      </c>
      <c r="N305" s="216" t="s">
        <v>41</v>
      </c>
      <c r="O305" s="57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14" t="s">
        <v>391</v>
      </c>
      <c r="AT305" s="14" t="s">
        <v>422</v>
      </c>
      <c r="AU305" s="14" t="s">
        <v>106</v>
      </c>
      <c r="AY305" s="14" t="s">
        <v>310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4" t="s">
        <v>106</v>
      </c>
      <c r="BK305" s="185">
        <f>ROUND(I305*H305,2)</f>
        <v>0</v>
      </c>
      <c r="BL305" s="14" t="s">
        <v>314</v>
      </c>
      <c r="BM305" s="14" t="s">
        <v>2282</v>
      </c>
    </row>
    <row r="306" spans="2:51" s="11" customFormat="1" ht="11.25">
      <c r="B306" s="186"/>
      <c r="C306" s="187"/>
      <c r="D306" s="188" t="s">
        <v>325</v>
      </c>
      <c r="E306" s="189" t="s">
        <v>2283</v>
      </c>
      <c r="F306" s="190" t="s">
        <v>2284</v>
      </c>
      <c r="G306" s="187"/>
      <c r="H306" s="191">
        <v>42.42</v>
      </c>
      <c r="I306" s="192"/>
      <c r="J306" s="187"/>
      <c r="K306" s="187"/>
      <c r="L306" s="193"/>
      <c r="M306" s="194"/>
      <c r="N306" s="195"/>
      <c r="O306" s="195"/>
      <c r="P306" s="195"/>
      <c r="Q306" s="195"/>
      <c r="R306" s="195"/>
      <c r="S306" s="195"/>
      <c r="T306" s="196"/>
      <c r="AT306" s="197" t="s">
        <v>325</v>
      </c>
      <c r="AU306" s="197" t="s">
        <v>106</v>
      </c>
      <c r="AV306" s="11" t="s">
        <v>106</v>
      </c>
      <c r="AW306" s="11" t="s">
        <v>31</v>
      </c>
      <c r="AX306" s="11" t="s">
        <v>69</v>
      </c>
      <c r="AY306" s="197" t="s">
        <v>310</v>
      </c>
    </row>
    <row r="307" spans="2:51" s="11" customFormat="1" ht="11.25">
      <c r="B307" s="186"/>
      <c r="C307" s="187"/>
      <c r="D307" s="188" t="s">
        <v>325</v>
      </c>
      <c r="E307" s="189" t="s">
        <v>2285</v>
      </c>
      <c r="F307" s="190" t="s">
        <v>2286</v>
      </c>
      <c r="G307" s="187"/>
      <c r="H307" s="191">
        <v>42.42</v>
      </c>
      <c r="I307" s="192"/>
      <c r="J307" s="187"/>
      <c r="K307" s="187"/>
      <c r="L307" s="193"/>
      <c r="M307" s="194"/>
      <c r="N307" s="195"/>
      <c r="O307" s="195"/>
      <c r="P307" s="195"/>
      <c r="Q307" s="195"/>
      <c r="R307" s="195"/>
      <c r="S307" s="195"/>
      <c r="T307" s="196"/>
      <c r="AT307" s="197" t="s">
        <v>325</v>
      </c>
      <c r="AU307" s="197" t="s">
        <v>106</v>
      </c>
      <c r="AV307" s="11" t="s">
        <v>106</v>
      </c>
      <c r="AW307" s="11" t="s">
        <v>31</v>
      </c>
      <c r="AX307" s="11" t="s">
        <v>77</v>
      </c>
      <c r="AY307" s="197" t="s">
        <v>310</v>
      </c>
    </row>
    <row r="308" spans="2:65" s="1" customFormat="1" ht="22.5" customHeight="1">
      <c r="B308" s="31"/>
      <c r="C308" s="175" t="s">
        <v>1093</v>
      </c>
      <c r="D308" s="175" t="s">
        <v>317</v>
      </c>
      <c r="E308" s="176" t="s">
        <v>2287</v>
      </c>
      <c r="F308" s="177" t="s">
        <v>2288</v>
      </c>
      <c r="G308" s="178" t="s">
        <v>1084</v>
      </c>
      <c r="H308" s="179">
        <v>96</v>
      </c>
      <c r="I308" s="180"/>
      <c r="J308" s="179">
        <f>ROUND(I308*H308,2)</f>
        <v>0</v>
      </c>
      <c r="K308" s="177" t="s">
        <v>321</v>
      </c>
      <c r="L308" s="35"/>
      <c r="M308" s="181" t="s">
        <v>1</v>
      </c>
      <c r="N308" s="182" t="s">
        <v>41</v>
      </c>
      <c r="O308" s="57"/>
      <c r="P308" s="183">
        <f>O308*H308</f>
        <v>0</v>
      </c>
      <c r="Q308" s="183">
        <v>0</v>
      </c>
      <c r="R308" s="183">
        <f>Q308*H308</f>
        <v>0</v>
      </c>
      <c r="S308" s="183">
        <v>0</v>
      </c>
      <c r="T308" s="184">
        <f>S308*H308</f>
        <v>0</v>
      </c>
      <c r="AR308" s="14" t="s">
        <v>314</v>
      </c>
      <c r="AT308" s="14" t="s">
        <v>317</v>
      </c>
      <c r="AU308" s="14" t="s">
        <v>106</v>
      </c>
      <c r="AY308" s="14" t="s">
        <v>310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4" t="s">
        <v>106</v>
      </c>
      <c r="BK308" s="185">
        <f>ROUND(I308*H308,2)</f>
        <v>0</v>
      </c>
      <c r="BL308" s="14" t="s">
        <v>314</v>
      </c>
      <c r="BM308" s="14" t="s">
        <v>2289</v>
      </c>
    </row>
    <row r="309" spans="2:51" s="11" customFormat="1" ht="11.25">
      <c r="B309" s="186"/>
      <c r="C309" s="187"/>
      <c r="D309" s="188" t="s">
        <v>325</v>
      </c>
      <c r="E309" s="189" t="s">
        <v>1097</v>
      </c>
      <c r="F309" s="190" t="s">
        <v>2290</v>
      </c>
      <c r="G309" s="187"/>
      <c r="H309" s="191">
        <v>96</v>
      </c>
      <c r="I309" s="192"/>
      <c r="J309" s="187"/>
      <c r="K309" s="187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325</v>
      </c>
      <c r="AU309" s="197" t="s">
        <v>106</v>
      </c>
      <c r="AV309" s="11" t="s">
        <v>106</v>
      </c>
      <c r="AW309" s="11" t="s">
        <v>31</v>
      </c>
      <c r="AX309" s="11" t="s">
        <v>69</v>
      </c>
      <c r="AY309" s="197" t="s">
        <v>310</v>
      </c>
    </row>
    <row r="310" spans="2:51" s="11" customFormat="1" ht="11.25">
      <c r="B310" s="186"/>
      <c r="C310" s="187"/>
      <c r="D310" s="188" t="s">
        <v>325</v>
      </c>
      <c r="E310" s="189" t="s">
        <v>2291</v>
      </c>
      <c r="F310" s="190" t="s">
        <v>2292</v>
      </c>
      <c r="G310" s="187"/>
      <c r="H310" s="191">
        <v>96</v>
      </c>
      <c r="I310" s="192"/>
      <c r="J310" s="187"/>
      <c r="K310" s="187"/>
      <c r="L310" s="193"/>
      <c r="M310" s="194"/>
      <c r="N310" s="195"/>
      <c r="O310" s="195"/>
      <c r="P310" s="195"/>
      <c r="Q310" s="195"/>
      <c r="R310" s="195"/>
      <c r="S310" s="195"/>
      <c r="T310" s="196"/>
      <c r="AT310" s="197" t="s">
        <v>325</v>
      </c>
      <c r="AU310" s="197" t="s">
        <v>106</v>
      </c>
      <c r="AV310" s="11" t="s">
        <v>106</v>
      </c>
      <c r="AW310" s="11" t="s">
        <v>31</v>
      </c>
      <c r="AX310" s="11" t="s">
        <v>77</v>
      </c>
      <c r="AY310" s="197" t="s">
        <v>310</v>
      </c>
    </row>
    <row r="311" spans="2:65" s="1" customFormat="1" ht="22.5" customHeight="1">
      <c r="B311" s="31"/>
      <c r="C311" s="175" t="s">
        <v>1099</v>
      </c>
      <c r="D311" s="175" t="s">
        <v>317</v>
      </c>
      <c r="E311" s="176" t="s">
        <v>2293</v>
      </c>
      <c r="F311" s="177" t="s">
        <v>2294</v>
      </c>
      <c r="G311" s="178" t="s">
        <v>1084</v>
      </c>
      <c r="H311" s="179">
        <v>2</v>
      </c>
      <c r="I311" s="180"/>
      <c r="J311" s="179">
        <f>ROUND(I311*H311,2)</f>
        <v>0</v>
      </c>
      <c r="K311" s="177" t="s">
        <v>321</v>
      </c>
      <c r="L311" s="35"/>
      <c r="M311" s="181" t="s">
        <v>1</v>
      </c>
      <c r="N311" s="182" t="s">
        <v>41</v>
      </c>
      <c r="O311" s="57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AR311" s="14" t="s">
        <v>314</v>
      </c>
      <c r="AT311" s="14" t="s">
        <v>317</v>
      </c>
      <c r="AU311" s="14" t="s">
        <v>106</v>
      </c>
      <c r="AY311" s="14" t="s">
        <v>310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4" t="s">
        <v>106</v>
      </c>
      <c r="BK311" s="185">
        <f>ROUND(I311*H311,2)</f>
        <v>0</v>
      </c>
      <c r="BL311" s="14" t="s">
        <v>314</v>
      </c>
      <c r="BM311" s="14" t="s">
        <v>2295</v>
      </c>
    </row>
    <row r="312" spans="2:51" s="11" customFormat="1" ht="11.25">
      <c r="B312" s="186"/>
      <c r="C312" s="187"/>
      <c r="D312" s="188" t="s">
        <v>325</v>
      </c>
      <c r="E312" s="189" t="s">
        <v>1103</v>
      </c>
      <c r="F312" s="190" t="s">
        <v>106</v>
      </c>
      <c r="G312" s="187"/>
      <c r="H312" s="191">
        <v>2</v>
      </c>
      <c r="I312" s="192"/>
      <c r="J312" s="187"/>
      <c r="K312" s="187"/>
      <c r="L312" s="193"/>
      <c r="M312" s="194"/>
      <c r="N312" s="195"/>
      <c r="O312" s="195"/>
      <c r="P312" s="195"/>
      <c r="Q312" s="195"/>
      <c r="R312" s="195"/>
      <c r="S312" s="195"/>
      <c r="T312" s="196"/>
      <c r="AT312" s="197" t="s">
        <v>325</v>
      </c>
      <c r="AU312" s="197" t="s">
        <v>106</v>
      </c>
      <c r="AV312" s="11" t="s">
        <v>106</v>
      </c>
      <c r="AW312" s="11" t="s">
        <v>31</v>
      </c>
      <c r="AX312" s="11" t="s">
        <v>77</v>
      </c>
      <c r="AY312" s="197" t="s">
        <v>310</v>
      </c>
    </row>
    <row r="313" spans="2:63" s="10" customFormat="1" ht="22.9" customHeight="1">
      <c r="B313" s="159"/>
      <c r="C313" s="160"/>
      <c r="D313" s="161" t="s">
        <v>68</v>
      </c>
      <c r="E313" s="173" t="s">
        <v>2296</v>
      </c>
      <c r="F313" s="173" t="s">
        <v>2297</v>
      </c>
      <c r="G313" s="160"/>
      <c r="H313" s="160"/>
      <c r="I313" s="163"/>
      <c r="J313" s="174">
        <f>BK313</f>
        <v>0</v>
      </c>
      <c r="K313" s="160"/>
      <c r="L313" s="165"/>
      <c r="M313" s="166"/>
      <c r="N313" s="167"/>
      <c r="O313" s="167"/>
      <c r="P313" s="168">
        <f>SUM(P314:P321)</f>
        <v>0</v>
      </c>
      <c r="Q313" s="167"/>
      <c r="R313" s="168">
        <f>SUM(R314:R321)</f>
        <v>0.6576493000000001</v>
      </c>
      <c r="S313" s="167"/>
      <c r="T313" s="169">
        <f>SUM(T314:T321)</f>
        <v>0</v>
      </c>
      <c r="AR313" s="170" t="s">
        <v>314</v>
      </c>
      <c r="AT313" s="171" t="s">
        <v>68</v>
      </c>
      <c r="AU313" s="171" t="s">
        <v>77</v>
      </c>
      <c r="AY313" s="170" t="s">
        <v>310</v>
      </c>
      <c r="BK313" s="172">
        <f>SUM(BK314:BK321)</f>
        <v>0</v>
      </c>
    </row>
    <row r="314" spans="2:65" s="1" customFormat="1" ht="16.5" customHeight="1">
      <c r="B314" s="31"/>
      <c r="C314" s="175" t="s">
        <v>396</v>
      </c>
      <c r="D314" s="175" t="s">
        <v>317</v>
      </c>
      <c r="E314" s="176" t="s">
        <v>2298</v>
      </c>
      <c r="F314" s="177" t="s">
        <v>2299</v>
      </c>
      <c r="G314" s="178" t="s">
        <v>320</v>
      </c>
      <c r="H314" s="179">
        <v>335.35</v>
      </c>
      <c r="I314" s="180"/>
      <c r="J314" s="179">
        <f>ROUND(I314*H314,2)</f>
        <v>0</v>
      </c>
      <c r="K314" s="177" t="s">
        <v>321</v>
      </c>
      <c r="L314" s="35"/>
      <c r="M314" s="181" t="s">
        <v>1</v>
      </c>
      <c r="N314" s="182" t="s">
        <v>41</v>
      </c>
      <c r="O314" s="57"/>
      <c r="P314" s="183">
        <f>O314*H314</f>
        <v>0</v>
      </c>
      <c r="Q314" s="183">
        <v>0.0002</v>
      </c>
      <c r="R314" s="183">
        <f>Q314*H314</f>
        <v>0.06707</v>
      </c>
      <c r="S314" s="183">
        <v>0</v>
      </c>
      <c r="T314" s="184">
        <f>S314*H314</f>
        <v>0</v>
      </c>
      <c r="AR314" s="14" t="s">
        <v>314</v>
      </c>
      <c r="AT314" s="14" t="s">
        <v>317</v>
      </c>
      <c r="AU314" s="14" t="s">
        <v>106</v>
      </c>
      <c r="AY314" s="14" t="s">
        <v>310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4" t="s">
        <v>106</v>
      </c>
      <c r="BK314" s="185">
        <f>ROUND(I314*H314,2)</f>
        <v>0</v>
      </c>
      <c r="BL314" s="14" t="s">
        <v>314</v>
      </c>
      <c r="BM314" s="14" t="s">
        <v>2300</v>
      </c>
    </row>
    <row r="315" spans="2:51" s="11" customFormat="1" ht="11.25">
      <c r="B315" s="186"/>
      <c r="C315" s="187"/>
      <c r="D315" s="188" t="s">
        <v>325</v>
      </c>
      <c r="E315" s="189" t="s">
        <v>1107</v>
      </c>
      <c r="F315" s="190" t="s">
        <v>2301</v>
      </c>
      <c r="G315" s="187"/>
      <c r="H315" s="191">
        <v>335.35</v>
      </c>
      <c r="I315" s="192"/>
      <c r="J315" s="187"/>
      <c r="K315" s="187"/>
      <c r="L315" s="193"/>
      <c r="M315" s="194"/>
      <c r="N315" s="195"/>
      <c r="O315" s="195"/>
      <c r="P315" s="195"/>
      <c r="Q315" s="195"/>
      <c r="R315" s="195"/>
      <c r="S315" s="195"/>
      <c r="T315" s="196"/>
      <c r="AT315" s="197" t="s">
        <v>325</v>
      </c>
      <c r="AU315" s="197" t="s">
        <v>106</v>
      </c>
      <c r="AV315" s="11" t="s">
        <v>106</v>
      </c>
      <c r="AW315" s="11" t="s">
        <v>31</v>
      </c>
      <c r="AX315" s="11" t="s">
        <v>77</v>
      </c>
      <c r="AY315" s="197" t="s">
        <v>310</v>
      </c>
    </row>
    <row r="316" spans="2:65" s="1" customFormat="1" ht="16.5" customHeight="1">
      <c r="B316" s="31"/>
      <c r="C316" s="175" t="s">
        <v>1109</v>
      </c>
      <c r="D316" s="175" t="s">
        <v>317</v>
      </c>
      <c r="E316" s="176" t="s">
        <v>2302</v>
      </c>
      <c r="F316" s="177" t="s">
        <v>2303</v>
      </c>
      <c r="G316" s="178" t="s">
        <v>320</v>
      </c>
      <c r="H316" s="179">
        <v>913.57</v>
      </c>
      <c r="I316" s="180"/>
      <c r="J316" s="179">
        <f>ROUND(I316*H316,2)</f>
        <v>0</v>
      </c>
      <c r="K316" s="177" t="s">
        <v>321</v>
      </c>
      <c r="L316" s="35"/>
      <c r="M316" s="181" t="s">
        <v>1</v>
      </c>
      <c r="N316" s="182" t="s">
        <v>41</v>
      </c>
      <c r="O316" s="57"/>
      <c r="P316" s="183">
        <f>O316*H316</f>
        <v>0</v>
      </c>
      <c r="Q316" s="183">
        <v>0.00021</v>
      </c>
      <c r="R316" s="183">
        <f>Q316*H316</f>
        <v>0.1918497</v>
      </c>
      <c r="S316" s="183">
        <v>0</v>
      </c>
      <c r="T316" s="184">
        <f>S316*H316</f>
        <v>0</v>
      </c>
      <c r="AR316" s="14" t="s">
        <v>314</v>
      </c>
      <c r="AT316" s="14" t="s">
        <v>317</v>
      </c>
      <c r="AU316" s="14" t="s">
        <v>106</v>
      </c>
      <c r="AY316" s="14" t="s">
        <v>310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4" t="s">
        <v>106</v>
      </c>
      <c r="BK316" s="185">
        <f>ROUND(I316*H316,2)</f>
        <v>0</v>
      </c>
      <c r="BL316" s="14" t="s">
        <v>314</v>
      </c>
      <c r="BM316" s="14" t="s">
        <v>2304</v>
      </c>
    </row>
    <row r="317" spans="2:51" s="11" customFormat="1" ht="11.25">
      <c r="B317" s="186"/>
      <c r="C317" s="187"/>
      <c r="D317" s="188" t="s">
        <v>325</v>
      </c>
      <c r="E317" s="189" t="s">
        <v>1113</v>
      </c>
      <c r="F317" s="190" t="s">
        <v>2305</v>
      </c>
      <c r="G317" s="187"/>
      <c r="H317" s="191">
        <v>913.57</v>
      </c>
      <c r="I317" s="192"/>
      <c r="J317" s="187"/>
      <c r="K317" s="187"/>
      <c r="L317" s="193"/>
      <c r="M317" s="194"/>
      <c r="N317" s="195"/>
      <c r="O317" s="195"/>
      <c r="P317" s="195"/>
      <c r="Q317" s="195"/>
      <c r="R317" s="195"/>
      <c r="S317" s="195"/>
      <c r="T317" s="196"/>
      <c r="AT317" s="197" t="s">
        <v>325</v>
      </c>
      <c r="AU317" s="197" t="s">
        <v>106</v>
      </c>
      <c r="AV317" s="11" t="s">
        <v>106</v>
      </c>
      <c r="AW317" s="11" t="s">
        <v>31</v>
      </c>
      <c r="AX317" s="11" t="s">
        <v>77</v>
      </c>
      <c r="AY317" s="197" t="s">
        <v>310</v>
      </c>
    </row>
    <row r="318" spans="2:65" s="1" customFormat="1" ht="22.5" customHeight="1">
      <c r="B318" s="31"/>
      <c r="C318" s="175" t="s">
        <v>1115</v>
      </c>
      <c r="D318" s="175" t="s">
        <v>317</v>
      </c>
      <c r="E318" s="176" t="s">
        <v>2306</v>
      </c>
      <c r="F318" s="177" t="s">
        <v>2307</v>
      </c>
      <c r="G318" s="178" t="s">
        <v>320</v>
      </c>
      <c r="H318" s="179">
        <v>335.35</v>
      </c>
      <c r="I318" s="180"/>
      <c r="J318" s="179">
        <f>ROUND(I318*H318,2)</f>
        <v>0</v>
      </c>
      <c r="K318" s="177" t="s">
        <v>321</v>
      </c>
      <c r="L318" s="35"/>
      <c r="M318" s="181" t="s">
        <v>1</v>
      </c>
      <c r="N318" s="182" t="s">
        <v>41</v>
      </c>
      <c r="O318" s="57"/>
      <c r="P318" s="183">
        <f>O318*H318</f>
        <v>0</v>
      </c>
      <c r="Q318" s="183">
        <v>0.00029</v>
      </c>
      <c r="R318" s="183">
        <f>Q318*H318</f>
        <v>0.0972515</v>
      </c>
      <c r="S318" s="183">
        <v>0</v>
      </c>
      <c r="T318" s="184">
        <f>S318*H318</f>
        <v>0</v>
      </c>
      <c r="AR318" s="14" t="s">
        <v>314</v>
      </c>
      <c r="AT318" s="14" t="s">
        <v>317</v>
      </c>
      <c r="AU318" s="14" t="s">
        <v>106</v>
      </c>
      <c r="AY318" s="14" t="s">
        <v>310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4" t="s">
        <v>106</v>
      </c>
      <c r="BK318" s="185">
        <f>ROUND(I318*H318,2)</f>
        <v>0</v>
      </c>
      <c r="BL318" s="14" t="s">
        <v>314</v>
      </c>
      <c r="BM318" s="14" t="s">
        <v>2308</v>
      </c>
    </row>
    <row r="319" spans="2:51" s="11" customFormat="1" ht="11.25">
      <c r="B319" s="186"/>
      <c r="C319" s="187"/>
      <c r="D319" s="188" t="s">
        <v>325</v>
      </c>
      <c r="E319" s="189" t="s">
        <v>1119</v>
      </c>
      <c r="F319" s="190" t="s">
        <v>2301</v>
      </c>
      <c r="G319" s="187"/>
      <c r="H319" s="191">
        <v>335.35</v>
      </c>
      <c r="I319" s="192"/>
      <c r="J319" s="187"/>
      <c r="K319" s="187"/>
      <c r="L319" s="193"/>
      <c r="M319" s="194"/>
      <c r="N319" s="195"/>
      <c r="O319" s="195"/>
      <c r="P319" s="195"/>
      <c r="Q319" s="195"/>
      <c r="R319" s="195"/>
      <c r="S319" s="195"/>
      <c r="T319" s="196"/>
      <c r="AT319" s="197" t="s">
        <v>325</v>
      </c>
      <c r="AU319" s="197" t="s">
        <v>106</v>
      </c>
      <c r="AV319" s="11" t="s">
        <v>106</v>
      </c>
      <c r="AW319" s="11" t="s">
        <v>31</v>
      </c>
      <c r="AX319" s="11" t="s">
        <v>77</v>
      </c>
      <c r="AY319" s="197" t="s">
        <v>310</v>
      </c>
    </row>
    <row r="320" spans="2:65" s="1" customFormat="1" ht="16.5" customHeight="1">
      <c r="B320" s="31"/>
      <c r="C320" s="175" t="s">
        <v>1121</v>
      </c>
      <c r="D320" s="175" t="s">
        <v>317</v>
      </c>
      <c r="E320" s="176" t="s">
        <v>2309</v>
      </c>
      <c r="F320" s="177" t="s">
        <v>2310</v>
      </c>
      <c r="G320" s="178" t="s">
        <v>320</v>
      </c>
      <c r="H320" s="179">
        <v>913.57</v>
      </c>
      <c r="I320" s="180"/>
      <c r="J320" s="179">
        <f>ROUND(I320*H320,2)</f>
        <v>0</v>
      </c>
      <c r="K320" s="177" t="s">
        <v>321</v>
      </c>
      <c r="L320" s="35"/>
      <c r="M320" s="181" t="s">
        <v>1</v>
      </c>
      <c r="N320" s="182" t="s">
        <v>41</v>
      </c>
      <c r="O320" s="57"/>
      <c r="P320" s="183">
        <f>O320*H320</f>
        <v>0</v>
      </c>
      <c r="Q320" s="183">
        <v>0.00033</v>
      </c>
      <c r="R320" s="183">
        <f>Q320*H320</f>
        <v>0.3014781</v>
      </c>
      <c r="S320" s="183">
        <v>0</v>
      </c>
      <c r="T320" s="184">
        <f>S320*H320</f>
        <v>0</v>
      </c>
      <c r="AR320" s="14" t="s">
        <v>314</v>
      </c>
      <c r="AT320" s="14" t="s">
        <v>317</v>
      </c>
      <c r="AU320" s="14" t="s">
        <v>106</v>
      </c>
      <c r="AY320" s="14" t="s">
        <v>310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14" t="s">
        <v>106</v>
      </c>
      <c r="BK320" s="185">
        <f>ROUND(I320*H320,2)</f>
        <v>0</v>
      </c>
      <c r="BL320" s="14" t="s">
        <v>314</v>
      </c>
      <c r="BM320" s="14" t="s">
        <v>2311</v>
      </c>
    </row>
    <row r="321" spans="2:51" s="11" customFormat="1" ht="11.25">
      <c r="B321" s="186"/>
      <c r="C321" s="187"/>
      <c r="D321" s="188" t="s">
        <v>325</v>
      </c>
      <c r="E321" s="189" t="s">
        <v>1125</v>
      </c>
      <c r="F321" s="190" t="s">
        <v>2305</v>
      </c>
      <c r="G321" s="187"/>
      <c r="H321" s="191">
        <v>913.57</v>
      </c>
      <c r="I321" s="192"/>
      <c r="J321" s="187"/>
      <c r="K321" s="187"/>
      <c r="L321" s="193"/>
      <c r="M321" s="194"/>
      <c r="N321" s="195"/>
      <c r="O321" s="195"/>
      <c r="P321" s="195"/>
      <c r="Q321" s="195"/>
      <c r="R321" s="195"/>
      <c r="S321" s="195"/>
      <c r="T321" s="196"/>
      <c r="AT321" s="197" t="s">
        <v>325</v>
      </c>
      <c r="AU321" s="197" t="s">
        <v>106</v>
      </c>
      <c r="AV321" s="11" t="s">
        <v>106</v>
      </c>
      <c r="AW321" s="11" t="s">
        <v>31</v>
      </c>
      <c r="AX321" s="11" t="s">
        <v>77</v>
      </c>
      <c r="AY321" s="197" t="s">
        <v>310</v>
      </c>
    </row>
    <row r="322" spans="2:63" s="10" customFormat="1" ht="22.9" customHeight="1">
      <c r="B322" s="159"/>
      <c r="C322" s="160"/>
      <c r="D322" s="161" t="s">
        <v>68</v>
      </c>
      <c r="E322" s="173" t="s">
        <v>2312</v>
      </c>
      <c r="F322" s="173" t="s">
        <v>2313</v>
      </c>
      <c r="G322" s="160"/>
      <c r="H322" s="160"/>
      <c r="I322" s="163"/>
      <c r="J322" s="174">
        <f>BK322</f>
        <v>0</v>
      </c>
      <c r="K322" s="160"/>
      <c r="L322" s="165"/>
      <c r="M322" s="166"/>
      <c r="N322" s="167"/>
      <c r="O322" s="167"/>
      <c r="P322" s="168">
        <f>SUM(P323:P324)</f>
        <v>0</v>
      </c>
      <c r="Q322" s="167"/>
      <c r="R322" s="168">
        <f>SUM(R323:R324)</f>
        <v>0</v>
      </c>
      <c r="S322" s="167"/>
      <c r="T322" s="169">
        <f>SUM(T323:T324)</f>
        <v>0</v>
      </c>
      <c r="AR322" s="170" t="s">
        <v>314</v>
      </c>
      <c r="AT322" s="171" t="s">
        <v>68</v>
      </c>
      <c r="AU322" s="171" t="s">
        <v>77</v>
      </c>
      <c r="AY322" s="170" t="s">
        <v>310</v>
      </c>
      <c r="BK322" s="172">
        <f>SUM(BK323:BK324)</f>
        <v>0</v>
      </c>
    </row>
    <row r="323" spans="2:65" s="1" customFormat="1" ht="16.5" customHeight="1">
      <c r="B323" s="31"/>
      <c r="C323" s="175" t="s">
        <v>1126</v>
      </c>
      <c r="D323" s="175" t="s">
        <v>317</v>
      </c>
      <c r="E323" s="176" t="s">
        <v>861</v>
      </c>
      <c r="F323" s="177" t="s">
        <v>2314</v>
      </c>
      <c r="G323" s="178" t="s">
        <v>863</v>
      </c>
      <c r="H323" s="179">
        <v>10</v>
      </c>
      <c r="I323" s="180"/>
      <c r="J323" s="179">
        <f>ROUND(I323*H323,2)</f>
        <v>0</v>
      </c>
      <c r="K323" s="177" t="s">
        <v>402</v>
      </c>
      <c r="L323" s="35"/>
      <c r="M323" s="181" t="s">
        <v>1</v>
      </c>
      <c r="N323" s="182" t="s">
        <v>41</v>
      </c>
      <c r="O323" s="57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AR323" s="14" t="s">
        <v>314</v>
      </c>
      <c r="AT323" s="14" t="s">
        <v>317</v>
      </c>
      <c r="AU323" s="14" t="s">
        <v>106</v>
      </c>
      <c r="AY323" s="14" t="s">
        <v>310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4" t="s">
        <v>106</v>
      </c>
      <c r="BK323" s="185">
        <f>ROUND(I323*H323,2)</f>
        <v>0</v>
      </c>
      <c r="BL323" s="14" t="s">
        <v>314</v>
      </c>
      <c r="BM323" s="14" t="s">
        <v>2315</v>
      </c>
    </row>
    <row r="324" spans="2:51" s="11" customFormat="1" ht="11.25">
      <c r="B324" s="186"/>
      <c r="C324" s="187"/>
      <c r="D324" s="188" t="s">
        <v>325</v>
      </c>
      <c r="E324" s="189" t="s">
        <v>1131</v>
      </c>
      <c r="F324" s="190" t="s">
        <v>2316</v>
      </c>
      <c r="G324" s="187"/>
      <c r="H324" s="191">
        <v>10</v>
      </c>
      <c r="I324" s="192"/>
      <c r="J324" s="187"/>
      <c r="K324" s="187"/>
      <c r="L324" s="193"/>
      <c r="M324" s="194"/>
      <c r="N324" s="195"/>
      <c r="O324" s="195"/>
      <c r="P324" s="195"/>
      <c r="Q324" s="195"/>
      <c r="R324" s="195"/>
      <c r="S324" s="195"/>
      <c r="T324" s="196"/>
      <c r="AT324" s="197" t="s">
        <v>325</v>
      </c>
      <c r="AU324" s="197" t="s">
        <v>106</v>
      </c>
      <c r="AV324" s="11" t="s">
        <v>106</v>
      </c>
      <c r="AW324" s="11" t="s">
        <v>31</v>
      </c>
      <c r="AX324" s="11" t="s">
        <v>77</v>
      </c>
      <c r="AY324" s="197" t="s">
        <v>310</v>
      </c>
    </row>
    <row r="325" spans="2:63" s="10" customFormat="1" ht="25.9" customHeight="1">
      <c r="B325" s="159"/>
      <c r="C325" s="160"/>
      <c r="D325" s="161" t="s">
        <v>68</v>
      </c>
      <c r="E325" s="162" t="s">
        <v>422</v>
      </c>
      <c r="F325" s="162" t="s">
        <v>1875</v>
      </c>
      <c r="G325" s="160"/>
      <c r="H325" s="160"/>
      <c r="I325" s="163"/>
      <c r="J325" s="164">
        <f>BK325</f>
        <v>0</v>
      </c>
      <c r="K325" s="160"/>
      <c r="L325" s="165"/>
      <c r="M325" s="166"/>
      <c r="N325" s="167"/>
      <c r="O325" s="167"/>
      <c r="P325" s="168">
        <f>P326</f>
        <v>0</v>
      </c>
      <c r="Q325" s="167"/>
      <c r="R325" s="168">
        <f>R326</f>
        <v>0.0104025</v>
      </c>
      <c r="S325" s="167"/>
      <c r="T325" s="169">
        <f>T326</f>
        <v>0</v>
      </c>
      <c r="AR325" s="170" t="s">
        <v>344</v>
      </c>
      <c r="AT325" s="171" t="s">
        <v>68</v>
      </c>
      <c r="AU325" s="171" t="s">
        <v>69</v>
      </c>
      <c r="AY325" s="170" t="s">
        <v>310</v>
      </c>
      <c r="BK325" s="172">
        <f>BK326</f>
        <v>0</v>
      </c>
    </row>
    <row r="326" spans="2:63" s="10" customFormat="1" ht="22.9" customHeight="1">
      <c r="B326" s="159"/>
      <c r="C326" s="160"/>
      <c r="D326" s="161" t="s">
        <v>68</v>
      </c>
      <c r="E326" s="173" t="s">
        <v>1876</v>
      </c>
      <c r="F326" s="173" t="s">
        <v>2317</v>
      </c>
      <c r="G326" s="160"/>
      <c r="H326" s="160"/>
      <c r="I326" s="163"/>
      <c r="J326" s="174">
        <f>BK326</f>
        <v>0</v>
      </c>
      <c r="K326" s="160"/>
      <c r="L326" s="165"/>
      <c r="M326" s="166"/>
      <c r="N326" s="167"/>
      <c r="O326" s="167"/>
      <c r="P326" s="168">
        <f>SUM(P327:P406)</f>
        <v>0</v>
      </c>
      <c r="Q326" s="167"/>
      <c r="R326" s="168">
        <f>SUM(R327:R406)</f>
        <v>0.0104025</v>
      </c>
      <c r="S326" s="167"/>
      <c r="T326" s="169">
        <f>SUM(T327:T406)</f>
        <v>0</v>
      </c>
      <c r="AR326" s="170" t="s">
        <v>314</v>
      </c>
      <c r="AT326" s="171" t="s">
        <v>68</v>
      </c>
      <c r="AU326" s="171" t="s">
        <v>77</v>
      </c>
      <c r="AY326" s="170" t="s">
        <v>310</v>
      </c>
      <c r="BK326" s="172">
        <f>SUM(BK327:BK406)</f>
        <v>0</v>
      </c>
    </row>
    <row r="327" spans="2:65" s="1" customFormat="1" ht="22.5" customHeight="1">
      <c r="B327" s="31"/>
      <c r="C327" s="175" t="s">
        <v>1132</v>
      </c>
      <c r="D327" s="175" t="s">
        <v>317</v>
      </c>
      <c r="E327" s="176" t="s">
        <v>2318</v>
      </c>
      <c r="F327" s="177" t="s">
        <v>2319</v>
      </c>
      <c r="G327" s="178" t="s">
        <v>422</v>
      </c>
      <c r="H327" s="179">
        <v>63</v>
      </c>
      <c r="I327" s="180"/>
      <c r="J327" s="179">
        <f>ROUND(I327*H327,2)</f>
        <v>0</v>
      </c>
      <c r="K327" s="177" t="s">
        <v>402</v>
      </c>
      <c r="L327" s="35"/>
      <c r="M327" s="181" t="s">
        <v>1</v>
      </c>
      <c r="N327" s="182" t="s">
        <v>41</v>
      </c>
      <c r="O327" s="57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AR327" s="14" t="s">
        <v>314</v>
      </c>
      <c r="AT327" s="14" t="s">
        <v>317</v>
      </c>
      <c r="AU327" s="14" t="s">
        <v>106</v>
      </c>
      <c r="AY327" s="14" t="s">
        <v>310</v>
      </c>
      <c r="BE327" s="185">
        <f>IF(N327="základní",J327,0)</f>
        <v>0</v>
      </c>
      <c r="BF327" s="185">
        <f>IF(N327="snížená",J327,0)</f>
        <v>0</v>
      </c>
      <c r="BG327" s="185">
        <f>IF(N327="zákl. přenesená",J327,0)</f>
        <v>0</v>
      </c>
      <c r="BH327" s="185">
        <f>IF(N327="sníž. přenesená",J327,0)</f>
        <v>0</v>
      </c>
      <c r="BI327" s="185">
        <f>IF(N327="nulová",J327,0)</f>
        <v>0</v>
      </c>
      <c r="BJ327" s="14" t="s">
        <v>106</v>
      </c>
      <c r="BK327" s="185">
        <f>ROUND(I327*H327,2)</f>
        <v>0</v>
      </c>
      <c r="BL327" s="14" t="s">
        <v>314</v>
      </c>
      <c r="BM327" s="14" t="s">
        <v>2320</v>
      </c>
    </row>
    <row r="328" spans="2:51" s="11" customFormat="1" ht="11.25">
      <c r="B328" s="186"/>
      <c r="C328" s="187"/>
      <c r="D328" s="188" t="s">
        <v>325</v>
      </c>
      <c r="E328" s="189" t="s">
        <v>1136</v>
      </c>
      <c r="F328" s="190" t="s">
        <v>2321</v>
      </c>
      <c r="G328" s="187"/>
      <c r="H328" s="191">
        <v>63</v>
      </c>
      <c r="I328" s="192"/>
      <c r="J328" s="187"/>
      <c r="K328" s="187"/>
      <c r="L328" s="193"/>
      <c r="M328" s="194"/>
      <c r="N328" s="195"/>
      <c r="O328" s="195"/>
      <c r="P328" s="195"/>
      <c r="Q328" s="195"/>
      <c r="R328" s="195"/>
      <c r="S328" s="195"/>
      <c r="T328" s="196"/>
      <c r="AT328" s="197" t="s">
        <v>325</v>
      </c>
      <c r="AU328" s="197" t="s">
        <v>106</v>
      </c>
      <c r="AV328" s="11" t="s">
        <v>106</v>
      </c>
      <c r="AW328" s="11" t="s">
        <v>31</v>
      </c>
      <c r="AX328" s="11" t="s">
        <v>77</v>
      </c>
      <c r="AY328" s="197" t="s">
        <v>310</v>
      </c>
    </row>
    <row r="329" spans="2:65" s="1" customFormat="1" ht="22.5" customHeight="1">
      <c r="B329" s="31"/>
      <c r="C329" s="175" t="s">
        <v>1137</v>
      </c>
      <c r="D329" s="175" t="s">
        <v>317</v>
      </c>
      <c r="E329" s="176" t="s">
        <v>2322</v>
      </c>
      <c r="F329" s="177" t="s">
        <v>2323</v>
      </c>
      <c r="G329" s="178" t="s">
        <v>422</v>
      </c>
      <c r="H329" s="179">
        <v>11</v>
      </c>
      <c r="I329" s="180"/>
      <c r="J329" s="179">
        <f>ROUND(I329*H329,2)</f>
        <v>0</v>
      </c>
      <c r="K329" s="177" t="s">
        <v>402</v>
      </c>
      <c r="L329" s="35"/>
      <c r="M329" s="181" t="s">
        <v>1</v>
      </c>
      <c r="N329" s="182" t="s">
        <v>41</v>
      </c>
      <c r="O329" s="57"/>
      <c r="P329" s="183">
        <f>O329*H329</f>
        <v>0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AR329" s="14" t="s">
        <v>314</v>
      </c>
      <c r="AT329" s="14" t="s">
        <v>317</v>
      </c>
      <c r="AU329" s="14" t="s">
        <v>106</v>
      </c>
      <c r="AY329" s="14" t="s">
        <v>310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4" t="s">
        <v>106</v>
      </c>
      <c r="BK329" s="185">
        <f>ROUND(I329*H329,2)</f>
        <v>0</v>
      </c>
      <c r="BL329" s="14" t="s">
        <v>314</v>
      </c>
      <c r="BM329" s="14" t="s">
        <v>2324</v>
      </c>
    </row>
    <row r="330" spans="2:51" s="11" customFormat="1" ht="11.25">
      <c r="B330" s="186"/>
      <c r="C330" s="187"/>
      <c r="D330" s="188" t="s">
        <v>325</v>
      </c>
      <c r="E330" s="189" t="s">
        <v>1141</v>
      </c>
      <c r="F330" s="190" t="s">
        <v>2325</v>
      </c>
      <c r="G330" s="187"/>
      <c r="H330" s="191">
        <v>11</v>
      </c>
      <c r="I330" s="192"/>
      <c r="J330" s="187"/>
      <c r="K330" s="187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325</v>
      </c>
      <c r="AU330" s="197" t="s">
        <v>106</v>
      </c>
      <c r="AV330" s="11" t="s">
        <v>106</v>
      </c>
      <c r="AW330" s="11" t="s">
        <v>31</v>
      </c>
      <c r="AX330" s="11" t="s">
        <v>77</v>
      </c>
      <c r="AY330" s="197" t="s">
        <v>310</v>
      </c>
    </row>
    <row r="331" spans="2:65" s="1" customFormat="1" ht="22.5" customHeight="1">
      <c r="B331" s="31"/>
      <c r="C331" s="175" t="s">
        <v>1142</v>
      </c>
      <c r="D331" s="175" t="s">
        <v>317</v>
      </c>
      <c r="E331" s="176" t="s">
        <v>2326</v>
      </c>
      <c r="F331" s="177" t="s">
        <v>2327</v>
      </c>
      <c r="G331" s="178" t="s">
        <v>1084</v>
      </c>
      <c r="H331" s="179">
        <v>14</v>
      </c>
      <c r="I331" s="180"/>
      <c r="J331" s="179">
        <f>ROUND(I331*H331,2)</f>
        <v>0</v>
      </c>
      <c r="K331" s="177" t="s">
        <v>402</v>
      </c>
      <c r="L331" s="35"/>
      <c r="M331" s="181" t="s">
        <v>1</v>
      </c>
      <c r="N331" s="182" t="s">
        <v>41</v>
      </c>
      <c r="O331" s="57"/>
      <c r="P331" s="183">
        <f>O331*H331</f>
        <v>0</v>
      </c>
      <c r="Q331" s="183">
        <v>0</v>
      </c>
      <c r="R331" s="183">
        <f>Q331*H331</f>
        <v>0</v>
      </c>
      <c r="S331" s="183">
        <v>0</v>
      </c>
      <c r="T331" s="184">
        <f>S331*H331</f>
        <v>0</v>
      </c>
      <c r="AR331" s="14" t="s">
        <v>314</v>
      </c>
      <c r="AT331" s="14" t="s">
        <v>317</v>
      </c>
      <c r="AU331" s="14" t="s">
        <v>106</v>
      </c>
      <c r="AY331" s="14" t="s">
        <v>310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4" t="s">
        <v>106</v>
      </c>
      <c r="BK331" s="185">
        <f>ROUND(I331*H331,2)</f>
        <v>0</v>
      </c>
      <c r="BL331" s="14" t="s">
        <v>314</v>
      </c>
      <c r="BM331" s="14" t="s">
        <v>2328</v>
      </c>
    </row>
    <row r="332" spans="2:51" s="11" customFormat="1" ht="11.25">
      <c r="B332" s="186"/>
      <c r="C332" s="187"/>
      <c r="D332" s="188" t="s">
        <v>325</v>
      </c>
      <c r="E332" s="189" t="s">
        <v>1146</v>
      </c>
      <c r="F332" s="190" t="s">
        <v>2329</v>
      </c>
      <c r="G332" s="187"/>
      <c r="H332" s="191">
        <v>14</v>
      </c>
      <c r="I332" s="192"/>
      <c r="J332" s="187"/>
      <c r="K332" s="187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325</v>
      </c>
      <c r="AU332" s="197" t="s">
        <v>106</v>
      </c>
      <c r="AV332" s="11" t="s">
        <v>106</v>
      </c>
      <c r="AW332" s="11" t="s">
        <v>31</v>
      </c>
      <c r="AX332" s="11" t="s">
        <v>77</v>
      </c>
      <c r="AY332" s="197" t="s">
        <v>310</v>
      </c>
    </row>
    <row r="333" spans="2:65" s="1" customFormat="1" ht="22.5" customHeight="1">
      <c r="B333" s="31"/>
      <c r="C333" s="175" t="s">
        <v>1147</v>
      </c>
      <c r="D333" s="175" t="s">
        <v>317</v>
      </c>
      <c r="E333" s="176" t="s">
        <v>2330</v>
      </c>
      <c r="F333" s="177" t="s">
        <v>2331</v>
      </c>
      <c r="G333" s="178" t="s">
        <v>1084</v>
      </c>
      <c r="H333" s="179">
        <v>216</v>
      </c>
      <c r="I333" s="180"/>
      <c r="J333" s="179">
        <f>ROUND(I333*H333,2)</f>
        <v>0</v>
      </c>
      <c r="K333" s="177" t="s">
        <v>321</v>
      </c>
      <c r="L333" s="35"/>
      <c r="M333" s="181" t="s">
        <v>1</v>
      </c>
      <c r="N333" s="182" t="s">
        <v>41</v>
      </c>
      <c r="O333" s="57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AR333" s="14" t="s">
        <v>314</v>
      </c>
      <c r="AT333" s="14" t="s">
        <v>317</v>
      </c>
      <c r="AU333" s="14" t="s">
        <v>106</v>
      </c>
      <c r="AY333" s="14" t="s">
        <v>310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4" t="s">
        <v>106</v>
      </c>
      <c r="BK333" s="185">
        <f>ROUND(I333*H333,2)</f>
        <v>0</v>
      </c>
      <c r="BL333" s="14" t="s">
        <v>314</v>
      </c>
      <c r="BM333" s="14" t="s">
        <v>2332</v>
      </c>
    </row>
    <row r="334" spans="2:51" s="11" customFormat="1" ht="11.25">
      <c r="B334" s="186"/>
      <c r="C334" s="187"/>
      <c r="D334" s="188" t="s">
        <v>325</v>
      </c>
      <c r="E334" s="189" t="s">
        <v>1151</v>
      </c>
      <c r="F334" s="190" t="s">
        <v>2333</v>
      </c>
      <c r="G334" s="187"/>
      <c r="H334" s="191">
        <v>216</v>
      </c>
      <c r="I334" s="192"/>
      <c r="J334" s="187"/>
      <c r="K334" s="187"/>
      <c r="L334" s="193"/>
      <c r="M334" s="194"/>
      <c r="N334" s="195"/>
      <c r="O334" s="195"/>
      <c r="P334" s="195"/>
      <c r="Q334" s="195"/>
      <c r="R334" s="195"/>
      <c r="S334" s="195"/>
      <c r="T334" s="196"/>
      <c r="AT334" s="197" t="s">
        <v>325</v>
      </c>
      <c r="AU334" s="197" t="s">
        <v>106</v>
      </c>
      <c r="AV334" s="11" t="s">
        <v>106</v>
      </c>
      <c r="AW334" s="11" t="s">
        <v>31</v>
      </c>
      <c r="AX334" s="11" t="s">
        <v>77</v>
      </c>
      <c r="AY334" s="197" t="s">
        <v>310</v>
      </c>
    </row>
    <row r="335" spans="2:65" s="1" customFormat="1" ht="16.5" customHeight="1">
      <c r="B335" s="31"/>
      <c r="C335" s="175" t="s">
        <v>1152</v>
      </c>
      <c r="D335" s="175" t="s">
        <v>317</v>
      </c>
      <c r="E335" s="176" t="s">
        <v>2334</v>
      </c>
      <c r="F335" s="177" t="s">
        <v>2335</v>
      </c>
      <c r="G335" s="178" t="s">
        <v>1084</v>
      </c>
      <c r="H335" s="179">
        <v>7</v>
      </c>
      <c r="I335" s="180"/>
      <c r="J335" s="179">
        <f>ROUND(I335*H335,2)</f>
        <v>0</v>
      </c>
      <c r="K335" s="177" t="s">
        <v>321</v>
      </c>
      <c r="L335" s="35"/>
      <c r="M335" s="181" t="s">
        <v>1</v>
      </c>
      <c r="N335" s="182" t="s">
        <v>41</v>
      </c>
      <c r="O335" s="57"/>
      <c r="P335" s="183">
        <f>O335*H335</f>
        <v>0</v>
      </c>
      <c r="Q335" s="183">
        <v>0</v>
      </c>
      <c r="R335" s="183">
        <f>Q335*H335</f>
        <v>0</v>
      </c>
      <c r="S335" s="183">
        <v>0</v>
      </c>
      <c r="T335" s="184">
        <f>S335*H335</f>
        <v>0</v>
      </c>
      <c r="AR335" s="14" t="s">
        <v>314</v>
      </c>
      <c r="AT335" s="14" t="s">
        <v>317</v>
      </c>
      <c r="AU335" s="14" t="s">
        <v>106</v>
      </c>
      <c r="AY335" s="14" t="s">
        <v>310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14" t="s">
        <v>106</v>
      </c>
      <c r="BK335" s="185">
        <f>ROUND(I335*H335,2)</f>
        <v>0</v>
      </c>
      <c r="BL335" s="14" t="s">
        <v>314</v>
      </c>
      <c r="BM335" s="14" t="s">
        <v>2336</v>
      </c>
    </row>
    <row r="336" spans="2:51" s="11" customFormat="1" ht="11.25">
      <c r="B336" s="186"/>
      <c r="C336" s="187"/>
      <c r="D336" s="188" t="s">
        <v>325</v>
      </c>
      <c r="E336" s="189" t="s">
        <v>1156</v>
      </c>
      <c r="F336" s="190" t="s">
        <v>2337</v>
      </c>
      <c r="G336" s="187"/>
      <c r="H336" s="191">
        <v>7</v>
      </c>
      <c r="I336" s="192"/>
      <c r="J336" s="187"/>
      <c r="K336" s="187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325</v>
      </c>
      <c r="AU336" s="197" t="s">
        <v>106</v>
      </c>
      <c r="AV336" s="11" t="s">
        <v>106</v>
      </c>
      <c r="AW336" s="11" t="s">
        <v>31</v>
      </c>
      <c r="AX336" s="11" t="s">
        <v>77</v>
      </c>
      <c r="AY336" s="197" t="s">
        <v>310</v>
      </c>
    </row>
    <row r="337" spans="2:65" s="1" customFormat="1" ht="16.5" customHeight="1">
      <c r="B337" s="31"/>
      <c r="C337" s="208" t="s">
        <v>1157</v>
      </c>
      <c r="D337" s="208" t="s">
        <v>422</v>
      </c>
      <c r="E337" s="209" t="s">
        <v>2338</v>
      </c>
      <c r="F337" s="210" t="s">
        <v>2339</v>
      </c>
      <c r="G337" s="211" t="s">
        <v>720</v>
      </c>
      <c r="H337" s="212">
        <v>14</v>
      </c>
      <c r="I337" s="213"/>
      <c r="J337" s="212">
        <f>ROUND(I337*H337,2)</f>
        <v>0</v>
      </c>
      <c r="K337" s="210" t="s">
        <v>402</v>
      </c>
      <c r="L337" s="214"/>
      <c r="M337" s="215" t="s">
        <v>1</v>
      </c>
      <c r="N337" s="216" t="s">
        <v>41</v>
      </c>
      <c r="O337" s="57"/>
      <c r="P337" s="183">
        <f>O337*H337</f>
        <v>0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AR337" s="14" t="s">
        <v>391</v>
      </c>
      <c r="AT337" s="14" t="s">
        <v>422</v>
      </c>
      <c r="AU337" s="14" t="s">
        <v>106</v>
      </c>
      <c r="AY337" s="14" t="s">
        <v>310</v>
      </c>
      <c r="BE337" s="185">
        <f>IF(N337="základní",J337,0)</f>
        <v>0</v>
      </c>
      <c r="BF337" s="185">
        <f>IF(N337="snížená",J337,0)</f>
        <v>0</v>
      </c>
      <c r="BG337" s="185">
        <f>IF(N337="zákl. přenesená",J337,0)</f>
        <v>0</v>
      </c>
      <c r="BH337" s="185">
        <f>IF(N337="sníž. přenesená",J337,0)</f>
        <v>0</v>
      </c>
      <c r="BI337" s="185">
        <f>IF(N337="nulová",J337,0)</f>
        <v>0</v>
      </c>
      <c r="BJ337" s="14" t="s">
        <v>106</v>
      </c>
      <c r="BK337" s="185">
        <f>ROUND(I337*H337,2)</f>
        <v>0</v>
      </c>
      <c r="BL337" s="14" t="s">
        <v>314</v>
      </c>
      <c r="BM337" s="14" t="s">
        <v>2340</v>
      </c>
    </row>
    <row r="338" spans="2:51" s="11" customFormat="1" ht="11.25">
      <c r="B338" s="186"/>
      <c r="C338" s="187"/>
      <c r="D338" s="188" t="s">
        <v>325</v>
      </c>
      <c r="E338" s="189" t="s">
        <v>1161</v>
      </c>
      <c r="F338" s="190" t="s">
        <v>2341</v>
      </c>
      <c r="G338" s="187"/>
      <c r="H338" s="191">
        <v>14</v>
      </c>
      <c r="I338" s="192"/>
      <c r="J338" s="187"/>
      <c r="K338" s="187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325</v>
      </c>
      <c r="AU338" s="197" t="s">
        <v>106</v>
      </c>
      <c r="AV338" s="11" t="s">
        <v>106</v>
      </c>
      <c r="AW338" s="11" t="s">
        <v>31</v>
      </c>
      <c r="AX338" s="11" t="s">
        <v>77</v>
      </c>
      <c r="AY338" s="197" t="s">
        <v>310</v>
      </c>
    </row>
    <row r="339" spans="2:65" s="1" customFormat="1" ht="16.5" customHeight="1">
      <c r="B339" s="31"/>
      <c r="C339" s="208" t="s">
        <v>1162</v>
      </c>
      <c r="D339" s="208" t="s">
        <v>422</v>
      </c>
      <c r="E339" s="209" t="s">
        <v>2342</v>
      </c>
      <c r="F339" s="210" t="s">
        <v>2343</v>
      </c>
      <c r="G339" s="211" t="s">
        <v>720</v>
      </c>
      <c r="H339" s="212">
        <v>8</v>
      </c>
      <c r="I339" s="213"/>
      <c r="J339" s="212">
        <f>ROUND(I339*H339,2)</f>
        <v>0</v>
      </c>
      <c r="K339" s="210" t="s">
        <v>402</v>
      </c>
      <c r="L339" s="214"/>
      <c r="M339" s="215" t="s">
        <v>1</v>
      </c>
      <c r="N339" s="216" t="s">
        <v>41</v>
      </c>
      <c r="O339" s="57"/>
      <c r="P339" s="183">
        <f>O339*H339</f>
        <v>0</v>
      </c>
      <c r="Q339" s="183">
        <v>0</v>
      </c>
      <c r="R339" s="183">
        <f>Q339*H339</f>
        <v>0</v>
      </c>
      <c r="S339" s="183">
        <v>0</v>
      </c>
      <c r="T339" s="184">
        <f>S339*H339</f>
        <v>0</v>
      </c>
      <c r="AR339" s="14" t="s">
        <v>391</v>
      </c>
      <c r="AT339" s="14" t="s">
        <v>422</v>
      </c>
      <c r="AU339" s="14" t="s">
        <v>106</v>
      </c>
      <c r="AY339" s="14" t="s">
        <v>310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4" t="s">
        <v>106</v>
      </c>
      <c r="BK339" s="185">
        <f>ROUND(I339*H339,2)</f>
        <v>0</v>
      </c>
      <c r="BL339" s="14" t="s">
        <v>314</v>
      </c>
      <c r="BM339" s="14" t="s">
        <v>2344</v>
      </c>
    </row>
    <row r="340" spans="2:51" s="11" customFormat="1" ht="11.25">
      <c r="B340" s="186"/>
      <c r="C340" s="187"/>
      <c r="D340" s="188" t="s">
        <v>325</v>
      </c>
      <c r="E340" s="189" t="s">
        <v>1166</v>
      </c>
      <c r="F340" s="190" t="s">
        <v>2345</v>
      </c>
      <c r="G340" s="187"/>
      <c r="H340" s="191">
        <v>8</v>
      </c>
      <c r="I340" s="192"/>
      <c r="J340" s="187"/>
      <c r="K340" s="187"/>
      <c r="L340" s="193"/>
      <c r="M340" s="194"/>
      <c r="N340" s="195"/>
      <c r="O340" s="195"/>
      <c r="P340" s="195"/>
      <c r="Q340" s="195"/>
      <c r="R340" s="195"/>
      <c r="S340" s="195"/>
      <c r="T340" s="196"/>
      <c r="AT340" s="197" t="s">
        <v>325</v>
      </c>
      <c r="AU340" s="197" t="s">
        <v>106</v>
      </c>
      <c r="AV340" s="11" t="s">
        <v>106</v>
      </c>
      <c r="AW340" s="11" t="s">
        <v>31</v>
      </c>
      <c r="AX340" s="11" t="s">
        <v>77</v>
      </c>
      <c r="AY340" s="197" t="s">
        <v>310</v>
      </c>
    </row>
    <row r="341" spans="2:65" s="1" customFormat="1" ht="16.5" customHeight="1">
      <c r="B341" s="31"/>
      <c r="C341" s="208" t="s">
        <v>1167</v>
      </c>
      <c r="D341" s="208" t="s">
        <v>422</v>
      </c>
      <c r="E341" s="209" t="s">
        <v>2346</v>
      </c>
      <c r="F341" s="210" t="s">
        <v>2347</v>
      </c>
      <c r="G341" s="211" t="s">
        <v>720</v>
      </c>
      <c r="H341" s="212">
        <v>2</v>
      </c>
      <c r="I341" s="213"/>
      <c r="J341" s="212">
        <f>ROUND(I341*H341,2)</f>
        <v>0</v>
      </c>
      <c r="K341" s="210" t="s">
        <v>402</v>
      </c>
      <c r="L341" s="214"/>
      <c r="M341" s="215" t="s">
        <v>1</v>
      </c>
      <c r="N341" s="216" t="s">
        <v>41</v>
      </c>
      <c r="O341" s="57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AR341" s="14" t="s">
        <v>391</v>
      </c>
      <c r="AT341" s="14" t="s">
        <v>422</v>
      </c>
      <c r="AU341" s="14" t="s">
        <v>106</v>
      </c>
      <c r="AY341" s="14" t="s">
        <v>310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4" t="s">
        <v>106</v>
      </c>
      <c r="BK341" s="185">
        <f>ROUND(I341*H341,2)</f>
        <v>0</v>
      </c>
      <c r="BL341" s="14" t="s">
        <v>314</v>
      </c>
      <c r="BM341" s="14" t="s">
        <v>2348</v>
      </c>
    </row>
    <row r="342" spans="2:51" s="11" customFormat="1" ht="11.25">
      <c r="B342" s="186"/>
      <c r="C342" s="187"/>
      <c r="D342" s="188" t="s">
        <v>325</v>
      </c>
      <c r="E342" s="189" t="s">
        <v>1171</v>
      </c>
      <c r="F342" s="190" t="s">
        <v>106</v>
      </c>
      <c r="G342" s="187"/>
      <c r="H342" s="191">
        <v>2</v>
      </c>
      <c r="I342" s="192"/>
      <c r="J342" s="187"/>
      <c r="K342" s="187"/>
      <c r="L342" s="193"/>
      <c r="M342" s="194"/>
      <c r="N342" s="195"/>
      <c r="O342" s="195"/>
      <c r="P342" s="195"/>
      <c r="Q342" s="195"/>
      <c r="R342" s="195"/>
      <c r="S342" s="195"/>
      <c r="T342" s="196"/>
      <c r="AT342" s="197" t="s">
        <v>325</v>
      </c>
      <c r="AU342" s="197" t="s">
        <v>106</v>
      </c>
      <c r="AV342" s="11" t="s">
        <v>106</v>
      </c>
      <c r="AW342" s="11" t="s">
        <v>31</v>
      </c>
      <c r="AX342" s="11" t="s">
        <v>77</v>
      </c>
      <c r="AY342" s="197" t="s">
        <v>310</v>
      </c>
    </row>
    <row r="343" spans="2:65" s="1" customFormat="1" ht="16.5" customHeight="1">
      <c r="B343" s="31"/>
      <c r="C343" s="208" t="s">
        <v>1172</v>
      </c>
      <c r="D343" s="208" t="s">
        <v>422</v>
      </c>
      <c r="E343" s="209" t="s">
        <v>2349</v>
      </c>
      <c r="F343" s="210" t="s">
        <v>2350</v>
      </c>
      <c r="G343" s="211" t="s">
        <v>720</v>
      </c>
      <c r="H343" s="212">
        <v>1</v>
      </c>
      <c r="I343" s="213"/>
      <c r="J343" s="212">
        <f>ROUND(I343*H343,2)</f>
        <v>0</v>
      </c>
      <c r="K343" s="210" t="s">
        <v>402</v>
      </c>
      <c r="L343" s="214"/>
      <c r="M343" s="215" t="s">
        <v>1</v>
      </c>
      <c r="N343" s="216" t="s">
        <v>41</v>
      </c>
      <c r="O343" s="57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AR343" s="14" t="s">
        <v>391</v>
      </c>
      <c r="AT343" s="14" t="s">
        <v>422</v>
      </c>
      <c r="AU343" s="14" t="s">
        <v>106</v>
      </c>
      <c r="AY343" s="14" t="s">
        <v>310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4" t="s">
        <v>106</v>
      </c>
      <c r="BK343" s="185">
        <f>ROUND(I343*H343,2)</f>
        <v>0</v>
      </c>
      <c r="BL343" s="14" t="s">
        <v>314</v>
      </c>
      <c r="BM343" s="14" t="s">
        <v>2351</v>
      </c>
    </row>
    <row r="344" spans="2:51" s="11" customFormat="1" ht="11.25">
      <c r="B344" s="186"/>
      <c r="C344" s="187"/>
      <c r="D344" s="188" t="s">
        <v>325</v>
      </c>
      <c r="E344" s="189" t="s">
        <v>1176</v>
      </c>
      <c r="F344" s="190" t="s">
        <v>77</v>
      </c>
      <c r="G344" s="187"/>
      <c r="H344" s="191">
        <v>1</v>
      </c>
      <c r="I344" s="192"/>
      <c r="J344" s="187"/>
      <c r="K344" s="187"/>
      <c r="L344" s="193"/>
      <c r="M344" s="194"/>
      <c r="N344" s="195"/>
      <c r="O344" s="195"/>
      <c r="P344" s="195"/>
      <c r="Q344" s="195"/>
      <c r="R344" s="195"/>
      <c r="S344" s="195"/>
      <c r="T344" s="196"/>
      <c r="AT344" s="197" t="s">
        <v>325</v>
      </c>
      <c r="AU344" s="197" t="s">
        <v>106</v>
      </c>
      <c r="AV344" s="11" t="s">
        <v>106</v>
      </c>
      <c r="AW344" s="11" t="s">
        <v>31</v>
      </c>
      <c r="AX344" s="11" t="s">
        <v>77</v>
      </c>
      <c r="AY344" s="197" t="s">
        <v>310</v>
      </c>
    </row>
    <row r="345" spans="2:65" s="1" customFormat="1" ht="16.5" customHeight="1">
      <c r="B345" s="31"/>
      <c r="C345" s="208" t="s">
        <v>1177</v>
      </c>
      <c r="D345" s="208" t="s">
        <v>422</v>
      </c>
      <c r="E345" s="209" t="s">
        <v>2352</v>
      </c>
      <c r="F345" s="210" t="s">
        <v>2353</v>
      </c>
      <c r="G345" s="211" t="s">
        <v>720</v>
      </c>
      <c r="H345" s="212">
        <v>6</v>
      </c>
      <c r="I345" s="213"/>
      <c r="J345" s="212">
        <f>ROUND(I345*H345,2)</f>
        <v>0</v>
      </c>
      <c r="K345" s="210" t="s">
        <v>402</v>
      </c>
      <c r="L345" s="214"/>
      <c r="M345" s="215" t="s">
        <v>1</v>
      </c>
      <c r="N345" s="216" t="s">
        <v>41</v>
      </c>
      <c r="O345" s="57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AR345" s="14" t="s">
        <v>391</v>
      </c>
      <c r="AT345" s="14" t="s">
        <v>422</v>
      </c>
      <c r="AU345" s="14" t="s">
        <v>106</v>
      </c>
      <c r="AY345" s="14" t="s">
        <v>310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4" t="s">
        <v>106</v>
      </c>
      <c r="BK345" s="185">
        <f>ROUND(I345*H345,2)</f>
        <v>0</v>
      </c>
      <c r="BL345" s="14" t="s">
        <v>314</v>
      </c>
      <c r="BM345" s="14" t="s">
        <v>2354</v>
      </c>
    </row>
    <row r="346" spans="2:51" s="11" customFormat="1" ht="11.25">
      <c r="B346" s="186"/>
      <c r="C346" s="187"/>
      <c r="D346" s="188" t="s">
        <v>325</v>
      </c>
      <c r="E346" s="189" t="s">
        <v>1181</v>
      </c>
      <c r="F346" s="190" t="s">
        <v>2008</v>
      </c>
      <c r="G346" s="187"/>
      <c r="H346" s="191">
        <v>6</v>
      </c>
      <c r="I346" s="192"/>
      <c r="J346" s="187"/>
      <c r="K346" s="187"/>
      <c r="L346" s="193"/>
      <c r="M346" s="194"/>
      <c r="N346" s="195"/>
      <c r="O346" s="195"/>
      <c r="P346" s="195"/>
      <c r="Q346" s="195"/>
      <c r="R346" s="195"/>
      <c r="S346" s="195"/>
      <c r="T346" s="196"/>
      <c r="AT346" s="197" t="s">
        <v>325</v>
      </c>
      <c r="AU346" s="197" t="s">
        <v>106</v>
      </c>
      <c r="AV346" s="11" t="s">
        <v>106</v>
      </c>
      <c r="AW346" s="11" t="s">
        <v>31</v>
      </c>
      <c r="AX346" s="11" t="s">
        <v>77</v>
      </c>
      <c r="AY346" s="197" t="s">
        <v>310</v>
      </c>
    </row>
    <row r="347" spans="2:65" s="1" customFormat="1" ht="16.5" customHeight="1">
      <c r="B347" s="31"/>
      <c r="C347" s="208" t="s">
        <v>1182</v>
      </c>
      <c r="D347" s="208" t="s">
        <v>422</v>
      </c>
      <c r="E347" s="209" t="s">
        <v>2355</v>
      </c>
      <c r="F347" s="210" t="s">
        <v>2356</v>
      </c>
      <c r="G347" s="211" t="s">
        <v>720</v>
      </c>
      <c r="H347" s="212">
        <v>6</v>
      </c>
      <c r="I347" s="213"/>
      <c r="J347" s="212">
        <f>ROUND(I347*H347,2)</f>
        <v>0</v>
      </c>
      <c r="K347" s="210" t="s">
        <v>402</v>
      </c>
      <c r="L347" s="214"/>
      <c r="M347" s="215" t="s">
        <v>1</v>
      </c>
      <c r="N347" s="216" t="s">
        <v>41</v>
      </c>
      <c r="O347" s="57"/>
      <c r="P347" s="183">
        <f>O347*H347</f>
        <v>0</v>
      </c>
      <c r="Q347" s="183">
        <v>0</v>
      </c>
      <c r="R347" s="183">
        <f>Q347*H347</f>
        <v>0</v>
      </c>
      <c r="S347" s="183">
        <v>0</v>
      </c>
      <c r="T347" s="184">
        <f>S347*H347</f>
        <v>0</v>
      </c>
      <c r="AR347" s="14" t="s">
        <v>391</v>
      </c>
      <c r="AT347" s="14" t="s">
        <v>422</v>
      </c>
      <c r="AU347" s="14" t="s">
        <v>106</v>
      </c>
      <c r="AY347" s="14" t="s">
        <v>310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4" t="s">
        <v>106</v>
      </c>
      <c r="BK347" s="185">
        <f>ROUND(I347*H347,2)</f>
        <v>0</v>
      </c>
      <c r="BL347" s="14" t="s">
        <v>314</v>
      </c>
      <c r="BM347" s="14" t="s">
        <v>2357</v>
      </c>
    </row>
    <row r="348" spans="2:51" s="11" customFormat="1" ht="11.25">
      <c r="B348" s="186"/>
      <c r="C348" s="187"/>
      <c r="D348" s="188" t="s">
        <v>325</v>
      </c>
      <c r="E348" s="189" t="s">
        <v>1186</v>
      </c>
      <c r="F348" s="190" t="s">
        <v>2008</v>
      </c>
      <c r="G348" s="187"/>
      <c r="H348" s="191">
        <v>6</v>
      </c>
      <c r="I348" s="192"/>
      <c r="J348" s="187"/>
      <c r="K348" s="187"/>
      <c r="L348" s="193"/>
      <c r="M348" s="194"/>
      <c r="N348" s="195"/>
      <c r="O348" s="195"/>
      <c r="P348" s="195"/>
      <c r="Q348" s="195"/>
      <c r="R348" s="195"/>
      <c r="S348" s="195"/>
      <c r="T348" s="196"/>
      <c r="AT348" s="197" t="s">
        <v>325</v>
      </c>
      <c r="AU348" s="197" t="s">
        <v>106</v>
      </c>
      <c r="AV348" s="11" t="s">
        <v>106</v>
      </c>
      <c r="AW348" s="11" t="s">
        <v>31</v>
      </c>
      <c r="AX348" s="11" t="s">
        <v>77</v>
      </c>
      <c r="AY348" s="197" t="s">
        <v>310</v>
      </c>
    </row>
    <row r="349" spans="2:65" s="1" customFormat="1" ht="16.5" customHeight="1">
      <c r="B349" s="31"/>
      <c r="C349" s="208" t="s">
        <v>1187</v>
      </c>
      <c r="D349" s="208" t="s">
        <v>422</v>
      </c>
      <c r="E349" s="209" t="s">
        <v>2358</v>
      </c>
      <c r="F349" s="210" t="s">
        <v>2359</v>
      </c>
      <c r="G349" s="211" t="s">
        <v>720</v>
      </c>
      <c r="H349" s="212">
        <v>2</v>
      </c>
      <c r="I349" s="213"/>
      <c r="J349" s="212">
        <f>ROUND(I349*H349,2)</f>
        <v>0</v>
      </c>
      <c r="K349" s="210" t="s">
        <v>402</v>
      </c>
      <c r="L349" s="214"/>
      <c r="M349" s="215" t="s">
        <v>1</v>
      </c>
      <c r="N349" s="216" t="s">
        <v>41</v>
      </c>
      <c r="O349" s="57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AR349" s="14" t="s">
        <v>391</v>
      </c>
      <c r="AT349" s="14" t="s">
        <v>422</v>
      </c>
      <c r="AU349" s="14" t="s">
        <v>106</v>
      </c>
      <c r="AY349" s="14" t="s">
        <v>310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14" t="s">
        <v>106</v>
      </c>
      <c r="BK349" s="185">
        <f>ROUND(I349*H349,2)</f>
        <v>0</v>
      </c>
      <c r="BL349" s="14" t="s">
        <v>314</v>
      </c>
      <c r="BM349" s="14" t="s">
        <v>2360</v>
      </c>
    </row>
    <row r="350" spans="2:51" s="11" customFormat="1" ht="11.25">
      <c r="B350" s="186"/>
      <c r="C350" s="187"/>
      <c r="D350" s="188" t="s">
        <v>325</v>
      </c>
      <c r="E350" s="189" t="s">
        <v>2361</v>
      </c>
      <c r="F350" s="190" t="s">
        <v>106</v>
      </c>
      <c r="G350" s="187"/>
      <c r="H350" s="191">
        <v>2</v>
      </c>
      <c r="I350" s="192"/>
      <c r="J350" s="187"/>
      <c r="K350" s="187"/>
      <c r="L350" s="193"/>
      <c r="M350" s="194"/>
      <c r="N350" s="195"/>
      <c r="O350" s="195"/>
      <c r="P350" s="195"/>
      <c r="Q350" s="195"/>
      <c r="R350" s="195"/>
      <c r="S350" s="195"/>
      <c r="T350" s="196"/>
      <c r="AT350" s="197" t="s">
        <v>325</v>
      </c>
      <c r="AU350" s="197" t="s">
        <v>106</v>
      </c>
      <c r="AV350" s="11" t="s">
        <v>106</v>
      </c>
      <c r="AW350" s="11" t="s">
        <v>31</v>
      </c>
      <c r="AX350" s="11" t="s">
        <v>77</v>
      </c>
      <c r="AY350" s="197" t="s">
        <v>310</v>
      </c>
    </row>
    <row r="351" spans="2:65" s="1" customFormat="1" ht="16.5" customHeight="1">
      <c r="B351" s="31"/>
      <c r="C351" s="208" t="s">
        <v>1191</v>
      </c>
      <c r="D351" s="208" t="s">
        <v>422</v>
      </c>
      <c r="E351" s="209" t="s">
        <v>2362</v>
      </c>
      <c r="F351" s="210" t="s">
        <v>2363</v>
      </c>
      <c r="G351" s="211" t="s">
        <v>720</v>
      </c>
      <c r="H351" s="212">
        <v>1</v>
      </c>
      <c r="I351" s="213"/>
      <c r="J351" s="212">
        <f>ROUND(I351*H351,2)</f>
        <v>0</v>
      </c>
      <c r="K351" s="210" t="s">
        <v>402</v>
      </c>
      <c r="L351" s="214"/>
      <c r="M351" s="215" t="s">
        <v>1</v>
      </c>
      <c r="N351" s="216" t="s">
        <v>41</v>
      </c>
      <c r="O351" s="57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AR351" s="14" t="s">
        <v>391</v>
      </c>
      <c r="AT351" s="14" t="s">
        <v>422</v>
      </c>
      <c r="AU351" s="14" t="s">
        <v>106</v>
      </c>
      <c r="AY351" s="14" t="s">
        <v>310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4" t="s">
        <v>106</v>
      </c>
      <c r="BK351" s="185">
        <f>ROUND(I351*H351,2)</f>
        <v>0</v>
      </c>
      <c r="BL351" s="14" t="s">
        <v>314</v>
      </c>
      <c r="BM351" s="14" t="s">
        <v>2364</v>
      </c>
    </row>
    <row r="352" spans="2:51" s="11" customFormat="1" ht="11.25">
      <c r="B352" s="186"/>
      <c r="C352" s="187"/>
      <c r="D352" s="188" t="s">
        <v>325</v>
      </c>
      <c r="E352" s="189" t="s">
        <v>2365</v>
      </c>
      <c r="F352" s="190" t="s">
        <v>77</v>
      </c>
      <c r="G352" s="187"/>
      <c r="H352" s="191">
        <v>1</v>
      </c>
      <c r="I352" s="192"/>
      <c r="J352" s="187"/>
      <c r="K352" s="187"/>
      <c r="L352" s="193"/>
      <c r="M352" s="194"/>
      <c r="N352" s="195"/>
      <c r="O352" s="195"/>
      <c r="P352" s="195"/>
      <c r="Q352" s="195"/>
      <c r="R352" s="195"/>
      <c r="S352" s="195"/>
      <c r="T352" s="196"/>
      <c r="AT352" s="197" t="s">
        <v>325</v>
      </c>
      <c r="AU352" s="197" t="s">
        <v>106</v>
      </c>
      <c r="AV352" s="11" t="s">
        <v>106</v>
      </c>
      <c r="AW352" s="11" t="s">
        <v>31</v>
      </c>
      <c r="AX352" s="11" t="s">
        <v>77</v>
      </c>
      <c r="AY352" s="197" t="s">
        <v>310</v>
      </c>
    </row>
    <row r="353" spans="2:65" s="1" customFormat="1" ht="16.5" customHeight="1">
      <c r="B353" s="31"/>
      <c r="C353" s="208" t="s">
        <v>1197</v>
      </c>
      <c r="D353" s="208" t="s">
        <v>422</v>
      </c>
      <c r="E353" s="209" t="s">
        <v>2366</v>
      </c>
      <c r="F353" s="210" t="s">
        <v>2367</v>
      </c>
      <c r="G353" s="211" t="s">
        <v>720</v>
      </c>
      <c r="H353" s="212">
        <v>4</v>
      </c>
      <c r="I353" s="213"/>
      <c r="J353" s="212">
        <f>ROUND(I353*H353,2)</f>
        <v>0</v>
      </c>
      <c r="K353" s="210" t="s">
        <v>402</v>
      </c>
      <c r="L353" s="214"/>
      <c r="M353" s="215" t="s">
        <v>1</v>
      </c>
      <c r="N353" s="216" t="s">
        <v>41</v>
      </c>
      <c r="O353" s="57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AR353" s="14" t="s">
        <v>391</v>
      </c>
      <c r="AT353" s="14" t="s">
        <v>422</v>
      </c>
      <c r="AU353" s="14" t="s">
        <v>106</v>
      </c>
      <c r="AY353" s="14" t="s">
        <v>310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14" t="s">
        <v>106</v>
      </c>
      <c r="BK353" s="185">
        <f>ROUND(I353*H353,2)</f>
        <v>0</v>
      </c>
      <c r="BL353" s="14" t="s">
        <v>314</v>
      </c>
      <c r="BM353" s="14" t="s">
        <v>2368</v>
      </c>
    </row>
    <row r="354" spans="2:51" s="11" customFormat="1" ht="11.25">
      <c r="B354" s="186"/>
      <c r="C354" s="187"/>
      <c r="D354" s="188" t="s">
        <v>325</v>
      </c>
      <c r="E354" s="189" t="s">
        <v>1201</v>
      </c>
      <c r="F354" s="190" t="s">
        <v>2184</v>
      </c>
      <c r="G354" s="187"/>
      <c r="H354" s="191">
        <v>4</v>
      </c>
      <c r="I354" s="192"/>
      <c r="J354" s="187"/>
      <c r="K354" s="187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325</v>
      </c>
      <c r="AU354" s="197" t="s">
        <v>106</v>
      </c>
      <c r="AV354" s="11" t="s">
        <v>106</v>
      </c>
      <c r="AW354" s="11" t="s">
        <v>31</v>
      </c>
      <c r="AX354" s="11" t="s">
        <v>77</v>
      </c>
      <c r="AY354" s="197" t="s">
        <v>310</v>
      </c>
    </row>
    <row r="355" spans="2:65" s="1" customFormat="1" ht="16.5" customHeight="1">
      <c r="B355" s="31"/>
      <c r="C355" s="208" t="s">
        <v>1203</v>
      </c>
      <c r="D355" s="208" t="s">
        <v>422</v>
      </c>
      <c r="E355" s="209" t="s">
        <v>2369</v>
      </c>
      <c r="F355" s="210" t="s">
        <v>2370</v>
      </c>
      <c r="G355" s="211" t="s">
        <v>720</v>
      </c>
      <c r="H355" s="212">
        <v>1</v>
      </c>
      <c r="I355" s="213"/>
      <c r="J355" s="212">
        <f>ROUND(I355*H355,2)</f>
        <v>0</v>
      </c>
      <c r="K355" s="210" t="s">
        <v>402</v>
      </c>
      <c r="L355" s="214"/>
      <c r="M355" s="215" t="s">
        <v>1</v>
      </c>
      <c r="N355" s="216" t="s">
        <v>41</v>
      </c>
      <c r="O355" s="57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AR355" s="14" t="s">
        <v>391</v>
      </c>
      <c r="AT355" s="14" t="s">
        <v>422</v>
      </c>
      <c r="AU355" s="14" t="s">
        <v>106</v>
      </c>
      <c r="AY355" s="14" t="s">
        <v>310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14" t="s">
        <v>106</v>
      </c>
      <c r="BK355" s="185">
        <f>ROUND(I355*H355,2)</f>
        <v>0</v>
      </c>
      <c r="BL355" s="14" t="s">
        <v>314</v>
      </c>
      <c r="BM355" s="14" t="s">
        <v>2371</v>
      </c>
    </row>
    <row r="356" spans="2:51" s="11" customFormat="1" ht="11.25">
      <c r="B356" s="186"/>
      <c r="C356" s="187"/>
      <c r="D356" s="188" t="s">
        <v>325</v>
      </c>
      <c r="E356" s="189" t="s">
        <v>1207</v>
      </c>
      <c r="F356" s="190" t="s">
        <v>77</v>
      </c>
      <c r="G356" s="187"/>
      <c r="H356" s="191">
        <v>1</v>
      </c>
      <c r="I356" s="192"/>
      <c r="J356" s="187"/>
      <c r="K356" s="187"/>
      <c r="L356" s="193"/>
      <c r="M356" s="194"/>
      <c r="N356" s="195"/>
      <c r="O356" s="195"/>
      <c r="P356" s="195"/>
      <c r="Q356" s="195"/>
      <c r="R356" s="195"/>
      <c r="S356" s="195"/>
      <c r="T356" s="196"/>
      <c r="AT356" s="197" t="s">
        <v>325</v>
      </c>
      <c r="AU356" s="197" t="s">
        <v>106</v>
      </c>
      <c r="AV356" s="11" t="s">
        <v>106</v>
      </c>
      <c r="AW356" s="11" t="s">
        <v>31</v>
      </c>
      <c r="AX356" s="11" t="s">
        <v>77</v>
      </c>
      <c r="AY356" s="197" t="s">
        <v>310</v>
      </c>
    </row>
    <row r="357" spans="2:65" s="1" customFormat="1" ht="16.5" customHeight="1">
      <c r="B357" s="31"/>
      <c r="C357" s="175" t="s">
        <v>1209</v>
      </c>
      <c r="D357" s="175" t="s">
        <v>317</v>
      </c>
      <c r="E357" s="176" t="s">
        <v>2372</v>
      </c>
      <c r="F357" s="177" t="s">
        <v>2373</v>
      </c>
      <c r="G357" s="178" t="s">
        <v>1084</v>
      </c>
      <c r="H357" s="179">
        <v>1</v>
      </c>
      <c r="I357" s="180"/>
      <c r="J357" s="179">
        <f>ROUND(I357*H357,2)</f>
        <v>0</v>
      </c>
      <c r="K357" s="177" t="s">
        <v>402</v>
      </c>
      <c r="L357" s="35"/>
      <c r="M357" s="181" t="s">
        <v>1</v>
      </c>
      <c r="N357" s="182" t="s">
        <v>41</v>
      </c>
      <c r="O357" s="57"/>
      <c r="P357" s="183">
        <f>O357*H357</f>
        <v>0</v>
      </c>
      <c r="Q357" s="183">
        <v>0</v>
      </c>
      <c r="R357" s="183">
        <f>Q357*H357</f>
        <v>0</v>
      </c>
      <c r="S357" s="183">
        <v>0</v>
      </c>
      <c r="T357" s="184">
        <f>S357*H357</f>
        <v>0</v>
      </c>
      <c r="AR357" s="14" t="s">
        <v>314</v>
      </c>
      <c r="AT357" s="14" t="s">
        <v>317</v>
      </c>
      <c r="AU357" s="14" t="s">
        <v>106</v>
      </c>
      <c r="AY357" s="14" t="s">
        <v>310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4" t="s">
        <v>106</v>
      </c>
      <c r="BK357" s="185">
        <f>ROUND(I357*H357,2)</f>
        <v>0</v>
      </c>
      <c r="BL357" s="14" t="s">
        <v>314</v>
      </c>
      <c r="BM357" s="14" t="s">
        <v>2374</v>
      </c>
    </row>
    <row r="358" spans="2:51" s="11" customFormat="1" ht="11.25">
      <c r="B358" s="186"/>
      <c r="C358" s="187"/>
      <c r="D358" s="188" t="s">
        <v>325</v>
      </c>
      <c r="E358" s="189" t="s">
        <v>1213</v>
      </c>
      <c r="F358" s="190" t="s">
        <v>77</v>
      </c>
      <c r="G358" s="187"/>
      <c r="H358" s="191">
        <v>1</v>
      </c>
      <c r="I358" s="192"/>
      <c r="J358" s="187"/>
      <c r="K358" s="187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325</v>
      </c>
      <c r="AU358" s="197" t="s">
        <v>106</v>
      </c>
      <c r="AV358" s="11" t="s">
        <v>106</v>
      </c>
      <c r="AW358" s="11" t="s">
        <v>31</v>
      </c>
      <c r="AX358" s="11" t="s">
        <v>77</v>
      </c>
      <c r="AY358" s="197" t="s">
        <v>310</v>
      </c>
    </row>
    <row r="359" spans="2:65" s="1" customFormat="1" ht="16.5" customHeight="1">
      <c r="B359" s="31"/>
      <c r="C359" s="175" t="s">
        <v>1215</v>
      </c>
      <c r="D359" s="175" t="s">
        <v>317</v>
      </c>
      <c r="E359" s="176" t="s">
        <v>2375</v>
      </c>
      <c r="F359" s="177" t="s">
        <v>2376</v>
      </c>
      <c r="G359" s="178" t="s">
        <v>1084</v>
      </c>
      <c r="H359" s="179">
        <v>3</v>
      </c>
      <c r="I359" s="180"/>
      <c r="J359" s="179">
        <f>ROUND(I359*H359,2)</f>
        <v>0</v>
      </c>
      <c r="K359" s="177" t="s">
        <v>321</v>
      </c>
      <c r="L359" s="35"/>
      <c r="M359" s="181" t="s">
        <v>1</v>
      </c>
      <c r="N359" s="182" t="s">
        <v>41</v>
      </c>
      <c r="O359" s="57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AR359" s="14" t="s">
        <v>314</v>
      </c>
      <c r="AT359" s="14" t="s">
        <v>317</v>
      </c>
      <c r="AU359" s="14" t="s">
        <v>106</v>
      </c>
      <c r="AY359" s="14" t="s">
        <v>310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14" t="s">
        <v>106</v>
      </c>
      <c r="BK359" s="185">
        <f>ROUND(I359*H359,2)</f>
        <v>0</v>
      </c>
      <c r="BL359" s="14" t="s">
        <v>314</v>
      </c>
      <c r="BM359" s="14" t="s">
        <v>2377</v>
      </c>
    </row>
    <row r="360" spans="2:51" s="11" customFormat="1" ht="11.25">
      <c r="B360" s="186"/>
      <c r="C360" s="187"/>
      <c r="D360" s="188" t="s">
        <v>325</v>
      </c>
      <c r="E360" s="189" t="s">
        <v>1219</v>
      </c>
      <c r="F360" s="190" t="s">
        <v>344</v>
      </c>
      <c r="G360" s="187"/>
      <c r="H360" s="191">
        <v>3</v>
      </c>
      <c r="I360" s="192"/>
      <c r="J360" s="187"/>
      <c r="K360" s="187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325</v>
      </c>
      <c r="AU360" s="197" t="s">
        <v>106</v>
      </c>
      <c r="AV360" s="11" t="s">
        <v>106</v>
      </c>
      <c r="AW360" s="11" t="s">
        <v>31</v>
      </c>
      <c r="AX360" s="11" t="s">
        <v>77</v>
      </c>
      <c r="AY360" s="197" t="s">
        <v>310</v>
      </c>
    </row>
    <row r="361" spans="2:65" s="1" customFormat="1" ht="22.5" customHeight="1">
      <c r="B361" s="31"/>
      <c r="C361" s="175" t="s">
        <v>1221</v>
      </c>
      <c r="D361" s="175" t="s">
        <v>317</v>
      </c>
      <c r="E361" s="176" t="s">
        <v>2378</v>
      </c>
      <c r="F361" s="177" t="s">
        <v>2379</v>
      </c>
      <c r="G361" s="178" t="s">
        <v>1084</v>
      </c>
      <c r="H361" s="179">
        <v>1</v>
      </c>
      <c r="I361" s="180"/>
      <c r="J361" s="179">
        <f>ROUND(I361*H361,2)</f>
        <v>0</v>
      </c>
      <c r="K361" s="177" t="s">
        <v>321</v>
      </c>
      <c r="L361" s="35"/>
      <c r="M361" s="181" t="s">
        <v>1</v>
      </c>
      <c r="N361" s="182" t="s">
        <v>41</v>
      </c>
      <c r="O361" s="57"/>
      <c r="P361" s="183">
        <f>O361*H361</f>
        <v>0</v>
      </c>
      <c r="Q361" s="183">
        <v>0</v>
      </c>
      <c r="R361" s="183">
        <f>Q361*H361</f>
        <v>0</v>
      </c>
      <c r="S361" s="183">
        <v>0</v>
      </c>
      <c r="T361" s="184">
        <f>S361*H361</f>
        <v>0</v>
      </c>
      <c r="AR361" s="14" t="s">
        <v>314</v>
      </c>
      <c r="AT361" s="14" t="s">
        <v>317</v>
      </c>
      <c r="AU361" s="14" t="s">
        <v>106</v>
      </c>
      <c r="AY361" s="14" t="s">
        <v>310</v>
      </c>
      <c r="BE361" s="185">
        <f>IF(N361="základní",J361,0)</f>
        <v>0</v>
      </c>
      <c r="BF361" s="185">
        <f>IF(N361="snížená",J361,0)</f>
        <v>0</v>
      </c>
      <c r="BG361" s="185">
        <f>IF(N361="zákl. přenesená",J361,0)</f>
        <v>0</v>
      </c>
      <c r="BH361" s="185">
        <f>IF(N361="sníž. přenesená",J361,0)</f>
        <v>0</v>
      </c>
      <c r="BI361" s="185">
        <f>IF(N361="nulová",J361,0)</f>
        <v>0</v>
      </c>
      <c r="BJ361" s="14" t="s">
        <v>106</v>
      </c>
      <c r="BK361" s="185">
        <f>ROUND(I361*H361,2)</f>
        <v>0</v>
      </c>
      <c r="BL361" s="14" t="s">
        <v>314</v>
      </c>
      <c r="BM361" s="14" t="s">
        <v>2380</v>
      </c>
    </row>
    <row r="362" spans="2:51" s="11" customFormat="1" ht="11.25">
      <c r="B362" s="186"/>
      <c r="C362" s="187"/>
      <c r="D362" s="188" t="s">
        <v>325</v>
      </c>
      <c r="E362" s="189" t="s">
        <v>1225</v>
      </c>
      <c r="F362" s="190" t="s">
        <v>77</v>
      </c>
      <c r="G362" s="187"/>
      <c r="H362" s="191">
        <v>1</v>
      </c>
      <c r="I362" s="192"/>
      <c r="J362" s="187"/>
      <c r="K362" s="187"/>
      <c r="L362" s="193"/>
      <c r="M362" s="194"/>
      <c r="N362" s="195"/>
      <c r="O362" s="195"/>
      <c r="P362" s="195"/>
      <c r="Q362" s="195"/>
      <c r="R362" s="195"/>
      <c r="S362" s="195"/>
      <c r="T362" s="196"/>
      <c r="AT362" s="197" t="s">
        <v>325</v>
      </c>
      <c r="AU362" s="197" t="s">
        <v>106</v>
      </c>
      <c r="AV362" s="11" t="s">
        <v>106</v>
      </c>
      <c r="AW362" s="11" t="s">
        <v>31</v>
      </c>
      <c r="AX362" s="11" t="s">
        <v>77</v>
      </c>
      <c r="AY362" s="197" t="s">
        <v>310</v>
      </c>
    </row>
    <row r="363" spans="2:65" s="1" customFormat="1" ht="16.5" customHeight="1">
      <c r="B363" s="31"/>
      <c r="C363" s="208" t="s">
        <v>1227</v>
      </c>
      <c r="D363" s="208" t="s">
        <v>422</v>
      </c>
      <c r="E363" s="209" t="s">
        <v>2381</v>
      </c>
      <c r="F363" s="210" t="s">
        <v>2382</v>
      </c>
      <c r="G363" s="211" t="s">
        <v>422</v>
      </c>
      <c r="H363" s="212">
        <v>9</v>
      </c>
      <c r="I363" s="213"/>
      <c r="J363" s="212">
        <f>ROUND(I363*H363,2)</f>
        <v>0</v>
      </c>
      <c r="K363" s="210" t="s">
        <v>1</v>
      </c>
      <c r="L363" s="214"/>
      <c r="M363" s="215" t="s">
        <v>1</v>
      </c>
      <c r="N363" s="216" t="s">
        <v>41</v>
      </c>
      <c r="O363" s="57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AR363" s="14" t="s">
        <v>391</v>
      </c>
      <c r="AT363" s="14" t="s">
        <v>422</v>
      </c>
      <c r="AU363" s="14" t="s">
        <v>106</v>
      </c>
      <c r="AY363" s="14" t="s">
        <v>310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14" t="s">
        <v>106</v>
      </c>
      <c r="BK363" s="185">
        <f>ROUND(I363*H363,2)</f>
        <v>0</v>
      </c>
      <c r="BL363" s="14" t="s">
        <v>314</v>
      </c>
      <c r="BM363" s="14" t="s">
        <v>2383</v>
      </c>
    </row>
    <row r="364" spans="2:51" s="11" customFormat="1" ht="11.25">
      <c r="B364" s="186"/>
      <c r="C364" s="187"/>
      <c r="D364" s="188" t="s">
        <v>325</v>
      </c>
      <c r="E364" s="189" t="s">
        <v>1231</v>
      </c>
      <c r="F364" s="190" t="s">
        <v>2384</v>
      </c>
      <c r="G364" s="187"/>
      <c r="H364" s="191">
        <v>9</v>
      </c>
      <c r="I364" s="192"/>
      <c r="J364" s="187"/>
      <c r="K364" s="187"/>
      <c r="L364" s="193"/>
      <c r="M364" s="194"/>
      <c r="N364" s="195"/>
      <c r="O364" s="195"/>
      <c r="P364" s="195"/>
      <c r="Q364" s="195"/>
      <c r="R364" s="195"/>
      <c r="S364" s="195"/>
      <c r="T364" s="196"/>
      <c r="AT364" s="197" t="s">
        <v>325</v>
      </c>
      <c r="AU364" s="197" t="s">
        <v>106</v>
      </c>
      <c r="AV364" s="11" t="s">
        <v>106</v>
      </c>
      <c r="AW364" s="11" t="s">
        <v>31</v>
      </c>
      <c r="AX364" s="11" t="s">
        <v>77</v>
      </c>
      <c r="AY364" s="197" t="s">
        <v>310</v>
      </c>
    </row>
    <row r="365" spans="2:65" s="1" customFormat="1" ht="16.5" customHeight="1">
      <c r="B365" s="31"/>
      <c r="C365" s="208" t="s">
        <v>1233</v>
      </c>
      <c r="D365" s="208" t="s">
        <v>422</v>
      </c>
      <c r="E365" s="209" t="s">
        <v>2385</v>
      </c>
      <c r="F365" s="210" t="s">
        <v>2386</v>
      </c>
      <c r="G365" s="211" t="s">
        <v>422</v>
      </c>
      <c r="H365" s="212">
        <v>2</v>
      </c>
      <c r="I365" s="213"/>
      <c r="J365" s="212">
        <f>ROUND(I365*H365,2)</f>
        <v>0</v>
      </c>
      <c r="K365" s="210" t="s">
        <v>321</v>
      </c>
      <c r="L365" s="214"/>
      <c r="M365" s="215" t="s">
        <v>1</v>
      </c>
      <c r="N365" s="216" t="s">
        <v>41</v>
      </c>
      <c r="O365" s="57"/>
      <c r="P365" s="183">
        <f>O365*H365</f>
        <v>0</v>
      </c>
      <c r="Q365" s="183">
        <v>2E-05</v>
      </c>
      <c r="R365" s="183">
        <f>Q365*H365</f>
        <v>4E-05</v>
      </c>
      <c r="S365" s="183">
        <v>0</v>
      </c>
      <c r="T365" s="184">
        <f>S365*H365</f>
        <v>0</v>
      </c>
      <c r="AR365" s="14" t="s">
        <v>391</v>
      </c>
      <c r="AT365" s="14" t="s">
        <v>422</v>
      </c>
      <c r="AU365" s="14" t="s">
        <v>106</v>
      </c>
      <c r="AY365" s="14" t="s">
        <v>310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4" t="s">
        <v>106</v>
      </c>
      <c r="BK365" s="185">
        <f>ROUND(I365*H365,2)</f>
        <v>0</v>
      </c>
      <c r="BL365" s="14" t="s">
        <v>314</v>
      </c>
      <c r="BM365" s="14" t="s">
        <v>2387</v>
      </c>
    </row>
    <row r="366" spans="2:51" s="11" customFormat="1" ht="11.25">
      <c r="B366" s="186"/>
      <c r="C366" s="187"/>
      <c r="D366" s="188" t="s">
        <v>325</v>
      </c>
      <c r="E366" s="189" t="s">
        <v>1237</v>
      </c>
      <c r="F366" s="190" t="s">
        <v>106</v>
      </c>
      <c r="G366" s="187"/>
      <c r="H366" s="191">
        <v>2</v>
      </c>
      <c r="I366" s="192"/>
      <c r="J366" s="187"/>
      <c r="K366" s="187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325</v>
      </c>
      <c r="AU366" s="197" t="s">
        <v>106</v>
      </c>
      <c r="AV366" s="11" t="s">
        <v>106</v>
      </c>
      <c r="AW366" s="11" t="s">
        <v>31</v>
      </c>
      <c r="AX366" s="11" t="s">
        <v>77</v>
      </c>
      <c r="AY366" s="197" t="s">
        <v>310</v>
      </c>
    </row>
    <row r="367" spans="2:65" s="1" customFormat="1" ht="16.5" customHeight="1">
      <c r="B367" s="31"/>
      <c r="C367" s="208" t="s">
        <v>1239</v>
      </c>
      <c r="D367" s="208" t="s">
        <v>422</v>
      </c>
      <c r="E367" s="209" t="s">
        <v>2388</v>
      </c>
      <c r="F367" s="210" t="s">
        <v>2389</v>
      </c>
      <c r="G367" s="211" t="s">
        <v>422</v>
      </c>
      <c r="H367" s="212">
        <v>6</v>
      </c>
      <c r="I367" s="213"/>
      <c r="J367" s="212">
        <f>ROUND(I367*H367,2)</f>
        <v>0</v>
      </c>
      <c r="K367" s="210" t="s">
        <v>321</v>
      </c>
      <c r="L367" s="214"/>
      <c r="M367" s="215" t="s">
        <v>1</v>
      </c>
      <c r="N367" s="216" t="s">
        <v>41</v>
      </c>
      <c r="O367" s="57"/>
      <c r="P367" s="183">
        <f>O367*H367</f>
        <v>0</v>
      </c>
      <c r="Q367" s="183">
        <v>0.00017</v>
      </c>
      <c r="R367" s="183">
        <f>Q367*H367</f>
        <v>0.00102</v>
      </c>
      <c r="S367" s="183">
        <v>0</v>
      </c>
      <c r="T367" s="184">
        <f>S367*H367</f>
        <v>0</v>
      </c>
      <c r="AR367" s="14" t="s">
        <v>391</v>
      </c>
      <c r="AT367" s="14" t="s">
        <v>422</v>
      </c>
      <c r="AU367" s="14" t="s">
        <v>106</v>
      </c>
      <c r="AY367" s="14" t="s">
        <v>310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4" t="s">
        <v>106</v>
      </c>
      <c r="BK367" s="185">
        <f>ROUND(I367*H367,2)</f>
        <v>0</v>
      </c>
      <c r="BL367" s="14" t="s">
        <v>314</v>
      </c>
      <c r="BM367" s="14" t="s">
        <v>2390</v>
      </c>
    </row>
    <row r="368" spans="2:51" s="11" customFormat="1" ht="11.25">
      <c r="B368" s="186"/>
      <c r="C368" s="187"/>
      <c r="D368" s="188" t="s">
        <v>325</v>
      </c>
      <c r="E368" s="189" t="s">
        <v>2391</v>
      </c>
      <c r="F368" s="190" t="s">
        <v>2008</v>
      </c>
      <c r="G368" s="187"/>
      <c r="H368" s="191">
        <v>6</v>
      </c>
      <c r="I368" s="192"/>
      <c r="J368" s="187"/>
      <c r="K368" s="187"/>
      <c r="L368" s="193"/>
      <c r="M368" s="194"/>
      <c r="N368" s="195"/>
      <c r="O368" s="195"/>
      <c r="P368" s="195"/>
      <c r="Q368" s="195"/>
      <c r="R368" s="195"/>
      <c r="S368" s="195"/>
      <c r="T368" s="196"/>
      <c r="AT368" s="197" t="s">
        <v>325</v>
      </c>
      <c r="AU368" s="197" t="s">
        <v>106</v>
      </c>
      <c r="AV368" s="11" t="s">
        <v>106</v>
      </c>
      <c r="AW368" s="11" t="s">
        <v>31</v>
      </c>
      <c r="AX368" s="11" t="s">
        <v>77</v>
      </c>
      <c r="AY368" s="197" t="s">
        <v>310</v>
      </c>
    </row>
    <row r="369" spans="2:65" s="1" customFormat="1" ht="16.5" customHeight="1">
      <c r="B369" s="31"/>
      <c r="C369" s="208" t="s">
        <v>1245</v>
      </c>
      <c r="D369" s="208" t="s">
        <v>422</v>
      </c>
      <c r="E369" s="209" t="s">
        <v>2392</v>
      </c>
      <c r="F369" s="210" t="s">
        <v>2393</v>
      </c>
      <c r="G369" s="211" t="s">
        <v>422</v>
      </c>
      <c r="H369" s="212">
        <v>10</v>
      </c>
      <c r="I369" s="213"/>
      <c r="J369" s="212">
        <f>ROUND(I369*H369,2)</f>
        <v>0</v>
      </c>
      <c r="K369" s="210" t="s">
        <v>321</v>
      </c>
      <c r="L369" s="214"/>
      <c r="M369" s="215" t="s">
        <v>1</v>
      </c>
      <c r="N369" s="216" t="s">
        <v>41</v>
      </c>
      <c r="O369" s="57"/>
      <c r="P369" s="183">
        <f>O369*H369</f>
        <v>0</v>
      </c>
      <c r="Q369" s="183">
        <v>0.00025</v>
      </c>
      <c r="R369" s="183">
        <f>Q369*H369</f>
        <v>0.0025</v>
      </c>
      <c r="S369" s="183">
        <v>0</v>
      </c>
      <c r="T369" s="184">
        <f>S369*H369</f>
        <v>0</v>
      </c>
      <c r="AR369" s="14" t="s">
        <v>391</v>
      </c>
      <c r="AT369" s="14" t="s">
        <v>422</v>
      </c>
      <c r="AU369" s="14" t="s">
        <v>106</v>
      </c>
      <c r="AY369" s="14" t="s">
        <v>310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14" t="s">
        <v>106</v>
      </c>
      <c r="BK369" s="185">
        <f>ROUND(I369*H369,2)</f>
        <v>0</v>
      </c>
      <c r="BL369" s="14" t="s">
        <v>314</v>
      </c>
      <c r="BM369" s="14" t="s">
        <v>2394</v>
      </c>
    </row>
    <row r="370" spans="2:51" s="11" customFormat="1" ht="11.25">
      <c r="B370" s="186"/>
      <c r="C370" s="187"/>
      <c r="D370" s="188" t="s">
        <v>325</v>
      </c>
      <c r="E370" s="189" t="s">
        <v>1249</v>
      </c>
      <c r="F370" s="190" t="s">
        <v>2395</v>
      </c>
      <c r="G370" s="187"/>
      <c r="H370" s="191">
        <v>10</v>
      </c>
      <c r="I370" s="192"/>
      <c r="J370" s="187"/>
      <c r="K370" s="187"/>
      <c r="L370" s="193"/>
      <c r="M370" s="194"/>
      <c r="N370" s="195"/>
      <c r="O370" s="195"/>
      <c r="P370" s="195"/>
      <c r="Q370" s="195"/>
      <c r="R370" s="195"/>
      <c r="S370" s="195"/>
      <c r="T370" s="196"/>
      <c r="AT370" s="197" t="s">
        <v>325</v>
      </c>
      <c r="AU370" s="197" t="s">
        <v>106</v>
      </c>
      <c r="AV370" s="11" t="s">
        <v>106</v>
      </c>
      <c r="AW370" s="11" t="s">
        <v>31</v>
      </c>
      <c r="AX370" s="11" t="s">
        <v>77</v>
      </c>
      <c r="AY370" s="197" t="s">
        <v>310</v>
      </c>
    </row>
    <row r="371" spans="2:65" s="1" customFormat="1" ht="16.5" customHeight="1">
      <c r="B371" s="31"/>
      <c r="C371" s="208" t="s">
        <v>1251</v>
      </c>
      <c r="D371" s="208" t="s">
        <v>422</v>
      </c>
      <c r="E371" s="209" t="s">
        <v>2396</v>
      </c>
      <c r="F371" s="210" t="s">
        <v>2397</v>
      </c>
      <c r="G371" s="211" t="s">
        <v>422</v>
      </c>
      <c r="H371" s="212">
        <v>11</v>
      </c>
      <c r="I371" s="213"/>
      <c r="J371" s="212">
        <f>ROUND(I371*H371,2)</f>
        <v>0</v>
      </c>
      <c r="K371" s="210" t="s">
        <v>1</v>
      </c>
      <c r="L371" s="214"/>
      <c r="M371" s="215" t="s">
        <v>1</v>
      </c>
      <c r="N371" s="216" t="s">
        <v>41</v>
      </c>
      <c r="O371" s="57"/>
      <c r="P371" s="183">
        <f>O371*H371</f>
        <v>0</v>
      </c>
      <c r="Q371" s="183">
        <v>0</v>
      </c>
      <c r="R371" s="183">
        <f>Q371*H371</f>
        <v>0</v>
      </c>
      <c r="S371" s="183">
        <v>0</v>
      </c>
      <c r="T371" s="184">
        <f>S371*H371</f>
        <v>0</v>
      </c>
      <c r="AR371" s="14" t="s">
        <v>391</v>
      </c>
      <c r="AT371" s="14" t="s">
        <v>422</v>
      </c>
      <c r="AU371" s="14" t="s">
        <v>106</v>
      </c>
      <c r="AY371" s="14" t="s">
        <v>310</v>
      </c>
      <c r="BE371" s="185">
        <f>IF(N371="základní",J371,0)</f>
        <v>0</v>
      </c>
      <c r="BF371" s="185">
        <f>IF(N371="snížená",J371,0)</f>
        <v>0</v>
      </c>
      <c r="BG371" s="185">
        <f>IF(N371="zákl. přenesená",J371,0)</f>
        <v>0</v>
      </c>
      <c r="BH371" s="185">
        <f>IF(N371="sníž. přenesená",J371,0)</f>
        <v>0</v>
      </c>
      <c r="BI371" s="185">
        <f>IF(N371="nulová",J371,0)</f>
        <v>0</v>
      </c>
      <c r="BJ371" s="14" t="s">
        <v>106</v>
      </c>
      <c r="BK371" s="185">
        <f>ROUND(I371*H371,2)</f>
        <v>0</v>
      </c>
      <c r="BL371" s="14" t="s">
        <v>314</v>
      </c>
      <c r="BM371" s="14" t="s">
        <v>2398</v>
      </c>
    </row>
    <row r="372" spans="2:51" s="11" customFormat="1" ht="11.25">
      <c r="B372" s="186"/>
      <c r="C372" s="187"/>
      <c r="D372" s="188" t="s">
        <v>325</v>
      </c>
      <c r="E372" s="189" t="s">
        <v>1255</v>
      </c>
      <c r="F372" s="190" t="s">
        <v>2325</v>
      </c>
      <c r="G372" s="187"/>
      <c r="H372" s="191">
        <v>11</v>
      </c>
      <c r="I372" s="192"/>
      <c r="J372" s="187"/>
      <c r="K372" s="187"/>
      <c r="L372" s="193"/>
      <c r="M372" s="194"/>
      <c r="N372" s="195"/>
      <c r="O372" s="195"/>
      <c r="P372" s="195"/>
      <c r="Q372" s="195"/>
      <c r="R372" s="195"/>
      <c r="S372" s="195"/>
      <c r="T372" s="196"/>
      <c r="AT372" s="197" t="s">
        <v>325</v>
      </c>
      <c r="AU372" s="197" t="s">
        <v>106</v>
      </c>
      <c r="AV372" s="11" t="s">
        <v>106</v>
      </c>
      <c r="AW372" s="11" t="s">
        <v>31</v>
      </c>
      <c r="AX372" s="11" t="s">
        <v>77</v>
      </c>
      <c r="AY372" s="197" t="s">
        <v>310</v>
      </c>
    </row>
    <row r="373" spans="2:65" s="1" customFormat="1" ht="16.5" customHeight="1">
      <c r="B373" s="31"/>
      <c r="C373" s="208" t="s">
        <v>1257</v>
      </c>
      <c r="D373" s="208" t="s">
        <v>422</v>
      </c>
      <c r="E373" s="209" t="s">
        <v>2399</v>
      </c>
      <c r="F373" s="210" t="s">
        <v>2400</v>
      </c>
      <c r="G373" s="211" t="s">
        <v>422</v>
      </c>
      <c r="H373" s="212">
        <v>63</v>
      </c>
      <c r="I373" s="213"/>
      <c r="J373" s="212">
        <f>ROUND(I373*H373,2)</f>
        <v>0</v>
      </c>
      <c r="K373" s="210" t="s">
        <v>321</v>
      </c>
      <c r="L373" s="214"/>
      <c r="M373" s="215" t="s">
        <v>1</v>
      </c>
      <c r="N373" s="216" t="s">
        <v>41</v>
      </c>
      <c r="O373" s="57"/>
      <c r="P373" s="183">
        <f>O373*H373</f>
        <v>0</v>
      </c>
      <c r="Q373" s="183">
        <v>6E-05</v>
      </c>
      <c r="R373" s="183">
        <f>Q373*H373</f>
        <v>0.00378</v>
      </c>
      <c r="S373" s="183">
        <v>0</v>
      </c>
      <c r="T373" s="184">
        <f>S373*H373</f>
        <v>0</v>
      </c>
      <c r="AR373" s="14" t="s">
        <v>391</v>
      </c>
      <c r="AT373" s="14" t="s">
        <v>422</v>
      </c>
      <c r="AU373" s="14" t="s">
        <v>106</v>
      </c>
      <c r="AY373" s="14" t="s">
        <v>310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14" t="s">
        <v>106</v>
      </c>
      <c r="BK373" s="185">
        <f>ROUND(I373*H373,2)</f>
        <v>0</v>
      </c>
      <c r="BL373" s="14" t="s">
        <v>314</v>
      </c>
      <c r="BM373" s="14" t="s">
        <v>2401</v>
      </c>
    </row>
    <row r="374" spans="2:51" s="11" customFormat="1" ht="11.25">
      <c r="B374" s="186"/>
      <c r="C374" s="187"/>
      <c r="D374" s="188" t="s">
        <v>325</v>
      </c>
      <c r="E374" s="189" t="s">
        <v>1261</v>
      </c>
      <c r="F374" s="190" t="s">
        <v>2402</v>
      </c>
      <c r="G374" s="187"/>
      <c r="H374" s="191">
        <v>63</v>
      </c>
      <c r="I374" s="192"/>
      <c r="J374" s="187"/>
      <c r="K374" s="187"/>
      <c r="L374" s="193"/>
      <c r="M374" s="194"/>
      <c r="N374" s="195"/>
      <c r="O374" s="195"/>
      <c r="P374" s="195"/>
      <c r="Q374" s="195"/>
      <c r="R374" s="195"/>
      <c r="S374" s="195"/>
      <c r="T374" s="196"/>
      <c r="AT374" s="197" t="s">
        <v>325</v>
      </c>
      <c r="AU374" s="197" t="s">
        <v>106</v>
      </c>
      <c r="AV374" s="11" t="s">
        <v>106</v>
      </c>
      <c r="AW374" s="11" t="s">
        <v>31</v>
      </c>
      <c r="AX374" s="11" t="s">
        <v>77</v>
      </c>
      <c r="AY374" s="197" t="s">
        <v>310</v>
      </c>
    </row>
    <row r="375" spans="2:65" s="1" customFormat="1" ht="16.5" customHeight="1">
      <c r="B375" s="31"/>
      <c r="C375" s="208" t="s">
        <v>1262</v>
      </c>
      <c r="D375" s="208" t="s">
        <v>422</v>
      </c>
      <c r="E375" s="209" t="s">
        <v>2403</v>
      </c>
      <c r="F375" s="210" t="s">
        <v>2404</v>
      </c>
      <c r="G375" s="211" t="s">
        <v>1084</v>
      </c>
      <c r="H375" s="212">
        <v>25</v>
      </c>
      <c r="I375" s="213"/>
      <c r="J375" s="212">
        <f>ROUND(I375*H375,2)</f>
        <v>0</v>
      </c>
      <c r="K375" s="210" t="s">
        <v>1</v>
      </c>
      <c r="L375" s="214"/>
      <c r="M375" s="215" t="s">
        <v>1</v>
      </c>
      <c r="N375" s="216" t="s">
        <v>41</v>
      </c>
      <c r="O375" s="57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AR375" s="14" t="s">
        <v>391</v>
      </c>
      <c r="AT375" s="14" t="s">
        <v>422</v>
      </c>
      <c r="AU375" s="14" t="s">
        <v>106</v>
      </c>
      <c r="AY375" s="14" t="s">
        <v>310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4" t="s">
        <v>106</v>
      </c>
      <c r="BK375" s="185">
        <f>ROUND(I375*H375,2)</f>
        <v>0</v>
      </c>
      <c r="BL375" s="14" t="s">
        <v>314</v>
      </c>
      <c r="BM375" s="14" t="s">
        <v>2405</v>
      </c>
    </row>
    <row r="376" spans="2:51" s="11" customFormat="1" ht="11.25">
      <c r="B376" s="186"/>
      <c r="C376" s="187"/>
      <c r="D376" s="188" t="s">
        <v>325</v>
      </c>
      <c r="E376" s="189" t="s">
        <v>1266</v>
      </c>
      <c r="F376" s="190" t="s">
        <v>2406</v>
      </c>
      <c r="G376" s="187"/>
      <c r="H376" s="191">
        <v>25</v>
      </c>
      <c r="I376" s="192"/>
      <c r="J376" s="187"/>
      <c r="K376" s="187"/>
      <c r="L376" s="193"/>
      <c r="M376" s="194"/>
      <c r="N376" s="195"/>
      <c r="O376" s="195"/>
      <c r="P376" s="195"/>
      <c r="Q376" s="195"/>
      <c r="R376" s="195"/>
      <c r="S376" s="195"/>
      <c r="T376" s="196"/>
      <c r="AT376" s="197" t="s">
        <v>325</v>
      </c>
      <c r="AU376" s="197" t="s">
        <v>106</v>
      </c>
      <c r="AV376" s="11" t="s">
        <v>106</v>
      </c>
      <c r="AW376" s="11" t="s">
        <v>31</v>
      </c>
      <c r="AX376" s="11" t="s">
        <v>77</v>
      </c>
      <c r="AY376" s="197" t="s">
        <v>310</v>
      </c>
    </row>
    <row r="377" spans="2:65" s="1" customFormat="1" ht="16.5" customHeight="1">
      <c r="B377" s="31"/>
      <c r="C377" s="208" t="s">
        <v>1267</v>
      </c>
      <c r="D377" s="208" t="s">
        <v>422</v>
      </c>
      <c r="E377" s="209" t="s">
        <v>2407</v>
      </c>
      <c r="F377" s="210" t="s">
        <v>2408</v>
      </c>
      <c r="G377" s="211" t="s">
        <v>1084</v>
      </c>
      <c r="H377" s="212">
        <v>1</v>
      </c>
      <c r="I377" s="213"/>
      <c r="J377" s="212">
        <f>ROUND(I377*H377,2)</f>
        <v>0</v>
      </c>
      <c r="K377" s="210" t="s">
        <v>321</v>
      </c>
      <c r="L377" s="214"/>
      <c r="M377" s="215" t="s">
        <v>1</v>
      </c>
      <c r="N377" s="216" t="s">
        <v>41</v>
      </c>
      <c r="O377" s="57"/>
      <c r="P377" s="183">
        <f>O377*H377</f>
        <v>0</v>
      </c>
      <c r="Q377" s="183">
        <v>0.0004</v>
      </c>
      <c r="R377" s="183">
        <f>Q377*H377</f>
        <v>0.0004</v>
      </c>
      <c r="S377" s="183">
        <v>0</v>
      </c>
      <c r="T377" s="184">
        <f>S377*H377</f>
        <v>0</v>
      </c>
      <c r="AR377" s="14" t="s">
        <v>391</v>
      </c>
      <c r="AT377" s="14" t="s">
        <v>422</v>
      </c>
      <c r="AU377" s="14" t="s">
        <v>106</v>
      </c>
      <c r="AY377" s="14" t="s">
        <v>310</v>
      </c>
      <c r="BE377" s="185">
        <f>IF(N377="základní",J377,0)</f>
        <v>0</v>
      </c>
      <c r="BF377" s="185">
        <f>IF(N377="snížená",J377,0)</f>
        <v>0</v>
      </c>
      <c r="BG377" s="185">
        <f>IF(N377="zákl. přenesená",J377,0)</f>
        <v>0</v>
      </c>
      <c r="BH377" s="185">
        <f>IF(N377="sníž. přenesená",J377,0)</f>
        <v>0</v>
      </c>
      <c r="BI377" s="185">
        <f>IF(N377="nulová",J377,0)</f>
        <v>0</v>
      </c>
      <c r="BJ377" s="14" t="s">
        <v>106</v>
      </c>
      <c r="BK377" s="185">
        <f>ROUND(I377*H377,2)</f>
        <v>0</v>
      </c>
      <c r="BL377" s="14" t="s">
        <v>314</v>
      </c>
      <c r="BM377" s="14" t="s">
        <v>2409</v>
      </c>
    </row>
    <row r="378" spans="2:51" s="11" customFormat="1" ht="11.25">
      <c r="B378" s="186"/>
      <c r="C378" s="187"/>
      <c r="D378" s="188" t="s">
        <v>325</v>
      </c>
      <c r="E378" s="189" t="s">
        <v>1271</v>
      </c>
      <c r="F378" s="190" t="s">
        <v>77</v>
      </c>
      <c r="G378" s="187"/>
      <c r="H378" s="191">
        <v>1</v>
      </c>
      <c r="I378" s="192"/>
      <c r="J378" s="187"/>
      <c r="K378" s="187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325</v>
      </c>
      <c r="AU378" s="197" t="s">
        <v>106</v>
      </c>
      <c r="AV378" s="11" t="s">
        <v>106</v>
      </c>
      <c r="AW378" s="11" t="s">
        <v>31</v>
      </c>
      <c r="AX378" s="11" t="s">
        <v>77</v>
      </c>
      <c r="AY378" s="197" t="s">
        <v>310</v>
      </c>
    </row>
    <row r="379" spans="2:65" s="1" customFormat="1" ht="16.5" customHeight="1">
      <c r="B379" s="31"/>
      <c r="C379" s="208" t="s">
        <v>1273</v>
      </c>
      <c r="D379" s="208" t="s">
        <v>422</v>
      </c>
      <c r="E379" s="209" t="s">
        <v>2410</v>
      </c>
      <c r="F379" s="210" t="s">
        <v>2411</v>
      </c>
      <c r="G379" s="211" t="s">
        <v>1084</v>
      </c>
      <c r="H379" s="212">
        <v>3</v>
      </c>
      <c r="I379" s="213"/>
      <c r="J379" s="212">
        <f>ROUND(I379*H379,2)</f>
        <v>0</v>
      </c>
      <c r="K379" s="210" t="s">
        <v>321</v>
      </c>
      <c r="L379" s="214"/>
      <c r="M379" s="215" t="s">
        <v>1</v>
      </c>
      <c r="N379" s="216" t="s">
        <v>41</v>
      </c>
      <c r="O379" s="57"/>
      <c r="P379" s="183">
        <f>O379*H379</f>
        <v>0</v>
      </c>
      <c r="Q379" s="183">
        <v>0.0004</v>
      </c>
      <c r="R379" s="183">
        <f>Q379*H379</f>
        <v>0.0012000000000000001</v>
      </c>
      <c r="S379" s="183">
        <v>0</v>
      </c>
      <c r="T379" s="184">
        <f>S379*H379</f>
        <v>0</v>
      </c>
      <c r="AR379" s="14" t="s">
        <v>391</v>
      </c>
      <c r="AT379" s="14" t="s">
        <v>422</v>
      </c>
      <c r="AU379" s="14" t="s">
        <v>106</v>
      </c>
      <c r="AY379" s="14" t="s">
        <v>310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4" t="s">
        <v>106</v>
      </c>
      <c r="BK379" s="185">
        <f>ROUND(I379*H379,2)</f>
        <v>0</v>
      </c>
      <c r="BL379" s="14" t="s">
        <v>314</v>
      </c>
      <c r="BM379" s="14" t="s">
        <v>2412</v>
      </c>
    </row>
    <row r="380" spans="2:51" s="11" customFormat="1" ht="11.25">
      <c r="B380" s="186"/>
      <c r="C380" s="187"/>
      <c r="D380" s="188" t="s">
        <v>325</v>
      </c>
      <c r="E380" s="189" t="s">
        <v>1277</v>
      </c>
      <c r="F380" s="190" t="s">
        <v>344</v>
      </c>
      <c r="G380" s="187"/>
      <c r="H380" s="191">
        <v>3</v>
      </c>
      <c r="I380" s="192"/>
      <c r="J380" s="187"/>
      <c r="K380" s="187"/>
      <c r="L380" s="193"/>
      <c r="M380" s="194"/>
      <c r="N380" s="195"/>
      <c r="O380" s="195"/>
      <c r="P380" s="195"/>
      <c r="Q380" s="195"/>
      <c r="R380" s="195"/>
      <c r="S380" s="195"/>
      <c r="T380" s="196"/>
      <c r="AT380" s="197" t="s">
        <v>325</v>
      </c>
      <c r="AU380" s="197" t="s">
        <v>106</v>
      </c>
      <c r="AV380" s="11" t="s">
        <v>106</v>
      </c>
      <c r="AW380" s="11" t="s">
        <v>31</v>
      </c>
      <c r="AX380" s="11" t="s">
        <v>77</v>
      </c>
      <c r="AY380" s="197" t="s">
        <v>310</v>
      </c>
    </row>
    <row r="381" spans="2:65" s="1" customFormat="1" ht="16.5" customHeight="1">
      <c r="B381" s="31"/>
      <c r="C381" s="208" t="s">
        <v>1279</v>
      </c>
      <c r="D381" s="208" t="s">
        <v>422</v>
      </c>
      <c r="E381" s="209" t="s">
        <v>2413</v>
      </c>
      <c r="F381" s="210" t="s">
        <v>2414</v>
      </c>
      <c r="G381" s="211" t="s">
        <v>1084</v>
      </c>
      <c r="H381" s="212">
        <v>3</v>
      </c>
      <c r="I381" s="213"/>
      <c r="J381" s="212">
        <f>ROUND(I381*H381,2)</f>
        <v>0</v>
      </c>
      <c r="K381" s="210" t="s">
        <v>321</v>
      </c>
      <c r="L381" s="214"/>
      <c r="M381" s="215" t="s">
        <v>1</v>
      </c>
      <c r="N381" s="216" t="s">
        <v>41</v>
      </c>
      <c r="O381" s="57"/>
      <c r="P381" s="183">
        <f>O381*H381</f>
        <v>0</v>
      </c>
      <c r="Q381" s="183">
        <v>0.0004</v>
      </c>
      <c r="R381" s="183">
        <f>Q381*H381</f>
        <v>0.0012000000000000001</v>
      </c>
      <c r="S381" s="183">
        <v>0</v>
      </c>
      <c r="T381" s="184">
        <f>S381*H381</f>
        <v>0</v>
      </c>
      <c r="AR381" s="14" t="s">
        <v>391</v>
      </c>
      <c r="AT381" s="14" t="s">
        <v>422</v>
      </c>
      <c r="AU381" s="14" t="s">
        <v>106</v>
      </c>
      <c r="AY381" s="14" t="s">
        <v>310</v>
      </c>
      <c r="BE381" s="185">
        <f>IF(N381="základní",J381,0)</f>
        <v>0</v>
      </c>
      <c r="BF381" s="185">
        <f>IF(N381="snížená",J381,0)</f>
        <v>0</v>
      </c>
      <c r="BG381" s="185">
        <f>IF(N381="zákl. přenesená",J381,0)</f>
        <v>0</v>
      </c>
      <c r="BH381" s="185">
        <f>IF(N381="sníž. přenesená",J381,0)</f>
        <v>0</v>
      </c>
      <c r="BI381" s="185">
        <f>IF(N381="nulová",J381,0)</f>
        <v>0</v>
      </c>
      <c r="BJ381" s="14" t="s">
        <v>106</v>
      </c>
      <c r="BK381" s="185">
        <f>ROUND(I381*H381,2)</f>
        <v>0</v>
      </c>
      <c r="BL381" s="14" t="s">
        <v>314</v>
      </c>
      <c r="BM381" s="14" t="s">
        <v>2415</v>
      </c>
    </row>
    <row r="382" spans="2:51" s="11" customFormat="1" ht="11.25">
      <c r="B382" s="186"/>
      <c r="C382" s="187"/>
      <c r="D382" s="188" t="s">
        <v>325</v>
      </c>
      <c r="E382" s="189" t="s">
        <v>1283</v>
      </c>
      <c r="F382" s="190" t="s">
        <v>344</v>
      </c>
      <c r="G382" s="187"/>
      <c r="H382" s="191">
        <v>3</v>
      </c>
      <c r="I382" s="192"/>
      <c r="J382" s="187"/>
      <c r="K382" s="187"/>
      <c r="L382" s="193"/>
      <c r="M382" s="194"/>
      <c r="N382" s="195"/>
      <c r="O382" s="195"/>
      <c r="P382" s="195"/>
      <c r="Q382" s="195"/>
      <c r="R382" s="195"/>
      <c r="S382" s="195"/>
      <c r="T382" s="196"/>
      <c r="AT382" s="197" t="s">
        <v>325</v>
      </c>
      <c r="AU382" s="197" t="s">
        <v>106</v>
      </c>
      <c r="AV382" s="11" t="s">
        <v>106</v>
      </c>
      <c r="AW382" s="11" t="s">
        <v>31</v>
      </c>
      <c r="AX382" s="11" t="s">
        <v>77</v>
      </c>
      <c r="AY382" s="197" t="s">
        <v>310</v>
      </c>
    </row>
    <row r="383" spans="2:65" s="1" customFormat="1" ht="16.5" customHeight="1">
      <c r="B383" s="31"/>
      <c r="C383" s="208" t="s">
        <v>1285</v>
      </c>
      <c r="D383" s="208" t="s">
        <v>422</v>
      </c>
      <c r="E383" s="209" t="s">
        <v>2416</v>
      </c>
      <c r="F383" s="210" t="s">
        <v>2417</v>
      </c>
      <c r="G383" s="211" t="s">
        <v>422</v>
      </c>
      <c r="H383" s="212">
        <v>1.75</v>
      </c>
      <c r="I383" s="213"/>
      <c r="J383" s="212">
        <f>ROUND(I383*H383,2)</f>
        <v>0</v>
      </c>
      <c r="K383" s="210" t="s">
        <v>321</v>
      </c>
      <c r="L383" s="214"/>
      <c r="M383" s="215" t="s">
        <v>1</v>
      </c>
      <c r="N383" s="216" t="s">
        <v>41</v>
      </c>
      <c r="O383" s="57"/>
      <c r="P383" s="183">
        <f>O383*H383</f>
        <v>0</v>
      </c>
      <c r="Q383" s="183">
        <v>5E-05</v>
      </c>
      <c r="R383" s="183">
        <f>Q383*H383</f>
        <v>8.75E-05</v>
      </c>
      <c r="S383" s="183">
        <v>0</v>
      </c>
      <c r="T383" s="184">
        <f>S383*H383</f>
        <v>0</v>
      </c>
      <c r="AR383" s="14" t="s">
        <v>391</v>
      </c>
      <c r="AT383" s="14" t="s">
        <v>422</v>
      </c>
      <c r="AU383" s="14" t="s">
        <v>106</v>
      </c>
      <c r="AY383" s="14" t="s">
        <v>310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14" t="s">
        <v>106</v>
      </c>
      <c r="BK383" s="185">
        <f>ROUND(I383*H383,2)</f>
        <v>0</v>
      </c>
      <c r="BL383" s="14" t="s">
        <v>314</v>
      </c>
      <c r="BM383" s="14" t="s">
        <v>2418</v>
      </c>
    </row>
    <row r="384" spans="2:51" s="11" customFormat="1" ht="11.25">
      <c r="B384" s="186"/>
      <c r="C384" s="187"/>
      <c r="D384" s="188" t="s">
        <v>325</v>
      </c>
      <c r="E384" s="189" t="s">
        <v>1289</v>
      </c>
      <c r="F384" s="190" t="s">
        <v>2419</v>
      </c>
      <c r="G384" s="187"/>
      <c r="H384" s="191">
        <v>1.75</v>
      </c>
      <c r="I384" s="192"/>
      <c r="J384" s="187"/>
      <c r="K384" s="187"/>
      <c r="L384" s="193"/>
      <c r="M384" s="194"/>
      <c r="N384" s="195"/>
      <c r="O384" s="195"/>
      <c r="P384" s="195"/>
      <c r="Q384" s="195"/>
      <c r="R384" s="195"/>
      <c r="S384" s="195"/>
      <c r="T384" s="196"/>
      <c r="AT384" s="197" t="s">
        <v>325</v>
      </c>
      <c r="AU384" s="197" t="s">
        <v>106</v>
      </c>
      <c r="AV384" s="11" t="s">
        <v>106</v>
      </c>
      <c r="AW384" s="11" t="s">
        <v>31</v>
      </c>
      <c r="AX384" s="11" t="s">
        <v>77</v>
      </c>
      <c r="AY384" s="197" t="s">
        <v>310</v>
      </c>
    </row>
    <row r="385" spans="2:65" s="1" customFormat="1" ht="16.5" customHeight="1">
      <c r="B385" s="31"/>
      <c r="C385" s="208" t="s">
        <v>1291</v>
      </c>
      <c r="D385" s="208" t="s">
        <v>422</v>
      </c>
      <c r="E385" s="209" t="s">
        <v>2420</v>
      </c>
      <c r="F385" s="210" t="s">
        <v>2421</v>
      </c>
      <c r="G385" s="211" t="s">
        <v>1084</v>
      </c>
      <c r="H385" s="212">
        <v>3.5</v>
      </c>
      <c r="I385" s="213"/>
      <c r="J385" s="212">
        <f>ROUND(I385*H385,2)</f>
        <v>0</v>
      </c>
      <c r="K385" s="210" t="s">
        <v>321</v>
      </c>
      <c r="L385" s="214"/>
      <c r="M385" s="215" t="s">
        <v>1</v>
      </c>
      <c r="N385" s="216" t="s">
        <v>41</v>
      </c>
      <c r="O385" s="57"/>
      <c r="P385" s="183">
        <f>O385*H385</f>
        <v>0</v>
      </c>
      <c r="Q385" s="183">
        <v>5E-05</v>
      </c>
      <c r="R385" s="183">
        <f>Q385*H385</f>
        <v>0.000175</v>
      </c>
      <c r="S385" s="183">
        <v>0</v>
      </c>
      <c r="T385" s="184">
        <f>S385*H385</f>
        <v>0</v>
      </c>
      <c r="AR385" s="14" t="s">
        <v>391</v>
      </c>
      <c r="AT385" s="14" t="s">
        <v>422</v>
      </c>
      <c r="AU385" s="14" t="s">
        <v>106</v>
      </c>
      <c r="AY385" s="14" t="s">
        <v>310</v>
      </c>
      <c r="BE385" s="185">
        <f>IF(N385="základní",J385,0)</f>
        <v>0</v>
      </c>
      <c r="BF385" s="185">
        <f>IF(N385="snížená",J385,0)</f>
        <v>0</v>
      </c>
      <c r="BG385" s="185">
        <f>IF(N385="zákl. přenesená",J385,0)</f>
        <v>0</v>
      </c>
      <c r="BH385" s="185">
        <f>IF(N385="sníž. přenesená",J385,0)</f>
        <v>0</v>
      </c>
      <c r="BI385" s="185">
        <f>IF(N385="nulová",J385,0)</f>
        <v>0</v>
      </c>
      <c r="BJ385" s="14" t="s">
        <v>106</v>
      </c>
      <c r="BK385" s="185">
        <f>ROUND(I385*H385,2)</f>
        <v>0</v>
      </c>
      <c r="BL385" s="14" t="s">
        <v>314</v>
      </c>
      <c r="BM385" s="14" t="s">
        <v>2422</v>
      </c>
    </row>
    <row r="386" spans="2:51" s="11" customFormat="1" ht="11.25">
      <c r="B386" s="186"/>
      <c r="C386" s="187"/>
      <c r="D386" s="188" t="s">
        <v>325</v>
      </c>
      <c r="E386" s="189" t="s">
        <v>1295</v>
      </c>
      <c r="F386" s="190" t="s">
        <v>2423</v>
      </c>
      <c r="G386" s="187"/>
      <c r="H386" s="191">
        <v>3.5</v>
      </c>
      <c r="I386" s="192"/>
      <c r="J386" s="187"/>
      <c r="K386" s="187"/>
      <c r="L386" s="193"/>
      <c r="M386" s="194"/>
      <c r="N386" s="195"/>
      <c r="O386" s="195"/>
      <c r="P386" s="195"/>
      <c r="Q386" s="195"/>
      <c r="R386" s="195"/>
      <c r="S386" s="195"/>
      <c r="T386" s="196"/>
      <c r="AT386" s="197" t="s">
        <v>325</v>
      </c>
      <c r="AU386" s="197" t="s">
        <v>106</v>
      </c>
      <c r="AV386" s="11" t="s">
        <v>106</v>
      </c>
      <c r="AW386" s="11" t="s">
        <v>31</v>
      </c>
      <c r="AX386" s="11" t="s">
        <v>77</v>
      </c>
      <c r="AY386" s="197" t="s">
        <v>310</v>
      </c>
    </row>
    <row r="387" spans="2:65" s="1" customFormat="1" ht="78.75" customHeight="1">
      <c r="B387" s="31"/>
      <c r="C387" s="208" t="s">
        <v>1297</v>
      </c>
      <c r="D387" s="208" t="s">
        <v>422</v>
      </c>
      <c r="E387" s="209" t="s">
        <v>2424</v>
      </c>
      <c r="F387" s="210" t="s">
        <v>2425</v>
      </c>
      <c r="G387" s="211" t="s">
        <v>720</v>
      </c>
      <c r="H387" s="212">
        <v>1</v>
      </c>
      <c r="I387" s="213"/>
      <c r="J387" s="212">
        <f>ROUND(I387*H387,2)</f>
        <v>0</v>
      </c>
      <c r="K387" s="210" t="s">
        <v>402</v>
      </c>
      <c r="L387" s="214"/>
      <c r="M387" s="215" t="s">
        <v>1</v>
      </c>
      <c r="N387" s="216" t="s">
        <v>41</v>
      </c>
      <c r="O387" s="57"/>
      <c r="P387" s="183">
        <f>O387*H387</f>
        <v>0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AR387" s="14" t="s">
        <v>391</v>
      </c>
      <c r="AT387" s="14" t="s">
        <v>422</v>
      </c>
      <c r="AU387" s="14" t="s">
        <v>106</v>
      </c>
      <c r="AY387" s="14" t="s">
        <v>310</v>
      </c>
      <c r="BE387" s="185">
        <f>IF(N387="základní",J387,0)</f>
        <v>0</v>
      </c>
      <c r="BF387" s="185">
        <f>IF(N387="snížená",J387,0)</f>
        <v>0</v>
      </c>
      <c r="BG387" s="185">
        <f>IF(N387="zákl. přenesená",J387,0)</f>
        <v>0</v>
      </c>
      <c r="BH387" s="185">
        <f>IF(N387="sníž. přenesená",J387,0)</f>
        <v>0</v>
      </c>
      <c r="BI387" s="185">
        <f>IF(N387="nulová",J387,0)</f>
        <v>0</v>
      </c>
      <c r="BJ387" s="14" t="s">
        <v>106</v>
      </c>
      <c r="BK387" s="185">
        <f>ROUND(I387*H387,2)</f>
        <v>0</v>
      </c>
      <c r="BL387" s="14" t="s">
        <v>314</v>
      </c>
      <c r="BM387" s="14" t="s">
        <v>2426</v>
      </c>
    </row>
    <row r="388" spans="2:51" s="11" customFormat="1" ht="11.25">
      <c r="B388" s="186"/>
      <c r="C388" s="187"/>
      <c r="D388" s="188" t="s">
        <v>325</v>
      </c>
      <c r="E388" s="189" t="s">
        <v>2427</v>
      </c>
      <c r="F388" s="190" t="s">
        <v>77</v>
      </c>
      <c r="G388" s="187"/>
      <c r="H388" s="191">
        <v>1</v>
      </c>
      <c r="I388" s="192"/>
      <c r="J388" s="187"/>
      <c r="K388" s="187"/>
      <c r="L388" s="193"/>
      <c r="M388" s="194"/>
      <c r="N388" s="195"/>
      <c r="O388" s="195"/>
      <c r="P388" s="195"/>
      <c r="Q388" s="195"/>
      <c r="R388" s="195"/>
      <c r="S388" s="195"/>
      <c r="T388" s="196"/>
      <c r="AT388" s="197" t="s">
        <v>325</v>
      </c>
      <c r="AU388" s="197" t="s">
        <v>106</v>
      </c>
      <c r="AV388" s="11" t="s">
        <v>106</v>
      </c>
      <c r="AW388" s="11" t="s">
        <v>31</v>
      </c>
      <c r="AX388" s="11" t="s">
        <v>77</v>
      </c>
      <c r="AY388" s="197" t="s">
        <v>310</v>
      </c>
    </row>
    <row r="389" spans="2:65" s="1" customFormat="1" ht="78.75" customHeight="1">
      <c r="B389" s="31"/>
      <c r="C389" s="208" t="s">
        <v>1303</v>
      </c>
      <c r="D389" s="208" t="s">
        <v>422</v>
      </c>
      <c r="E389" s="209" t="s">
        <v>2428</v>
      </c>
      <c r="F389" s="210" t="s">
        <v>2425</v>
      </c>
      <c r="G389" s="211" t="s">
        <v>720</v>
      </c>
      <c r="H389" s="212">
        <v>1</v>
      </c>
      <c r="I389" s="213"/>
      <c r="J389" s="212">
        <f>ROUND(I389*H389,2)</f>
        <v>0</v>
      </c>
      <c r="K389" s="210" t="s">
        <v>402</v>
      </c>
      <c r="L389" s="214"/>
      <c r="M389" s="215" t="s">
        <v>1</v>
      </c>
      <c r="N389" s="216" t="s">
        <v>41</v>
      </c>
      <c r="O389" s="57"/>
      <c r="P389" s="183">
        <f>O389*H389</f>
        <v>0</v>
      </c>
      <c r="Q389" s="183">
        <v>0</v>
      </c>
      <c r="R389" s="183">
        <f>Q389*H389</f>
        <v>0</v>
      </c>
      <c r="S389" s="183">
        <v>0</v>
      </c>
      <c r="T389" s="184">
        <f>S389*H389</f>
        <v>0</v>
      </c>
      <c r="AR389" s="14" t="s">
        <v>391</v>
      </c>
      <c r="AT389" s="14" t="s">
        <v>422</v>
      </c>
      <c r="AU389" s="14" t="s">
        <v>106</v>
      </c>
      <c r="AY389" s="14" t="s">
        <v>310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14" t="s">
        <v>106</v>
      </c>
      <c r="BK389" s="185">
        <f>ROUND(I389*H389,2)</f>
        <v>0</v>
      </c>
      <c r="BL389" s="14" t="s">
        <v>314</v>
      </c>
      <c r="BM389" s="14" t="s">
        <v>2429</v>
      </c>
    </row>
    <row r="390" spans="2:51" s="11" customFormat="1" ht="11.25">
      <c r="B390" s="186"/>
      <c r="C390" s="187"/>
      <c r="D390" s="188" t="s">
        <v>325</v>
      </c>
      <c r="E390" s="189" t="s">
        <v>1307</v>
      </c>
      <c r="F390" s="190" t="s">
        <v>77</v>
      </c>
      <c r="G390" s="187"/>
      <c r="H390" s="191">
        <v>1</v>
      </c>
      <c r="I390" s="192"/>
      <c r="J390" s="187"/>
      <c r="K390" s="187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325</v>
      </c>
      <c r="AU390" s="197" t="s">
        <v>106</v>
      </c>
      <c r="AV390" s="11" t="s">
        <v>106</v>
      </c>
      <c r="AW390" s="11" t="s">
        <v>31</v>
      </c>
      <c r="AX390" s="11" t="s">
        <v>77</v>
      </c>
      <c r="AY390" s="197" t="s">
        <v>310</v>
      </c>
    </row>
    <row r="391" spans="2:65" s="1" customFormat="1" ht="16.5" customHeight="1">
      <c r="B391" s="31"/>
      <c r="C391" s="208" t="s">
        <v>1309</v>
      </c>
      <c r="D391" s="208" t="s">
        <v>422</v>
      </c>
      <c r="E391" s="209" t="s">
        <v>2430</v>
      </c>
      <c r="F391" s="210" t="s">
        <v>2431</v>
      </c>
      <c r="G391" s="211" t="s">
        <v>720</v>
      </c>
      <c r="H391" s="212">
        <v>1</v>
      </c>
      <c r="I391" s="213"/>
      <c r="J391" s="212">
        <f>ROUND(I391*H391,2)</f>
        <v>0</v>
      </c>
      <c r="K391" s="210" t="s">
        <v>402</v>
      </c>
      <c r="L391" s="214"/>
      <c r="M391" s="215" t="s">
        <v>1</v>
      </c>
      <c r="N391" s="216" t="s">
        <v>41</v>
      </c>
      <c r="O391" s="57"/>
      <c r="P391" s="183">
        <f>O391*H391</f>
        <v>0</v>
      </c>
      <c r="Q391" s="183">
        <v>0</v>
      </c>
      <c r="R391" s="183">
        <f>Q391*H391</f>
        <v>0</v>
      </c>
      <c r="S391" s="183">
        <v>0</v>
      </c>
      <c r="T391" s="184">
        <f>S391*H391</f>
        <v>0</v>
      </c>
      <c r="AR391" s="14" t="s">
        <v>391</v>
      </c>
      <c r="AT391" s="14" t="s">
        <v>422</v>
      </c>
      <c r="AU391" s="14" t="s">
        <v>106</v>
      </c>
      <c r="AY391" s="14" t="s">
        <v>310</v>
      </c>
      <c r="BE391" s="185">
        <f>IF(N391="základní",J391,0)</f>
        <v>0</v>
      </c>
      <c r="BF391" s="185">
        <f>IF(N391="snížená",J391,0)</f>
        <v>0</v>
      </c>
      <c r="BG391" s="185">
        <f>IF(N391="zákl. přenesená",J391,0)</f>
        <v>0</v>
      </c>
      <c r="BH391" s="185">
        <f>IF(N391="sníž. přenesená",J391,0)</f>
        <v>0</v>
      </c>
      <c r="BI391" s="185">
        <f>IF(N391="nulová",J391,0)</f>
        <v>0</v>
      </c>
      <c r="BJ391" s="14" t="s">
        <v>106</v>
      </c>
      <c r="BK391" s="185">
        <f>ROUND(I391*H391,2)</f>
        <v>0</v>
      </c>
      <c r="BL391" s="14" t="s">
        <v>314</v>
      </c>
      <c r="BM391" s="14" t="s">
        <v>2432</v>
      </c>
    </row>
    <row r="392" spans="2:51" s="11" customFormat="1" ht="11.25">
      <c r="B392" s="186"/>
      <c r="C392" s="187"/>
      <c r="D392" s="188" t="s">
        <v>325</v>
      </c>
      <c r="E392" s="189" t="s">
        <v>1313</v>
      </c>
      <c r="F392" s="190" t="s">
        <v>77</v>
      </c>
      <c r="G392" s="187"/>
      <c r="H392" s="191">
        <v>1</v>
      </c>
      <c r="I392" s="192"/>
      <c r="J392" s="187"/>
      <c r="K392" s="187"/>
      <c r="L392" s="193"/>
      <c r="M392" s="194"/>
      <c r="N392" s="195"/>
      <c r="O392" s="195"/>
      <c r="P392" s="195"/>
      <c r="Q392" s="195"/>
      <c r="R392" s="195"/>
      <c r="S392" s="195"/>
      <c r="T392" s="196"/>
      <c r="AT392" s="197" t="s">
        <v>325</v>
      </c>
      <c r="AU392" s="197" t="s">
        <v>106</v>
      </c>
      <c r="AV392" s="11" t="s">
        <v>106</v>
      </c>
      <c r="AW392" s="11" t="s">
        <v>31</v>
      </c>
      <c r="AX392" s="11" t="s">
        <v>77</v>
      </c>
      <c r="AY392" s="197" t="s">
        <v>310</v>
      </c>
    </row>
    <row r="393" spans="2:65" s="1" customFormat="1" ht="78.75" customHeight="1">
      <c r="B393" s="31"/>
      <c r="C393" s="208" t="s">
        <v>1315</v>
      </c>
      <c r="D393" s="208" t="s">
        <v>422</v>
      </c>
      <c r="E393" s="209" t="s">
        <v>2433</v>
      </c>
      <c r="F393" s="210" t="s">
        <v>2434</v>
      </c>
      <c r="G393" s="211" t="s">
        <v>720</v>
      </c>
      <c r="H393" s="212">
        <v>1</v>
      </c>
      <c r="I393" s="213"/>
      <c r="J393" s="212">
        <f>ROUND(I393*H393,2)</f>
        <v>0</v>
      </c>
      <c r="K393" s="210" t="s">
        <v>402</v>
      </c>
      <c r="L393" s="214"/>
      <c r="M393" s="215" t="s">
        <v>1</v>
      </c>
      <c r="N393" s="216" t="s">
        <v>41</v>
      </c>
      <c r="O393" s="57"/>
      <c r="P393" s="183">
        <f>O393*H393</f>
        <v>0</v>
      </c>
      <c r="Q393" s="183">
        <v>0</v>
      </c>
      <c r="R393" s="183">
        <f>Q393*H393</f>
        <v>0</v>
      </c>
      <c r="S393" s="183">
        <v>0</v>
      </c>
      <c r="T393" s="184">
        <f>S393*H393</f>
        <v>0</v>
      </c>
      <c r="AR393" s="14" t="s">
        <v>391</v>
      </c>
      <c r="AT393" s="14" t="s">
        <v>422</v>
      </c>
      <c r="AU393" s="14" t="s">
        <v>106</v>
      </c>
      <c r="AY393" s="14" t="s">
        <v>310</v>
      </c>
      <c r="BE393" s="185">
        <f>IF(N393="základní",J393,0)</f>
        <v>0</v>
      </c>
      <c r="BF393" s="185">
        <f>IF(N393="snížená",J393,0)</f>
        <v>0</v>
      </c>
      <c r="BG393" s="185">
        <f>IF(N393="zákl. přenesená",J393,0)</f>
        <v>0</v>
      </c>
      <c r="BH393" s="185">
        <f>IF(N393="sníž. přenesená",J393,0)</f>
        <v>0</v>
      </c>
      <c r="BI393" s="185">
        <f>IF(N393="nulová",J393,0)</f>
        <v>0</v>
      </c>
      <c r="BJ393" s="14" t="s">
        <v>106</v>
      </c>
      <c r="BK393" s="185">
        <f>ROUND(I393*H393,2)</f>
        <v>0</v>
      </c>
      <c r="BL393" s="14" t="s">
        <v>314</v>
      </c>
      <c r="BM393" s="14" t="s">
        <v>2435</v>
      </c>
    </row>
    <row r="394" spans="2:51" s="11" customFormat="1" ht="11.25">
      <c r="B394" s="186"/>
      <c r="C394" s="187"/>
      <c r="D394" s="188" t="s">
        <v>325</v>
      </c>
      <c r="E394" s="189" t="s">
        <v>1319</v>
      </c>
      <c r="F394" s="190" t="s">
        <v>77</v>
      </c>
      <c r="G394" s="187"/>
      <c r="H394" s="191">
        <v>1</v>
      </c>
      <c r="I394" s="192"/>
      <c r="J394" s="187"/>
      <c r="K394" s="187"/>
      <c r="L394" s="193"/>
      <c r="M394" s="194"/>
      <c r="N394" s="195"/>
      <c r="O394" s="195"/>
      <c r="P394" s="195"/>
      <c r="Q394" s="195"/>
      <c r="R394" s="195"/>
      <c r="S394" s="195"/>
      <c r="T394" s="196"/>
      <c r="AT394" s="197" t="s">
        <v>325</v>
      </c>
      <c r="AU394" s="197" t="s">
        <v>106</v>
      </c>
      <c r="AV394" s="11" t="s">
        <v>106</v>
      </c>
      <c r="AW394" s="11" t="s">
        <v>31</v>
      </c>
      <c r="AX394" s="11" t="s">
        <v>77</v>
      </c>
      <c r="AY394" s="197" t="s">
        <v>310</v>
      </c>
    </row>
    <row r="395" spans="2:65" s="1" customFormat="1" ht="22.5" customHeight="1">
      <c r="B395" s="31"/>
      <c r="C395" s="175" t="s">
        <v>1321</v>
      </c>
      <c r="D395" s="175" t="s">
        <v>317</v>
      </c>
      <c r="E395" s="176" t="s">
        <v>2436</v>
      </c>
      <c r="F395" s="177" t="s">
        <v>2437</v>
      </c>
      <c r="G395" s="178" t="s">
        <v>422</v>
      </c>
      <c r="H395" s="179">
        <v>6</v>
      </c>
      <c r="I395" s="180"/>
      <c r="J395" s="179">
        <f>ROUND(I395*H395,2)</f>
        <v>0</v>
      </c>
      <c r="K395" s="177" t="s">
        <v>402</v>
      </c>
      <c r="L395" s="35"/>
      <c r="M395" s="181" t="s">
        <v>1</v>
      </c>
      <c r="N395" s="182" t="s">
        <v>41</v>
      </c>
      <c r="O395" s="57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AR395" s="14" t="s">
        <v>314</v>
      </c>
      <c r="AT395" s="14" t="s">
        <v>317</v>
      </c>
      <c r="AU395" s="14" t="s">
        <v>106</v>
      </c>
      <c r="AY395" s="14" t="s">
        <v>310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14" t="s">
        <v>106</v>
      </c>
      <c r="BK395" s="185">
        <f>ROUND(I395*H395,2)</f>
        <v>0</v>
      </c>
      <c r="BL395" s="14" t="s">
        <v>314</v>
      </c>
      <c r="BM395" s="14" t="s">
        <v>2438</v>
      </c>
    </row>
    <row r="396" spans="2:51" s="11" customFormat="1" ht="11.25">
      <c r="B396" s="186"/>
      <c r="C396" s="187"/>
      <c r="D396" s="188" t="s">
        <v>325</v>
      </c>
      <c r="E396" s="189" t="s">
        <v>1325</v>
      </c>
      <c r="F396" s="190" t="s">
        <v>2008</v>
      </c>
      <c r="G396" s="187"/>
      <c r="H396" s="191">
        <v>6</v>
      </c>
      <c r="I396" s="192"/>
      <c r="J396" s="187"/>
      <c r="K396" s="187"/>
      <c r="L396" s="193"/>
      <c r="M396" s="194"/>
      <c r="N396" s="195"/>
      <c r="O396" s="195"/>
      <c r="P396" s="195"/>
      <c r="Q396" s="195"/>
      <c r="R396" s="195"/>
      <c r="S396" s="195"/>
      <c r="T396" s="196"/>
      <c r="AT396" s="197" t="s">
        <v>325</v>
      </c>
      <c r="AU396" s="197" t="s">
        <v>106</v>
      </c>
      <c r="AV396" s="11" t="s">
        <v>106</v>
      </c>
      <c r="AW396" s="11" t="s">
        <v>31</v>
      </c>
      <c r="AX396" s="11" t="s">
        <v>77</v>
      </c>
      <c r="AY396" s="197" t="s">
        <v>310</v>
      </c>
    </row>
    <row r="397" spans="2:65" s="1" customFormat="1" ht="22.5" customHeight="1">
      <c r="B397" s="31"/>
      <c r="C397" s="175" t="s">
        <v>1327</v>
      </c>
      <c r="D397" s="175" t="s">
        <v>317</v>
      </c>
      <c r="E397" s="176" t="s">
        <v>2439</v>
      </c>
      <c r="F397" s="177" t="s">
        <v>2440</v>
      </c>
      <c r="G397" s="178" t="s">
        <v>422</v>
      </c>
      <c r="H397" s="179">
        <v>10</v>
      </c>
      <c r="I397" s="180"/>
      <c r="J397" s="179">
        <f>ROUND(I397*H397,2)</f>
        <v>0</v>
      </c>
      <c r="K397" s="177" t="s">
        <v>402</v>
      </c>
      <c r="L397" s="35"/>
      <c r="M397" s="181" t="s">
        <v>1</v>
      </c>
      <c r="N397" s="182" t="s">
        <v>41</v>
      </c>
      <c r="O397" s="57"/>
      <c r="P397" s="183">
        <f>O397*H397</f>
        <v>0</v>
      </c>
      <c r="Q397" s="183">
        <v>0</v>
      </c>
      <c r="R397" s="183">
        <f>Q397*H397</f>
        <v>0</v>
      </c>
      <c r="S397" s="183">
        <v>0</v>
      </c>
      <c r="T397" s="184">
        <f>S397*H397</f>
        <v>0</v>
      </c>
      <c r="AR397" s="14" t="s">
        <v>314</v>
      </c>
      <c r="AT397" s="14" t="s">
        <v>317</v>
      </c>
      <c r="AU397" s="14" t="s">
        <v>106</v>
      </c>
      <c r="AY397" s="14" t="s">
        <v>310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14" t="s">
        <v>106</v>
      </c>
      <c r="BK397" s="185">
        <f>ROUND(I397*H397,2)</f>
        <v>0</v>
      </c>
      <c r="BL397" s="14" t="s">
        <v>314</v>
      </c>
      <c r="BM397" s="14" t="s">
        <v>2441</v>
      </c>
    </row>
    <row r="398" spans="2:51" s="11" customFormat="1" ht="11.25">
      <c r="B398" s="186"/>
      <c r="C398" s="187"/>
      <c r="D398" s="188" t="s">
        <v>325</v>
      </c>
      <c r="E398" s="189" t="s">
        <v>1331</v>
      </c>
      <c r="F398" s="190" t="s">
        <v>1391</v>
      </c>
      <c r="G398" s="187"/>
      <c r="H398" s="191">
        <v>10</v>
      </c>
      <c r="I398" s="192"/>
      <c r="J398" s="187"/>
      <c r="K398" s="187"/>
      <c r="L398" s="193"/>
      <c r="M398" s="194"/>
      <c r="N398" s="195"/>
      <c r="O398" s="195"/>
      <c r="P398" s="195"/>
      <c r="Q398" s="195"/>
      <c r="R398" s="195"/>
      <c r="S398" s="195"/>
      <c r="T398" s="196"/>
      <c r="AT398" s="197" t="s">
        <v>325</v>
      </c>
      <c r="AU398" s="197" t="s">
        <v>106</v>
      </c>
      <c r="AV398" s="11" t="s">
        <v>106</v>
      </c>
      <c r="AW398" s="11" t="s">
        <v>31</v>
      </c>
      <c r="AX398" s="11" t="s">
        <v>77</v>
      </c>
      <c r="AY398" s="197" t="s">
        <v>310</v>
      </c>
    </row>
    <row r="399" spans="2:65" s="1" customFormat="1" ht="22.5" customHeight="1">
      <c r="B399" s="31"/>
      <c r="C399" s="175" t="s">
        <v>1333</v>
      </c>
      <c r="D399" s="175" t="s">
        <v>317</v>
      </c>
      <c r="E399" s="176" t="s">
        <v>2442</v>
      </c>
      <c r="F399" s="177" t="s">
        <v>2443</v>
      </c>
      <c r="G399" s="178" t="s">
        <v>422</v>
      </c>
      <c r="H399" s="179">
        <v>3</v>
      </c>
      <c r="I399" s="180"/>
      <c r="J399" s="179">
        <f>ROUND(I399*H399,2)</f>
        <v>0</v>
      </c>
      <c r="K399" s="177" t="s">
        <v>321</v>
      </c>
      <c r="L399" s="35"/>
      <c r="M399" s="181" t="s">
        <v>1</v>
      </c>
      <c r="N399" s="182" t="s">
        <v>41</v>
      </c>
      <c r="O399" s="57"/>
      <c r="P399" s="183">
        <f>O399*H399</f>
        <v>0</v>
      </c>
      <c r="Q399" s="183">
        <v>0</v>
      </c>
      <c r="R399" s="183">
        <f>Q399*H399</f>
        <v>0</v>
      </c>
      <c r="S399" s="183">
        <v>0</v>
      </c>
      <c r="T399" s="184">
        <f>S399*H399</f>
        <v>0</v>
      </c>
      <c r="AR399" s="14" t="s">
        <v>314</v>
      </c>
      <c r="AT399" s="14" t="s">
        <v>317</v>
      </c>
      <c r="AU399" s="14" t="s">
        <v>106</v>
      </c>
      <c r="AY399" s="14" t="s">
        <v>310</v>
      </c>
      <c r="BE399" s="185">
        <f>IF(N399="základní",J399,0)</f>
        <v>0</v>
      </c>
      <c r="BF399" s="185">
        <f>IF(N399="snížená",J399,0)</f>
        <v>0</v>
      </c>
      <c r="BG399" s="185">
        <f>IF(N399="zákl. přenesená",J399,0)</f>
        <v>0</v>
      </c>
      <c r="BH399" s="185">
        <f>IF(N399="sníž. přenesená",J399,0)</f>
        <v>0</v>
      </c>
      <c r="BI399" s="185">
        <f>IF(N399="nulová",J399,0)</f>
        <v>0</v>
      </c>
      <c r="BJ399" s="14" t="s">
        <v>106</v>
      </c>
      <c r="BK399" s="185">
        <f>ROUND(I399*H399,2)</f>
        <v>0</v>
      </c>
      <c r="BL399" s="14" t="s">
        <v>314</v>
      </c>
      <c r="BM399" s="14" t="s">
        <v>2444</v>
      </c>
    </row>
    <row r="400" spans="2:51" s="11" customFormat="1" ht="11.25">
      <c r="B400" s="186"/>
      <c r="C400" s="187"/>
      <c r="D400" s="188" t="s">
        <v>325</v>
      </c>
      <c r="E400" s="189" t="s">
        <v>1337</v>
      </c>
      <c r="F400" s="190" t="s">
        <v>2445</v>
      </c>
      <c r="G400" s="187"/>
      <c r="H400" s="191">
        <v>3</v>
      </c>
      <c r="I400" s="192"/>
      <c r="J400" s="187"/>
      <c r="K400" s="187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325</v>
      </c>
      <c r="AU400" s="197" t="s">
        <v>106</v>
      </c>
      <c r="AV400" s="11" t="s">
        <v>106</v>
      </c>
      <c r="AW400" s="11" t="s">
        <v>31</v>
      </c>
      <c r="AX400" s="11" t="s">
        <v>77</v>
      </c>
      <c r="AY400" s="197" t="s">
        <v>310</v>
      </c>
    </row>
    <row r="401" spans="2:65" s="1" customFormat="1" ht="22.5" customHeight="1">
      <c r="B401" s="31"/>
      <c r="C401" s="175" t="s">
        <v>1339</v>
      </c>
      <c r="D401" s="175" t="s">
        <v>317</v>
      </c>
      <c r="E401" s="176" t="s">
        <v>2446</v>
      </c>
      <c r="F401" s="177" t="s">
        <v>2447</v>
      </c>
      <c r="G401" s="178" t="s">
        <v>422</v>
      </c>
      <c r="H401" s="179">
        <v>14</v>
      </c>
      <c r="I401" s="180"/>
      <c r="J401" s="179">
        <f>ROUND(I401*H401,2)</f>
        <v>0</v>
      </c>
      <c r="K401" s="177" t="s">
        <v>321</v>
      </c>
      <c r="L401" s="35"/>
      <c r="M401" s="181" t="s">
        <v>1</v>
      </c>
      <c r="N401" s="182" t="s">
        <v>41</v>
      </c>
      <c r="O401" s="57"/>
      <c r="P401" s="183">
        <f>O401*H401</f>
        <v>0</v>
      </c>
      <c r="Q401" s="183">
        <v>0</v>
      </c>
      <c r="R401" s="183">
        <f>Q401*H401</f>
        <v>0</v>
      </c>
      <c r="S401" s="183">
        <v>0</v>
      </c>
      <c r="T401" s="184">
        <f>S401*H401</f>
        <v>0</v>
      </c>
      <c r="AR401" s="14" t="s">
        <v>314</v>
      </c>
      <c r="AT401" s="14" t="s">
        <v>317</v>
      </c>
      <c r="AU401" s="14" t="s">
        <v>106</v>
      </c>
      <c r="AY401" s="14" t="s">
        <v>310</v>
      </c>
      <c r="BE401" s="185">
        <f>IF(N401="základní",J401,0)</f>
        <v>0</v>
      </c>
      <c r="BF401" s="185">
        <f>IF(N401="snížená",J401,0)</f>
        <v>0</v>
      </c>
      <c r="BG401" s="185">
        <f>IF(N401="zákl. přenesená",J401,0)</f>
        <v>0</v>
      </c>
      <c r="BH401" s="185">
        <f>IF(N401="sníž. přenesená",J401,0)</f>
        <v>0</v>
      </c>
      <c r="BI401" s="185">
        <f>IF(N401="nulová",J401,0)</f>
        <v>0</v>
      </c>
      <c r="BJ401" s="14" t="s">
        <v>106</v>
      </c>
      <c r="BK401" s="185">
        <f>ROUND(I401*H401,2)</f>
        <v>0</v>
      </c>
      <c r="BL401" s="14" t="s">
        <v>314</v>
      </c>
      <c r="BM401" s="14" t="s">
        <v>2448</v>
      </c>
    </row>
    <row r="402" spans="2:51" s="11" customFormat="1" ht="11.25">
      <c r="B402" s="186"/>
      <c r="C402" s="187"/>
      <c r="D402" s="188" t="s">
        <v>325</v>
      </c>
      <c r="E402" s="189" t="s">
        <v>2449</v>
      </c>
      <c r="F402" s="190" t="s">
        <v>2450</v>
      </c>
      <c r="G402" s="187"/>
      <c r="H402" s="191">
        <v>14</v>
      </c>
      <c r="I402" s="192"/>
      <c r="J402" s="187"/>
      <c r="K402" s="187"/>
      <c r="L402" s="193"/>
      <c r="M402" s="194"/>
      <c r="N402" s="195"/>
      <c r="O402" s="195"/>
      <c r="P402" s="195"/>
      <c r="Q402" s="195"/>
      <c r="R402" s="195"/>
      <c r="S402" s="195"/>
      <c r="T402" s="196"/>
      <c r="AT402" s="197" t="s">
        <v>325</v>
      </c>
      <c r="AU402" s="197" t="s">
        <v>106</v>
      </c>
      <c r="AV402" s="11" t="s">
        <v>106</v>
      </c>
      <c r="AW402" s="11" t="s">
        <v>31</v>
      </c>
      <c r="AX402" s="11" t="s">
        <v>77</v>
      </c>
      <c r="AY402" s="197" t="s">
        <v>310</v>
      </c>
    </row>
    <row r="403" spans="2:65" s="1" customFormat="1" ht="16.5" customHeight="1">
      <c r="B403" s="31"/>
      <c r="C403" s="208" t="s">
        <v>1345</v>
      </c>
      <c r="D403" s="208" t="s">
        <v>422</v>
      </c>
      <c r="E403" s="209" t="s">
        <v>2451</v>
      </c>
      <c r="F403" s="210" t="s">
        <v>2452</v>
      </c>
      <c r="G403" s="211" t="s">
        <v>720</v>
      </c>
      <c r="H403" s="212">
        <v>1</v>
      </c>
      <c r="I403" s="213"/>
      <c r="J403" s="212">
        <f>ROUND(I403*H403,2)</f>
        <v>0</v>
      </c>
      <c r="K403" s="210" t="s">
        <v>402</v>
      </c>
      <c r="L403" s="214"/>
      <c r="M403" s="215" t="s">
        <v>1</v>
      </c>
      <c r="N403" s="216" t="s">
        <v>41</v>
      </c>
      <c r="O403" s="57"/>
      <c r="P403" s="183">
        <f>O403*H403</f>
        <v>0</v>
      </c>
      <c r="Q403" s="183">
        <v>0</v>
      </c>
      <c r="R403" s="183">
        <f>Q403*H403</f>
        <v>0</v>
      </c>
      <c r="S403" s="183">
        <v>0</v>
      </c>
      <c r="T403" s="184">
        <f>S403*H403</f>
        <v>0</v>
      </c>
      <c r="AR403" s="14" t="s">
        <v>391</v>
      </c>
      <c r="AT403" s="14" t="s">
        <v>422</v>
      </c>
      <c r="AU403" s="14" t="s">
        <v>106</v>
      </c>
      <c r="AY403" s="14" t="s">
        <v>310</v>
      </c>
      <c r="BE403" s="185">
        <f>IF(N403="základní",J403,0)</f>
        <v>0</v>
      </c>
      <c r="BF403" s="185">
        <f>IF(N403="snížená",J403,0)</f>
        <v>0</v>
      </c>
      <c r="BG403" s="185">
        <f>IF(N403="zákl. přenesená",J403,0)</f>
        <v>0</v>
      </c>
      <c r="BH403" s="185">
        <f>IF(N403="sníž. přenesená",J403,0)</f>
        <v>0</v>
      </c>
      <c r="BI403" s="185">
        <f>IF(N403="nulová",J403,0)</f>
        <v>0</v>
      </c>
      <c r="BJ403" s="14" t="s">
        <v>106</v>
      </c>
      <c r="BK403" s="185">
        <f>ROUND(I403*H403,2)</f>
        <v>0</v>
      </c>
      <c r="BL403" s="14" t="s">
        <v>314</v>
      </c>
      <c r="BM403" s="14" t="s">
        <v>2453</v>
      </c>
    </row>
    <row r="404" spans="2:51" s="11" customFormat="1" ht="11.25">
      <c r="B404" s="186"/>
      <c r="C404" s="187"/>
      <c r="D404" s="188" t="s">
        <v>325</v>
      </c>
      <c r="E404" s="189" t="s">
        <v>1430</v>
      </c>
      <c r="F404" s="190" t="s">
        <v>77</v>
      </c>
      <c r="G404" s="187"/>
      <c r="H404" s="191">
        <v>1</v>
      </c>
      <c r="I404" s="192"/>
      <c r="J404" s="187"/>
      <c r="K404" s="187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325</v>
      </c>
      <c r="AU404" s="197" t="s">
        <v>106</v>
      </c>
      <c r="AV404" s="11" t="s">
        <v>106</v>
      </c>
      <c r="AW404" s="11" t="s">
        <v>31</v>
      </c>
      <c r="AX404" s="11" t="s">
        <v>77</v>
      </c>
      <c r="AY404" s="197" t="s">
        <v>310</v>
      </c>
    </row>
    <row r="405" spans="2:65" s="1" customFormat="1" ht="22.5" customHeight="1">
      <c r="B405" s="31"/>
      <c r="C405" s="175" t="s">
        <v>1351</v>
      </c>
      <c r="D405" s="175" t="s">
        <v>317</v>
      </c>
      <c r="E405" s="176" t="s">
        <v>2454</v>
      </c>
      <c r="F405" s="177" t="s">
        <v>2455</v>
      </c>
      <c r="G405" s="178" t="s">
        <v>1084</v>
      </c>
      <c r="H405" s="179">
        <v>1</v>
      </c>
      <c r="I405" s="180"/>
      <c r="J405" s="179">
        <f>ROUND(I405*H405,2)</f>
        <v>0</v>
      </c>
      <c r="K405" s="177" t="s">
        <v>321</v>
      </c>
      <c r="L405" s="35"/>
      <c r="M405" s="181" t="s">
        <v>1</v>
      </c>
      <c r="N405" s="182" t="s">
        <v>41</v>
      </c>
      <c r="O405" s="57"/>
      <c r="P405" s="183">
        <f>O405*H405</f>
        <v>0</v>
      </c>
      <c r="Q405" s="183">
        <v>0</v>
      </c>
      <c r="R405" s="183">
        <f>Q405*H405</f>
        <v>0</v>
      </c>
      <c r="S405" s="183">
        <v>0</v>
      </c>
      <c r="T405" s="184">
        <f>S405*H405</f>
        <v>0</v>
      </c>
      <c r="AR405" s="14" t="s">
        <v>314</v>
      </c>
      <c r="AT405" s="14" t="s">
        <v>317</v>
      </c>
      <c r="AU405" s="14" t="s">
        <v>106</v>
      </c>
      <c r="AY405" s="14" t="s">
        <v>310</v>
      </c>
      <c r="BE405" s="185">
        <f>IF(N405="základní",J405,0)</f>
        <v>0</v>
      </c>
      <c r="BF405" s="185">
        <f>IF(N405="snížená",J405,0)</f>
        <v>0</v>
      </c>
      <c r="BG405" s="185">
        <f>IF(N405="zákl. přenesená",J405,0)</f>
        <v>0</v>
      </c>
      <c r="BH405" s="185">
        <f>IF(N405="sníž. přenesená",J405,0)</f>
        <v>0</v>
      </c>
      <c r="BI405" s="185">
        <f>IF(N405="nulová",J405,0)</f>
        <v>0</v>
      </c>
      <c r="BJ405" s="14" t="s">
        <v>106</v>
      </c>
      <c r="BK405" s="185">
        <f>ROUND(I405*H405,2)</f>
        <v>0</v>
      </c>
      <c r="BL405" s="14" t="s">
        <v>314</v>
      </c>
      <c r="BM405" s="14" t="s">
        <v>2456</v>
      </c>
    </row>
    <row r="406" spans="2:51" s="11" customFormat="1" ht="11.25">
      <c r="B406" s="186"/>
      <c r="C406" s="187"/>
      <c r="D406" s="188" t="s">
        <v>325</v>
      </c>
      <c r="E406" s="189" t="s">
        <v>1436</v>
      </c>
      <c r="F406" s="190" t="s">
        <v>77</v>
      </c>
      <c r="G406" s="187"/>
      <c r="H406" s="191">
        <v>1</v>
      </c>
      <c r="I406" s="192"/>
      <c r="J406" s="187"/>
      <c r="K406" s="187"/>
      <c r="L406" s="193"/>
      <c r="M406" s="194"/>
      <c r="N406" s="195"/>
      <c r="O406" s="195"/>
      <c r="P406" s="195"/>
      <c r="Q406" s="195"/>
      <c r="R406" s="195"/>
      <c r="S406" s="195"/>
      <c r="T406" s="196"/>
      <c r="AT406" s="197" t="s">
        <v>325</v>
      </c>
      <c r="AU406" s="197" t="s">
        <v>106</v>
      </c>
      <c r="AV406" s="11" t="s">
        <v>106</v>
      </c>
      <c r="AW406" s="11" t="s">
        <v>31</v>
      </c>
      <c r="AX406" s="11" t="s">
        <v>77</v>
      </c>
      <c r="AY406" s="197" t="s">
        <v>310</v>
      </c>
    </row>
    <row r="407" spans="2:63" s="10" customFormat="1" ht="25.9" customHeight="1">
      <c r="B407" s="159"/>
      <c r="C407" s="160"/>
      <c r="D407" s="161" t="s">
        <v>68</v>
      </c>
      <c r="E407" s="162" t="s">
        <v>2457</v>
      </c>
      <c r="F407" s="162" t="s">
        <v>2458</v>
      </c>
      <c r="G407" s="160"/>
      <c r="H407" s="160"/>
      <c r="I407" s="163"/>
      <c r="J407" s="164">
        <f>BK407</f>
        <v>0</v>
      </c>
      <c r="K407" s="160"/>
      <c r="L407" s="165"/>
      <c r="M407" s="166"/>
      <c r="N407" s="167"/>
      <c r="O407" s="167"/>
      <c r="P407" s="168">
        <f>P408+P410+P412</f>
        <v>0</v>
      </c>
      <c r="Q407" s="167"/>
      <c r="R407" s="168">
        <f>R408+R410+R412</f>
        <v>0</v>
      </c>
      <c r="S407" s="167"/>
      <c r="T407" s="169">
        <f>T408+T410+T412</f>
        <v>0</v>
      </c>
      <c r="AR407" s="170" t="s">
        <v>371</v>
      </c>
      <c r="AT407" s="171" t="s">
        <v>68</v>
      </c>
      <c r="AU407" s="171" t="s">
        <v>69</v>
      </c>
      <c r="AY407" s="170" t="s">
        <v>310</v>
      </c>
      <c r="BK407" s="172">
        <f>BK408+BK410+BK412</f>
        <v>0</v>
      </c>
    </row>
    <row r="408" spans="2:63" s="10" customFormat="1" ht="22.9" customHeight="1">
      <c r="B408" s="159"/>
      <c r="C408" s="160"/>
      <c r="D408" s="161" t="s">
        <v>68</v>
      </c>
      <c r="E408" s="173" t="s">
        <v>2459</v>
      </c>
      <c r="F408" s="173" t="s">
        <v>2460</v>
      </c>
      <c r="G408" s="160"/>
      <c r="H408" s="160"/>
      <c r="I408" s="163"/>
      <c r="J408" s="174">
        <f>BK408</f>
        <v>0</v>
      </c>
      <c r="K408" s="160"/>
      <c r="L408" s="165"/>
      <c r="M408" s="166"/>
      <c r="N408" s="167"/>
      <c r="O408" s="167"/>
      <c r="P408" s="168">
        <f>P409</f>
        <v>0</v>
      </c>
      <c r="Q408" s="167"/>
      <c r="R408" s="168">
        <f>R409</f>
        <v>0</v>
      </c>
      <c r="S408" s="167"/>
      <c r="T408" s="169">
        <f>T409</f>
        <v>0</v>
      </c>
      <c r="AR408" s="170" t="s">
        <v>314</v>
      </c>
      <c r="AT408" s="171" t="s">
        <v>68</v>
      </c>
      <c r="AU408" s="171" t="s">
        <v>77</v>
      </c>
      <c r="AY408" s="170" t="s">
        <v>310</v>
      </c>
      <c r="BK408" s="172">
        <f>BK409</f>
        <v>0</v>
      </c>
    </row>
    <row r="409" spans="2:65" s="1" customFormat="1" ht="16.5" customHeight="1">
      <c r="B409" s="31"/>
      <c r="C409" s="175" t="s">
        <v>1357</v>
      </c>
      <c r="D409" s="175" t="s">
        <v>317</v>
      </c>
      <c r="E409" s="176" t="s">
        <v>2461</v>
      </c>
      <c r="F409" s="177" t="s">
        <v>2462</v>
      </c>
      <c r="G409" s="178" t="s">
        <v>2463</v>
      </c>
      <c r="H409" s="179">
        <v>1</v>
      </c>
      <c r="I409" s="180"/>
      <c r="J409" s="179">
        <f>ROUND(I409*H409,2)</f>
        <v>0</v>
      </c>
      <c r="K409" s="177" t="s">
        <v>321</v>
      </c>
      <c r="L409" s="35"/>
      <c r="M409" s="181" t="s">
        <v>1</v>
      </c>
      <c r="N409" s="182" t="s">
        <v>41</v>
      </c>
      <c r="O409" s="57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AR409" s="14" t="s">
        <v>314</v>
      </c>
      <c r="AT409" s="14" t="s">
        <v>317</v>
      </c>
      <c r="AU409" s="14" t="s">
        <v>106</v>
      </c>
      <c r="AY409" s="14" t="s">
        <v>310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4" t="s">
        <v>106</v>
      </c>
      <c r="BK409" s="185">
        <f>ROUND(I409*H409,2)</f>
        <v>0</v>
      </c>
      <c r="BL409" s="14" t="s">
        <v>314</v>
      </c>
      <c r="BM409" s="14" t="s">
        <v>2464</v>
      </c>
    </row>
    <row r="410" spans="2:63" s="10" customFormat="1" ht="22.9" customHeight="1">
      <c r="B410" s="159"/>
      <c r="C410" s="160"/>
      <c r="D410" s="161" t="s">
        <v>68</v>
      </c>
      <c r="E410" s="173" t="s">
        <v>2465</v>
      </c>
      <c r="F410" s="173" t="s">
        <v>2466</v>
      </c>
      <c r="G410" s="160"/>
      <c r="H410" s="160"/>
      <c r="I410" s="163"/>
      <c r="J410" s="174">
        <f>BK410</f>
        <v>0</v>
      </c>
      <c r="K410" s="160"/>
      <c r="L410" s="165"/>
      <c r="M410" s="166"/>
      <c r="N410" s="167"/>
      <c r="O410" s="167"/>
      <c r="P410" s="168">
        <f>P411</f>
        <v>0</v>
      </c>
      <c r="Q410" s="167"/>
      <c r="R410" s="168">
        <f>R411</f>
        <v>0</v>
      </c>
      <c r="S410" s="167"/>
      <c r="T410" s="169">
        <f>T411</f>
        <v>0</v>
      </c>
      <c r="AR410" s="170" t="s">
        <v>314</v>
      </c>
      <c r="AT410" s="171" t="s">
        <v>68</v>
      </c>
      <c r="AU410" s="171" t="s">
        <v>77</v>
      </c>
      <c r="AY410" s="170" t="s">
        <v>310</v>
      </c>
      <c r="BK410" s="172">
        <f>BK411</f>
        <v>0</v>
      </c>
    </row>
    <row r="411" spans="2:65" s="1" customFormat="1" ht="16.5" customHeight="1">
      <c r="B411" s="31"/>
      <c r="C411" s="175" t="s">
        <v>1363</v>
      </c>
      <c r="D411" s="175" t="s">
        <v>317</v>
      </c>
      <c r="E411" s="176" t="s">
        <v>2467</v>
      </c>
      <c r="F411" s="177" t="s">
        <v>2468</v>
      </c>
      <c r="G411" s="178" t="s">
        <v>2463</v>
      </c>
      <c r="H411" s="179">
        <v>1</v>
      </c>
      <c r="I411" s="180"/>
      <c r="J411" s="179">
        <f>ROUND(I411*H411,2)</f>
        <v>0</v>
      </c>
      <c r="K411" s="177" t="s">
        <v>321</v>
      </c>
      <c r="L411" s="35"/>
      <c r="M411" s="181" t="s">
        <v>1</v>
      </c>
      <c r="N411" s="182" t="s">
        <v>41</v>
      </c>
      <c r="O411" s="57"/>
      <c r="P411" s="183">
        <f>O411*H411</f>
        <v>0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AR411" s="14" t="s">
        <v>314</v>
      </c>
      <c r="AT411" s="14" t="s">
        <v>317</v>
      </c>
      <c r="AU411" s="14" t="s">
        <v>106</v>
      </c>
      <c r="AY411" s="14" t="s">
        <v>310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14" t="s">
        <v>106</v>
      </c>
      <c r="BK411" s="185">
        <f>ROUND(I411*H411,2)</f>
        <v>0</v>
      </c>
      <c r="BL411" s="14" t="s">
        <v>314</v>
      </c>
      <c r="BM411" s="14" t="s">
        <v>2469</v>
      </c>
    </row>
    <row r="412" spans="2:63" s="10" customFormat="1" ht="22.9" customHeight="1">
      <c r="B412" s="159"/>
      <c r="C412" s="160"/>
      <c r="D412" s="161" t="s">
        <v>68</v>
      </c>
      <c r="E412" s="173" t="s">
        <v>2470</v>
      </c>
      <c r="F412" s="173" t="s">
        <v>2471</v>
      </c>
      <c r="G412" s="160"/>
      <c r="H412" s="160"/>
      <c r="I412" s="163"/>
      <c r="J412" s="174">
        <f>BK412</f>
        <v>0</v>
      </c>
      <c r="K412" s="160"/>
      <c r="L412" s="165"/>
      <c r="M412" s="166"/>
      <c r="N412" s="167"/>
      <c r="O412" s="167"/>
      <c r="P412" s="168">
        <f>SUM(P413:P414)</f>
        <v>0</v>
      </c>
      <c r="Q412" s="167"/>
      <c r="R412" s="168">
        <f>SUM(R413:R414)</f>
        <v>0</v>
      </c>
      <c r="S412" s="167"/>
      <c r="T412" s="169">
        <f>SUM(T413:T414)</f>
        <v>0</v>
      </c>
      <c r="AR412" s="170" t="s">
        <v>314</v>
      </c>
      <c r="AT412" s="171" t="s">
        <v>68</v>
      </c>
      <c r="AU412" s="171" t="s">
        <v>77</v>
      </c>
      <c r="AY412" s="170" t="s">
        <v>310</v>
      </c>
      <c r="BK412" s="172">
        <f>SUM(BK413:BK414)</f>
        <v>0</v>
      </c>
    </row>
    <row r="413" spans="2:65" s="1" customFormat="1" ht="16.5" customHeight="1">
      <c r="B413" s="31"/>
      <c r="C413" s="175" t="s">
        <v>1369</v>
      </c>
      <c r="D413" s="175" t="s">
        <v>317</v>
      </c>
      <c r="E413" s="176" t="s">
        <v>2472</v>
      </c>
      <c r="F413" s="177" t="s">
        <v>2473</v>
      </c>
      <c r="G413" s="178" t="s">
        <v>2463</v>
      </c>
      <c r="H413" s="179">
        <v>1</v>
      </c>
      <c r="I413" s="180"/>
      <c r="J413" s="179">
        <f>ROUND(I413*H413,2)</f>
        <v>0</v>
      </c>
      <c r="K413" s="177" t="s">
        <v>321</v>
      </c>
      <c r="L413" s="35"/>
      <c r="M413" s="181" t="s">
        <v>1</v>
      </c>
      <c r="N413" s="182" t="s">
        <v>41</v>
      </c>
      <c r="O413" s="57"/>
      <c r="P413" s="183">
        <f>O413*H413</f>
        <v>0</v>
      </c>
      <c r="Q413" s="183">
        <v>0</v>
      </c>
      <c r="R413" s="183">
        <f>Q413*H413</f>
        <v>0</v>
      </c>
      <c r="S413" s="183">
        <v>0</v>
      </c>
      <c r="T413" s="184">
        <f>S413*H413</f>
        <v>0</v>
      </c>
      <c r="AR413" s="14" t="s">
        <v>314</v>
      </c>
      <c r="AT413" s="14" t="s">
        <v>317</v>
      </c>
      <c r="AU413" s="14" t="s">
        <v>106</v>
      </c>
      <c r="AY413" s="14" t="s">
        <v>310</v>
      </c>
      <c r="BE413" s="185">
        <f>IF(N413="základní",J413,0)</f>
        <v>0</v>
      </c>
      <c r="BF413" s="185">
        <f>IF(N413="snížená",J413,0)</f>
        <v>0</v>
      </c>
      <c r="BG413" s="185">
        <f>IF(N413="zákl. přenesená",J413,0)</f>
        <v>0</v>
      </c>
      <c r="BH413" s="185">
        <f>IF(N413="sníž. přenesená",J413,0)</f>
        <v>0</v>
      </c>
      <c r="BI413" s="185">
        <f>IF(N413="nulová",J413,0)</f>
        <v>0</v>
      </c>
      <c r="BJ413" s="14" t="s">
        <v>106</v>
      </c>
      <c r="BK413" s="185">
        <f>ROUND(I413*H413,2)</f>
        <v>0</v>
      </c>
      <c r="BL413" s="14" t="s">
        <v>314</v>
      </c>
      <c r="BM413" s="14" t="s">
        <v>2474</v>
      </c>
    </row>
    <row r="414" spans="2:65" s="1" customFormat="1" ht="16.5" customHeight="1">
      <c r="B414" s="31"/>
      <c r="C414" s="175" t="s">
        <v>1375</v>
      </c>
      <c r="D414" s="175" t="s">
        <v>317</v>
      </c>
      <c r="E414" s="176" t="s">
        <v>2475</v>
      </c>
      <c r="F414" s="177" t="s">
        <v>2476</v>
      </c>
      <c r="G414" s="178" t="s">
        <v>2463</v>
      </c>
      <c r="H414" s="179">
        <v>1</v>
      </c>
      <c r="I414" s="180"/>
      <c r="J414" s="179">
        <f>ROUND(I414*H414,2)</f>
        <v>0</v>
      </c>
      <c r="K414" s="177" t="s">
        <v>402</v>
      </c>
      <c r="L414" s="35"/>
      <c r="M414" s="220" t="s">
        <v>1</v>
      </c>
      <c r="N414" s="221" t="s">
        <v>41</v>
      </c>
      <c r="O414" s="222"/>
      <c r="P414" s="223">
        <f>O414*H414</f>
        <v>0</v>
      </c>
      <c r="Q414" s="223">
        <v>0</v>
      </c>
      <c r="R414" s="223">
        <f>Q414*H414</f>
        <v>0</v>
      </c>
      <c r="S414" s="223">
        <v>0</v>
      </c>
      <c r="T414" s="224">
        <f>S414*H414</f>
        <v>0</v>
      </c>
      <c r="AR414" s="14" t="s">
        <v>314</v>
      </c>
      <c r="AT414" s="14" t="s">
        <v>317</v>
      </c>
      <c r="AU414" s="14" t="s">
        <v>106</v>
      </c>
      <c r="AY414" s="14" t="s">
        <v>310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14" t="s">
        <v>106</v>
      </c>
      <c r="BK414" s="185">
        <f>ROUND(I414*H414,2)</f>
        <v>0</v>
      </c>
      <c r="BL414" s="14" t="s">
        <v>314</v>
      </c>
      <c r="BM414" s="14" t="s">
        <v>2477</v>
      </c>
    </row>
    <row r="415" spans="2:12" s="1" customFormat="1" ht="6.95" customHeight="1">
      <c r="B415" s="43"/>
      <c r="C415" s="44"/>
      <c r="D415" s="44"/>
      <c r="E415" s="44"/>
      <c r="F415" s="44"/>
      <c r="G415" s="44"/>
      <c r="H415" s="44"/>
      <c r="I415" s="124"/>
      <c r="J415" s="44"/>
      <c r="K415" s="44"/>
      <c r="L415" s="35"/>
    </row>
  </sheetData>
  <sheetProtection algorithmName="SHA-512" hashValue="Pt9xa0l11aeV9LnXM1KbgXZ8e/AByJEN97q0LoNs06PUx8cTLGRVUmKmgI+XLEl0LWZyhMXGEBgZ0iEmNUNx2w==" saltValue="seQSa/BbxdPh/Ok6QZNEOQfEAanHzPa+GDWX+eAtLxA9YxN0Imc/U2GJWxE/Z8yWtD0sJF3JJw2qNlPDCtAgmQ==" spinCount="100000" sheet="1" objects="1" scenarios="1" formatColumns="0" formatRows="0" autoFilter="0"/>
  <autoFilter ref="C100:K414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85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</row>
    <row r="4" spans="2:46" ht="24.95" customHeight="1">
      <c r="B4" s="17"/>
      <c r="D4" s="99" t="s">
        <v>109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0" t="s">
        <v>15</v>
      </c>
      <c r="L6" s="17"/>
    </row>
    <row r="7" spans="2:12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</row>
    <row r="8" spans="2:12" s="1" customFormat="1" ht="12" customHeight="1">
      <c r="B8" s="35"/>
      <c r="D8" s="100" t="s">
        <v>118</v>
      </c>
      <c r="I8" s="101"/>
      <c r="L8" s="35"/>
    </row>
    <row r="9" spans="2:12" s="1" customFormat="1" ht="36.95" customHeight="1">
      <c r="B9" s="35"/>
      <c r="E9" s="267" t="s">
        <v>2478</v>
      </c>
      <c r="F9" s="268"/>
      <c r="G9" s="268"/>
      <c r="H9" s="268"/>
      <c r="I9" s="101"/>
      <c r="L9" s="35"/>
    </row>
    <row r="10" spans="2:12" s="1" customFormat="1" ht="11.25">
      <c r="B10" s="35"/>
      <c r="I10" s="101"/>
      <c r="L10" s="35"/>
    </row>
    <row r="11" spans="2:12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</row>
    <row r="12" spans="2:12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</row>
    <row r="13" spans="2:12" s="1" customFormat="1" ht="10.9" customHeight="1">
      <c r="B13" s="35"/>
      <c r="I13" s="101"/>
      <c r="L13" s="35"/>
    </row>
    <row r="14" spans="2:12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1"/>
      <c r="L16" s="35"/>
    </row>
    <row r="17" spans="2:12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1"/>
      <c r="L19" s="35"/>
    </row>
    <row r="20" spans="2:12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1"/>
      <c r="L22" s="35"/>
    </row>
    <row r="23" spans="2:12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1"/>
      <c r="L25" s="35"/>
    </row>
    <row r="26" spans="2:12" s="1" customFormat="1" ht="12" customHeight="1">
      <c r="B26" s="35"/>
      <c r="D26" s="100" t="s">
        <v>33</v>
      </c>
      <c r="I26" s="101"/>
      <c r="L26" s="35"/>
    </row>
    <row r="27" spans="2:12" s="6" customFormat="1" ht="16.5" customHeight="1">
      <c r="B27" s="104"/>
      <c r="E27" s="271" t="s">
        <v>1</v>
      </c>
      <c r="F27" s="271"/>
      <c r="G27" s="271"/>
      <c r="H27" s="271"/>
      <c r="I27" s="105"/>
      <c r="L27" s="104"/>
    </row>
    <row r="28" spans="2:12" s="1" customFormat="1" ht="6.95" customHeight="1">
      <c r="B28" s="35"/>
      <c r="I28" s="101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</row>
    <row r="30" spans="2:12" s="1" customFormat="1" ht="25.35" customHeight="1">
      <c r="B30" s="35"/>
      <c r="D30" s="108" t="s">
        <v>35</v>
      </c>
      <c r="I30" s="101"/>
      <c r="J30" s="109">
        <f>ROUND(J86,2)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</row>
    <row r="32" spans="2:12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</row>
    <row r="33" spans="2:12" s="1" customFormat="1" ht="14.45" customHeight="1">
      <c r="B33" s="35"/>
      <c r="D33" s="100" t="s">
        <v>39</v>
      </c>
      <c r="E33" s="100" t="s">
        <v>40</v>
      </c>
      <c r="F33" s="112">
        <f>ROUND((SUM(BE86:BE112)),2)</f>
        <v>0</v>
      </c>
      <c r="I33" s="113">
        <v>0.21</v>
      </c>
      <c r="J33" s="112">
        <f>ROUND(((SUM(BE86:BE112))*I33),2)</f>
        <v>0</v>
      </c>
      <c r="L33" s="35"/>
    </row>
    <row r="34" spans="2:12" s="1" customFormat="1" ht="14.45" customHeight="1">
      <c r="B34" s="35"/>
      <c r="E34" s="100" t="s">
        <v>41</v>
      </c>
      <c r="F34" s="112">
        <f>ROUND((SUM(BF86:BF112)),2)</f>
        <v>0</v>
      </c>
      <c r="I34" s="113">
        <v>0.15</v>
      </c>
      <c r="J34" s="112">
        <f>ROUND(((SUM(BF86:BF112))*I34),2)</f>
        <v>0</v>
      </c>
      <c r="L34" s="35"/>
    </row>
    <row r="35" spans="2:12" s="1" customFormat="1" ht="14.45" customHeight="1" hidden="1">
      <c r="B35" s="35"/>
      <c r="E35" s="100" t="s">
        <v>42</v>
      </c>
      <c r="F35" s="112">
        <f>ROUND((SUM(BG86:BG112)),2)</f>
        <v>0</v>
      </c>
      <c r="I35" s="113">
        <v>0.21</v>
      </c>
      <c r="J35" s="112">
        <f>0</f>
        <v>0</v>
      </c>
      <c r="L35" s="35"/>
    </row>
    <row r="36" spans="2:12" s="1" customFormat="1" ht="14.45" customHeight="1" hidden="1">
      <c r="B36" s="35"/>
      <c r="E36" s="100" t="s">
        <v>43</v>
      </c>
      <c r="F36" s="112">
        <f>ROUND((SUM(BH86:BH112)),2)</f>
        <v>0</v>
      </c>
      <c r="I36" s="113">
        <v>0.15</v>
      </c>
      <c r="J36" s="112">
        <f>0</f>
        <v>0</v>
      </c>
      <c r="L36" s="35"/>
    </row>
    <row r="37" spans="2:12" s="1" customFormat="1" ht="14.45" customHeight="1" hidden="1">
      <c r="B37" s="35"/>
      <c r="E37" s="100" t="s">
        <v>44</v>
      </c>
      <c r="F37" s="112">
        <f>ROUND((SUM(BI86:BI112)),2)</f>
        <v>0</v>
      </c>
      <c r="I37" s="113">
        <v>0</v>
      </c>
      <c r="J37" s="112">
        <f>0</f>
        <v>0</v>
      </c>
      <c r="L37" s="35"/>
    </row>
    <row r="38" spans="2:12" s="1" customFormat="1" ht="6.95" customHeight="1">
      <c r="B38" s="35"/>
      <c r="I38" s="101"/>
      <c r="L38" s="35"/>
    </row>
    <row r="39" spans="2:12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</row>
    <row r="45" spans="2:12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</row>
    <row r="47" spans="2:12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</row>
    <row r="48" spans="2:12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</row>
    <row r="49" spans="2:12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</row>
    <row r="50" spans="2:12" s="1" customFormat="1" ht="16.5" customHeight="1">
      <c r="B50" s="31"/>
      <c r="C50" s="32"/>
      <c r="D50" s="32"/>
      <c r="E50" s="244" t="str">
        <f>E9</f>
        <v>01-3 - SO 01-3 bytový dům č. p. 391 - způsobilé vedlejší</v>
      </c>
      <c r="F50" s="243"/>
      <c r="G50" s="243"/>
      <c r="H50" s="243"/>
      <c r="I50" s="101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</row>
    <row r="52" spans="2:12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</row>
    <row r="54" spans="2:12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</row>
    <row r="55" spans="2:12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</row>
    <row r="57" spans="2:12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</row>
    <row r="59" spans="2:47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J86</f>
        <v>0</v>
      </c>
      <c r="K59" s="32"/>
      <c r="L59" s="35"/>
      <c r="AU59" s="14" t="s">
        <v>79</v>
      </c>
    </row>
    <row r="60" spans="2:12" s="7" customFormat="1" ht="24.95" customHeight="1">
      <c r="B60" s="133"/>
      <c r="C60" s="134"/>
      <c r="D60" s="135" t="s">
        <v>1921</v>
      </c>
      <c r="E60" s="136"/>
      <c r="F60" s="136"/>
      <c r="G60" s="136"/>
      <c r="H60" s="136"/>
      <c r="I60" s="137"/>
      <c r="J60" s="138">
        <f>J87</f>
        <v>0</v>
      </c>
      <c r="K60" s="134"/>
      <c r="L60" s="139"/>
    </row>
    <row r="61" spans="2:12" s="8" customFormat="1" ht="19.9" customHeight="1">
      <c r="B61" s="141"/>
      <c r="C61" s="142"/>
      <c r="D61" s="143" t="s">
        <v>2479</v>
      </c>
      <c r="E61" s="144"/>
      <c r="F61" s="144"/>
      <c r="G61" s="144"/>
      <c r="H61" s="144"/>
      <c r="I61" s="145"/>
      <c r="J61" s="146">
        <f>J88</f>
        <v>0</v>
      </c>
      <c r="K61" s="142"/>
      <c r="L61" s="147"/>
    </row>
    <row r="62" spans="2:12" s="8" customFormat="1" ht="19.9" customHeight="1">
      <c r="B62" s="141"/>
      <c r="C62" s="142"/>
      <c r="D62" s="143" t="s">
        <v>1932</v>
      </c>
      <c r="E62" s="144"/>
      <c r="F62" s="144"/>
      <c r="G62" s="144"/>
      <c r="H62" s="144"/>
      <c r="I62" s="145"/>
      <c r="J62" s="146">
        <f>J94</f>
        <v>0</v>
      </c>
      <c r="K62" s="142"/>
      <c r="L62" s="147"/>
    </row>
    <row r="63" spans="2:12" s="7" customFormat="1" ht="24.95" customHeight="1">
      <c r="B63" s="133"/>
      <c r="C63" s="134"/>
      <c r="D63" s="135" t="s">
        <v>233</v>
      </c>
      <c r="E63" s="136"/>
      <c r="F63" s="136"/>
      <c r="G63" s="136"/>
      <c r="H63" s="136"/>
      <c r="I63" s="137"/>
      <c r="J63" s="138">
        <f>J97</f>
        <v>0</v>
      </c>
      <c r="K63" s="134"/>
      <c r="L63" s="139"/>
    </row>
    <row r="64" spans="2:12" s="8" customFormat="1" ht="19.9" customHeight="1">
      <c r="B64" s="141"/>
      <c r="C64" s="142"/>
      <c r="D64" s="143" t="s">
        <v>2480</v>
      </c>
      <c r="E64" s="144"/>
      <c r="F64" s="144"/>
      <c r="G64" s="144"/>
      <c r="H64" s="144"/>
      <c r="I64" s="145"/>
      <c r="J64" s="146">
        <f>J98</f>
        <v>0</v>
      </c>
      <c r="K64" s="142"/>
      <c r="L64" s="147"/>
    </row>
    <row r="65" spans="2:12" s="8" customFormat="1" ht="19.9" customHeight="1">
      <c r="B65" s="141"/>
      <c r="C65" s="142"/>
      <c r="D65" s="143" t="s">
        <v>246</v>
      </c>
      <c r="E65" s="144"/>
      <c r="F65" s="144"/>
      <c r="G65" s="144"/>
      <c r="H65" s="144"/>
      <c r="I65" s="145"/>
      <c r="J65" s="146">
        <f>J105</f>
        <v>0</v>
      </c>
      <c r="K65" s="142"/>
      <c r="L65" s="147"/>
    </row>
    <row r="66" spans="2:12" s="8" customFormat="1" ht="19.9" customHeight="1">
      <c r="B66" s="141"/>
      <c r="C66" s="142"/>
      <c r="D66" s="143" t="s">
        <v>254</v>
      </c>
      <c r="E66" s="144"/>
      <c r="F66" s="144"/>
      <c r="G66" s="144"/>
      <c r="H66" s="144"/>
      <c r="I66" s="145"/>
      <c r="J66" s="146">
        <f>J110</f>
        <v>0</v>
      </c>
      <c r="K66" s="142"/>
      <c r="L66" s="147"/>
    </row>
    <row r="67" spans="2:12" s="1" customFormat="1" ht="21.75" customHeight="1">
      <c r="B67" s="31"/>
      <c r="C67" s="32"/>
      <c r="D67" s="32"/>
      <c r="E67" s="32"/>
      <c r="F67" s="32"/>
      <c r="G67" s="32"/>
      <c r="H67" s="32"/>
      <c r="I67" s="101"/>
      <c r="J67" s="32"/>
      <c r="K67" s="32"/>
      <c r="L67" s="35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124"/>
      <c r="J68" s="44"/>
      <c r="K68" s="44"/>
      <c r="L68" s="35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127"/>
      <c r="J72" s="46"/>
      <c r="K72" s="46"/>
      <c r="L72" s="35"/>
    </row>
    <row r="73" spans="2:12" s="1" customFormat="1" ht="24.95" customHeight="1">
      <c r="B73" s="31"/>
      <c r="C73" s="20" t="s">
        <v>280</v>
      </c>
      <c r="D73" s="32"/>
      <c r="E73" s="32"/>
      <c r="F73" s="32"/>
      <c r="G73" s="32"/>
      <c r="H73" s="32"/>
      <c r="I73" s="101"/>
      <c r="J73" s="32"/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101"/>
      <c r="J74" s="32"/>
      <c r="K74" s="32"/>
      <c r="L74" s="35"/>
    </row>
    <row r="75" spans="2:12" s="1" customFormat="1" ht="12" customHeight="1">
      <c r="B75" s="31"/>
      <c r="C75" s="26" t="s">
        <v>15</v>
      </c>
      <c r="D75" s="32"/>
      <c r="E75" s="32"/>
      <c r="F75" s="32"/>
      <c r="G75" s="32"/>
      <c r="H75" s="32"/>
      <c r="I75" s="101"/>
      <c r="J75" s="32"/>
      <c r="K75" s="32"/>
      <c r="L75" s="35"/>
    </row>
    <row r="76" spans="2:12" s="1" customFormat="1" ht="16.5" customHeight="1">
      <c r="B76" s="31"/>
      <c r="C76" s="32"/>
      <c r="D76" s="32"/>
      <c r="E76" s="272" t="str">
        <f>E7</f>
        <v>Klatovy bytový dům č. p. 391 392 393 - stavební úpravy</v>
      </c>
      <c r="F76" s="273"/>
      <c r="G76" s="273"/>
      <c r="H76" s="273"/>
      <c r="I76" s="101"/>
      <c r="J76" s="32"/>
      <c r="K76" s="32"/>
      <c r="L76" s="35"/>
    </row>
    <row r="77" spans="2:12" s="1" customFormat="1" ht="12" customHeight="1">
      <c r="B77" s="31"/>
      <c r="C77" s="26" t="s">
        <v>118</v>
      </c>
      <c r="D77" s="32"/>
      <c r="E77" s="32"/>
      <c r="F77" s="32"/>
      <c r="G77" s="32"/>
      <c r="H77" s="32"/>
      <c r="I77" s="101"/>
      <c r="J77" s="32"/>
      <c r="K77" s="32"/>
      <c r="L77" s="35"/>
    </row>
    <row r="78" spans="2:12" s="1" customFormat="1" ht="16.5" customHeight="1">
      <c r="B78" s="31"/>
      <c r="C78" s="32"/>
      <c r="D78" s="32"/>
      <c r="E78" s="244" t="str">
        <f>E9</f>
        <v>01-3 - SO 01-3 bytový dům č. p. 391 - způsobilé vedlejší</v>
      </c>
      <c r="F78" s="243"/>
      <c r="G78" s="243"/>
      <c r="H78" s="243"/>
      <c r="I78" s="101"/>
      <c r="J78" s="32"/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1"/>
      <c r="J79" s="32"/>
      <c r="K79" s="32"/>
      <c r="L79" s="35"/>
    </row>
    <row r="80" spans="2:12" s="1" customFormat="1" ht="12" customHeight="1">
      <c r="B80" s="31"/>
      <c r="C80" s="26" t="s">
        <v>19</v>
      </c>
      <c r="D80" s="32"/>
      <c r="E80" s="32"/>
      <c r="F80" s="24" t="str">
        <f>F12</f>
        <v xml:space="preserve"> </v>
      </c>
      <c r="G80" s="32"/>
      <c r="H80" s="32"/>
      <c r="I80" s="102" t="s">
        <v>21</v>
      </c>
      <c r="J80" s="52" t="str">
        <f>IF(J12="","",J12)</f>
        <v>30. 4. 2019</v>
      </c>
      <c r="K80" s="32"/>
      <c r="L80" s="35"/>
    </row>
    <row r="81" spans="2:12" s="1" customFormat="1" ht="6.95" customHeight="1">
      <c r="B81" s="31"/>
      <c r="C81" s="32"/>
      <c r="D81" s="32"/>
      <c r="E81" s="32"/>
      <c r="F81" s="32"/>
      <c r="G81" s="32"/>
      <c r="H81" s="32"/>
      <c r="I81" s="101"/>
      <c r="J81" s="32"/>
      <c r="K81" s="32"/>
      <c r="L81" s="35"/>
    </row>
    <row r="82" spans="2:12" s="1" customFormat="1" ht="24.95" customHeight="1">
      <c r="B82" s="31"/>
      <c r="C82" s="26" t="s">
        <v>23</v>
      </c>
      <c r="D82" s="32"/>
      <c r="E82" s="32"/>
      <c r="F82" s="24" t="str">
        <f>E15</f>
        <v>Město Klatovy, nám. Míru 62, Klatovy I, 339 01</v>
      </c>
      <c r="G82" s="32"/>
      <c r="H82" s="32"/>
      <c r="I82" s="102" t="s">
        <v>29</v>
      </c>
      <c r="J82" s="29" t="str">
        <f>E21</f>
        <v xml:space="preserve">Atelier U5 s.r.o., K Zaječímu vrchu 904, Klatovy </v>
      </c>
      <c r="K82" s="32"/>
      <c r="L82" s="35"/>
    </row>
    <row r="83" spans="2:12" s="1" customFormat="1" ht="13.7" customHeight="1">
      <c r="B83" s="31"/>
      <c r="C83" s="26" t="s">
        <v>27</v>
      </c>
      <c r="D83" s="32"/>
      <c r="E83" s="32"/>
      <c r="F83" s="24" t="str">
        <f>IF(E18="","",E18)</f>
        <v>Vyplň údaj</v>
      </c>
      <c r="G83" s="32"/>
      <c r="H83" s="32"/>
      <c r="I83" s="102" t="s">
        <v>32</v>
      </c>
      <c r="J83" s="29" t="str">
        <f>E24</f>
        <v xml:space="preserve"> </v>
      </c>
      <c r="K83" s="32"/>
      <c r="L83" s="35"/>
    </row>
    <row r="84" spans="2:12" s="1" customFormat="1" ht="10.35" customHeight="1">
      <c r="B84" s="31"/>
      <c r="C84" s="32"/>
      <c r="D84" s="32"/>
      <c r="E84" s="32"/>
      <c r="F84" s="32"/>
      <c r="G84" s="32"/>
      <c r="H84" s="32"/>
      <c r="I84" s="101"/>
      <c r="J84" s="32"/>
      <c r="K84" s="32"/>
      <c r="L84" s="35"/>
    </row>
    <row r="85" spans="2:20" s="9" customFormat="1" ht="29.25" customHeight="1">
      <c r="B85" s="149"/>
      <c r="C85" s="150" t="s">
        <v>294</v>
      </c>
      <c r="D85" s="151" t="s">
        <v>54</v>
      </c>
      <c r="E85" s="151" t="s">
        <v>50</v>
      </c>
      <c r="F85" s="151" t="s">
        <v>51</v>
      </c>
      <c r="G85" s="151" t="s">
        <v>295</v>
      </c>
      <c r="H85" s="151" t="s">
        <v>296</v>
      </c>
      <c r="I85" s="152" t="s">
        <v>297</v>
      </c>
      <c r="J85" s="151" t="s">
        <v>199</v>
      </c>
      <c r="K85" s="153" t="s">
        <v>298</v>
      </c>
      <c r="L85" s="154"/>
      <c r="M85" s="61" t="s">
        <v>1</v>
      </c>
      <c r="N85" s="62" t="s">
        <v>39</v>
      </c>
      <c r="O85" s="62" t="s">
        <v>299</v>
      </c>
      <c r="P85" s="62" t="s">
        <v>300</v>
      </c>
      <c r="Q85" s="62" t="s">
        <v>301</v>
      </c>
      <c r="R85" s="62" t="s">
        <v>302</v>
      </c>
      <c r="S85" s="62" t="s">
        <v>303</v>
      </c>
      <c r="T85" s="63" t="s">
        <v>304</v>
      </c>
    </row>
    <row r="86" spans="2:63" s="1" customFormat="1" ht="22.9" customHeight="1">
      <c r="B86" s="31"/>
      <c r="C86" s="68" t="s">
        <v>307</v>
      </c>
      <c r="D86" s="32"/>
      <c r="E86" s="32"/>
      <c r="F86" s="32"/>
      <c r="G86" s="32"/>
      <c r="H86" s="32"/>
      <c r="I86" s="101"/>
      <c r="J86" s="155">
        <f>BK86</f>
        <v>0</v>
      </c>
      <c r="K86" s="32"/>
      <c r="L86" s="35"/>
      <c r="M86" s="64"/>
      <c r="N86" s="65"/>
      <c r="O86" s="65"/>
      <c r="P86" s="156">
        <f>P87+P97</f>
        <v>0</v>
      </c>
      <c r="Q86" s="65"/>
      <c r="R86" s="156">
        <f>R87+R97</f>
        <v>0</v>
      </c>
      <c r="S86" s="65"/>
      <c r="T86" s="157">
        <f>T87+T97</f>
        <v>0</v>
      </c>
      <c r="AT86" s="14" t="s">
        <v>68</v>
      </c>
      <c r="AU86" s="14" t="s">
        <v>79</v>
      </c>
      <c r="BK86" s="158">
        <f>BK87+BK97</f>
        <v>0</v>
      </c>
    </row>
    <row r="87" spans="2:63" s="10" customFormat="1" ht="25.9" customHeight="1">
      <c r="B87" s="159"/>
      <c r="C87" s="160"/>
      <c r="D87" s="161" t="s">
        <v>68</v>
      </c>
      <c r="E87" s="162" t="s">
        <v>309</v>
      </c>
      <c r="F87" s="162" t="s">
        <v>1933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P88+P94</f>
        <v>0</v>
      </c>
      <c r="Q87" s="167"/>
      <c r="R87" s="168">
        <f>R88+R94</f>
        <v>0</v>
      </c>
      <c r="S87" s="167"/>
      <c r="T87" s="169">
        <f>T88+T94</f>
        <v>0</v>
      </c>
      <c r="AR87" s="170" t="s">
        <v>77</v>
      </c>
      <c r="AT87" s="171" t="s">
        <v>68</v>
      </c>
      <c r="AU87" s="171" t="s">
        <v>69</v>
      </c>
      <c r="AY87" s="170" t="s">
        <v>310</v>
      </c>
      <c r="BK87" s="172">
        <f>BK88+BK94</f>
        <v>0</v>
      </c>
    </row>
    <row r="88" spans="2:63" s="10" customFormat="1" ht="22.9" customHeight="1">
      <c r="B88" s="159"/>
      <c r="C88" s="160"/>
      <c r="D88" s="161" t="s">
        <v>68</v>
      </c>
      <c r="E88" s="173" t="s">
        <v>2481</v>
      </c>
      <c r="F88" s="173" t="s">
        <v>2313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SUM(P89:P93)</f>
        <v>0</v>
      </c>
      <c r="Q88" s="167"/>
      <c r="R88" s="168">
        <f>SUM(R89:R93)</f>
        <v>0</v>
      </c>
      <c r="S88" s="167"/>
      <c r="T88" s="169">
        <f>SUM(T89:T93)</f>
        <v>0</v>
      </c>
      <c r="AR88" s="170" t="s">
        <v>314</v>
      </c>
      <c r="AT88" s="171" t="s">
        <v>68</v>
      </c>
      <c r="AU88" s="171" t="s">
        <v>77</v>
      </c>
      <c r="AY88" s="170" t="s">
        <v>310</v>
      </c>
      <c r="BK88" s="172">
        <f>SUM(BK89:BK93)</f>
        <v>0</v>
      </c>
    </row>
    <row r="89" spans="2:65" s="1" customFormat="1" ht="16.5" customHeight="1">
      <c r="B89" s="31"/>
      <c r="C89" s="175" t="s">
        <v>77</v>
      </c>
      <c r="D89" s="175" t="s">
        <v>317</v>
      </c>
      <c r="E89" s="176" t="s">
        <v>2482</v>
      </c>
      <c r="F89" s="177" t="s">
        <v>2483</v>
      </c>
      <c r="G89" s="178" t="s">
        <v>401</v>
      </c>
      <c r="H89" s="179">
        <v>72</v>
      </c>
      <c r="I89" s="180"/>
      <c r="J89" s="179">
        <f>ROUND(I89*H89,2)</f>
        <v>0</v>
      </c>
      <c r="K89" s="177" t="s">
        <v>402</v>
      </c>
      <c r="L89" s="35"/>
      <c r="M89" s="181" t="s">
        <v>1</v>
      </c>
      <c r="N89" s="182" t="s">
        <v>41</v>
      </c>
      <c r="O89" s="57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4" t="s">
        <v>314</v>
      </c>
      <c r="AT89" s="14" t="s">
        <v>317</v>
      </c>
      <c r="AU89" s="14" t="s">
        <v>106</v>
      </c>
      <c r="AY89" s="14" t="s">
        <v>310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4" t="s">
        <v>106</v>
      </c>
      <c r="BK89" s="185">
        <f>ROUND(I89*H89,2)</f>
        <v>0</v>
      </c>
      <c r="BL89" s="14" t="s">
        <v>314</v>
      </c>
      <c r="BM89" s="14" t="s">
        <v>2484</v>
      </c>
    </row>
    <row r="90" spans="2:51" s="11" customFormat="1" ht="11.25">
      <c r="B90" s="186"/>
      <c r="C90" s="187"/>
      <c r="D90" s="188" t="s">
        <v>325</v>
      </c>
      <c r="E90" s="189" t="s">
        <v>326</v>
      </c>
      <c r="F90" s="190" t="s">
        <v>2485</v>
      </c>
      <c r="G90" s="187"/>
      <c r="H90" s="191">
        <v>72</v>
      </c>
      <c r="I90" s="192"/>
      <c r="J90" s="187"/>
      <c r="K90" s="187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325</v>
      </c>
      <c r="AU90" s="197" t="s">
        <v>106</v>
      </c>
      <c r="AV90" s="11" t="s">
        <v>106</v>
      </c>
      <c r="AW90" s="11" t="s">
        <v>31</v>
      </c>
      <c r="AX90" s="11" t="s">
        <v>77</v>
      </c>
      <c r="AY90" s="197" t="s">
        <v>310</v>
      </c>
    </row>
    <row r="91" spans="2:65" s="1" customFormat="1" ht="16.5" customHeight="1">
      <c r="B91" s="31"/>
      <c r="C91" s="175" t="s">
        <v>106</v>
      </c>
      <c r="D91" s="175" t="s">
        <v>317</v>
      </c>
      <c r="E91" s="176" t="s">
        <v>2486</v>
      </c>
      <c r="F91" s="177" t="s">
        <v>2487</v>
      </c>
      <c r="G91" s="178" t="s">
        <v>401</v>
      </c>
      <c r="H91" s="179">
        <v>24</v>
      </c>
      <c r="I91" s="180"/>
      <c r="J91" s="179">
        <f>ROUND(I91*H91,2)</f>
        <v>0</v>
      </c>
      <c r="K91" s="177" t="s">
        <v>402</v>
      </c>
      <c r="L91" s="35"/>
      <c r="M91" s="181" t="s">
        <v>1</v>
      </c>
      <c r="N91" s="182" t="s">
        <v>41</v>
      </c>
      <c r="O91" s="57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4" t="s">
        <v>314</v>
      </c>
      <c r="AT91" s="14" t="s">
        <v>317</v>
      </c>
      <c r="AU91" s="14" t="s">
        <v>106</v>
      </c>
      <c r="AY91" s="14" t="s">
        <v>310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4" t="s">
        <v>106</v>
      </c>
      <c r="BK91" s="185">
        <f>ROUND(I91*H91,2)</f>
        <v>0</v>
      </c>
      <c r="BL91" s="14" t="s">
        <v>314</v>
      </c>
      <c r="BM91" s="14" t="s">
        <v>2488</v>
      </c>
    </row>
    <row r="92" spans="2:51" s="11" customFormat="1" ht="11.25">
      <c r="B92" s="186"/>
      <c r="C92" s="187"/>
      <c r="D92" s="188" t="s">
        <v>325</v>
      </c>
      <c r="E92" s="189" t="s">
        <v>340</v>
      </c>
      <c r="F92" s="190" t="s">
        <v>2489</v>
      </c>
      <c r="G92" s="187"/>
      <c r="H92" s="191">
        <v>24</v>
      </c>
      <c r="I92" s="192"/>
      <c r="J92" s="187"/>
      <c r="K92" s="187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325</v>
      </c>
      <c r="AU92" s="197" t="s">
        <v>106</v>
      </c>
      <c r="AV92" s="11" t="s">
        <v>106</v>
      </c>
      <c r="AW92" s="11" t="s">
        <v>31</v>
      </c>
      <c r="AX92" s="11" t="s">
        <v>69</v>
      </c>
      <c r="AY92" s="197" t="s">
        <v>310</v>
      </c>
    </row>
    <row r="93" spans="2:51" s="11" customFormat="1" ht="11.25">
      <c r="B93" s="186"/>
      <c r="C93" s="187"/>
      <c r="D93" s="188" t="s">
        <v>325</v>
      </c>
      <c r="E93" s="189" t="s">
        <v>2490</v>
      </c>
      <c r="F93" s="190" t="s">
        <v>2491</v>
      </c>
      <c r="G93" s="187"/>
      <c r="H93" s="191">
        <v>24</v>
      </c>
      <c r="I93" s="192"/>
      <c r="J93" s="187"/>
      <c r="K93" s="187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325</v>
      </c>
      <c r="AU93" s="197" t="s">
        <v>106</v>
      </c>
      <c r="AV93" s="11" t="s">
        <v>106</v>
      </c>
      <c r="AW93" s="11" t="s">
        <v>31</v>
      </c>
      <c r="AX93" s="11" t="s">
        <v>77</v>
      </c>
      <c r="AY93" s="197" t="s">
        <v>310</v>
      </c>
    </row>
    <row r="94" spans="2:63" s="10" customFormat="1" ht="22.9" customHeight="1">
      <c r="B94" s="159"/>
      <c r="C94" s="160"/>
      <c r="D94" s="161" t="s">
        <v>68</v>
      </c>
      <c r="E94" s="173" t="s">
        <v>2470</v>
      </c>
      <c r="F94" s="173" t="s">
        <v>2471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SUM(P95:P96)</f>
        <v>0</v>
      </c>
      <c r="Q94" s="167"/>
      <c r="R94" s="168">
        <f>SUM(R95:R96)</f>
        <v>0</v>
      </c>
      <c r="S94" s="167"/>
      <c r="T94" s="169">
        <f>SUM(T95:T96)</f>
        <v>0</v>
      </c>
      <c r="AR94" s="170" t="s">
        <v>314</v>
      </c>
      <c r="AT94" s="171" t="s">
        <v>68</v>
      </c>
      <c r="AU94" s="171" t="s">
        <v>77</v>
      </c>
      <c r="AY94" s="170" t="s">
        <v>310</v>
      </c>
      <c r="BK94" s="172">
        <f>SUM(BK95:BK96)</f>
        <v>0</v>
      </c>
    </row>
    <row r="95" spans="2:65" s="1" customFormat="1" ht="16.5" customHeight="1">
      <c r="B95" s="31"/>
      <c r="C95" s="175" t="s">
        <v>344</v>
      </c>
      <c r="D95" s="175" t="s">
        <v>317</v>
      </c>
      <c r="E95" s="176" t="s">
        <v>2492</v>
      </c>
      <c r="F95" s="177" t="s">
        <v>2493</v>
      </c>
      <c r="G95" s="178" t="s">
        <v>2463</v>
      </c>
      <c r="H95" s="179">
        <v>1</v>
      </c>
      <c r="I95" s="180"/>
      <c r="J95" s="179">
        <f>ROUND(I95*H95,2)</f>
        <v>0</v>
      </c>
      <c r="K95" s="177" t="s">
        <v>402</v>
      </c>
      <c r="L95" s="35"/>
      <c r="M95" s="181" t="s">
        <v>1</v>
      </c>
      <c r="N95" s="182" t="s">
        <v>41</v>
      </c>
      <c r="O95" s="57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14" t="s">
        <v>314</v>
      </c>
      <c r="AT95" s="14" t="s">
        <v>317</v>
      </c>
      <c r="AU95" s="14" t="s">
        <v>106</v>
      </c>
      <c r="AY95" s="14" t="s">
        <v>310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4" t="s">
        <v>106</v>
      </c>
      <c r="BK95" s="185">
        <f>ROUND(I95*H95,2)</f>
        <v>0</v>
      </c>
      <c r="BL95" s="14" t="s">
        <v>314</v>
      </c>
      <c r="BM95" s="14" t="s">
        <v>2494</v>
      </c>
    </row>
    <row r="96" spans="2:51" s="11" customFormat="1" ht="11.25">
      <c r="B96" s="186"/>
      <c r="C96" s="187"/>
      <c r="D96" s="188" t="s">
        <v>325</v>
      </c>
      <c r="E96" s="189" t="s">
        <v>350</v>
      </c>
      <c r="F96" s="190" t="s">
        <v>77</v>
      </c>
      <c r="G96" s="187"/>
      <c r="H96" s="191">
        <v>1</v>
      </c>
      <c r="I96" s="192"/>
      <c r="J96" s="187"/>
      <c r="K96" s="187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325</v>
      </c>
      <c r="AU96" s="197" t="s">
        <v>106</v>
      </c>
      <c r="AV96" s="11" t="s">
        <v>106</v>
      </c>
      <c r="AW96" s="11" t="s">
        <v>31</v>
      </c>
      <c r="AX96" s="11" t="s">
        <v>77</v>
      </c>
      <c r="AY96" s="197" t="s">
        <v>310</v>
      </c>
    </row>
    <row r="97" spans="2:63" s="10" customFormat="1" ht="25.9" customHeight="1">
      <c r="B97" s="159"/>
      <c r="C97" s="160"/>
      <c r="D97" s="161" t="s">
        <v>68</v>
      </c>
      <c r="E97" s="162" t="s">
        <v>879</v>
      </c>
      <c r="F97" s="162" t="s">
        <v>880</v>
      </c>
      <c r="G97" s="160"/>
      <c r="H97" s="160"/>
      <c r="I97" s="163"/>
      <c r="J97" s="164">
        <f>BK97</f>
        <v>0</v>
      </c>
      <c r="K97" s="160"/>
      <c r="L97" s="165"/>
      <c r="M97" s="166"/>
      <c r="N97" s="167"/>
      <c r="O97" s="167"/>
      <c r="P97" s="168">
        <f>P98+P105+P110</f>
        <v>0</v>
      </c>
      <c r="Q97" s="167"/>
      <c r="R97" s="168">
        <f>R98+R105+R110</f>
        <v>0</v>
      </c>
      <c r="S97" s="167"/>
      <c r="T97" s="169">
        <f>T98+T105+T110</f>
        <v>0</v>
      </c>
      <c r="AR97" s="170" t="s">
        <v>106</v>
      </c>
      <c r="AT97" s="171" t="s">
        <v>68</v>
      </c>
      <c r="AU97" s="171" t="s">
        <v>69</v>
      </c>
      <c r="AY97" s="170" t="s">
        <v>310</v>
      </c>
      <c r="BK97" s="172">
        <f>BK98+BK105+BK110</f>
        <v>0</v>
      </c>
    </row>
    <row r="98" spans="2:63" s="10" customFormat="1" ht="22.9" customHeight="1">
      <c r="B98" s="159"/>
      <c r="C98" s="160"/>
      <c r="D98" s="161" t="s">
        <v>68</v>
      </c>
      <c r="E98" s="173" t="s">
        <v>2495</v>
      </c>
      <c r="F98" s="173" t="s">
        <v>2496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SUM(P99:P104)</f>
        <v>0</v>
      </c>
      <c r="Q98" s="167"/>
      <c r="R98" s="168">
        <f>SUM(R99:R104)</f>
        <v>0</v>
      </c>
      <c r="S98" s="167"/>
      <c r="T98" s="169">
        <f>SUM(T99:T104)</f>
        <v>0</v>
      </c>
      <c r="AR98" s="170" t="s">
        <v>314</v>
      </c>
      <c r="AT98" s="171" t="s">
        <v>68</v>
      </c>
      <c r="AU98" s="171" t="s">
        <v>77</v>
      </c>
      <c r="AY98" s="170" t="s">
        <v>310</v>
      </c>
      <c r="BK98" s="172">
        <f>SUM(BK99:BK104)</f>
        <v>0</v>
      </c>
    </row>
    <row r="99" spans="2:65" s="1" customFormat="1" ht="16.5" customHeight="1">
      <c r="B99" s="31"/>
      <c r="C99" s="175" t="s">
        <v>314</v>
      </c>
      <c r="D99" s="175" t="s">
        <v>317</v>
      </c>
      <c r="E99" s="176" t="s">
        <v>2497</v>
      </c>
      <c r="F99" s="177" t="s">
        <v>2498</v>
      </c>
      <c r="G99" s="178" t="s">
        <v>1084</v>
      </c>
      <c r="H99" s="179">
        <v>66</v>
      </c>
      <c r="I99" s="180"/>
      <c r="J99" s="179">
        <f>ROUND(I99*H99,2)</f>
        <v>0</v>
      </c>
      <c r="K99" s="177" t="s">
        <v>402</v>
      </c>
      <c r="L99" s="35"/>
      <c r="M99" s="181" t="s">
        <v>1</v>
      </c>
      <c r="N99" s="182" t="s">
        <v>41</v>
      </c>
      <c r="O99" s="57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14" t="s">
        <v>314</v>
      </c>
      <c r="AT99" s="14" t="s">
        <v>317</v>
      </c>
      <c r="AU99" s="14" t="s">
        <v>106</v>
      </c>
      <c r="AY99" s="14" t="s">
        <v>310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4" t="s">
        <v>106</v>
      </c>
      <c r="BK99" s="185">
        <f>ROUND(I99*H99,2)</f>
        <v>0</v>
      </c>
      <c r="BL99" s="14" t="s">
        <v>314</v>
      </c>
      <c r="BM99" s="14" t="s">
        <v>2499</v>
      </c>
    </row>
    <row r="100" spans="2:51" s="11" customFormat="1" ht="11.25">
      <c r="B100" s="186"/>
      <c r="C100" s="187"/>
      <c r="D100" s="188" t="s">
        <v>325</v>
      </c>
      <c r="E100" s="189" t="s">
        <v>361</v>
      </c>
      <c r="F100" s="190" t="s">
        <v>2500</v>
      </c>
      <c r="G100" s="187"/>
      <c r="H100" s="191">
        <v>66</v>
      </c>
      <c r="I100" s="192"/>
      <c r="J100" s="187"/>
      <c r="K100" s="187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325</v>
      </c>
      <c r="AU100" s="197" t="s">
        <v>106</v>
      </c>
      <c r="AV100" s="11" t="s">
        <v>106</v>
      </c>
      <c r="AW100" s="11" t="s">
        <v>31</v>
      </c>
      <c r="AX100" s="11" t="s">
        <v>77</v>
      </c>
      <c r="AY100" s="197" t="s">
        <v>310</v>
      </c>
    </row>
    <row r="101" spans="2:65" s="1" customFormat="1" ht="16.5" customHeight="1">
      <c r="B101" s="31"/>
      <c r="C101" s="175" t="s">
        <v>371</v>
      </c>
      <c r="D101" s="175" t="s">
        <v>317</v>
      </c>
      <c r="E101" s="176" t="s">
        <v>2501</v>
      </c>
      <c r="F101" s="177" t="s">
        <v>2502</v>
      </c>
      <c r="G101" s="178" t="s">
        <v>1084</v>
      </c>
      <c r="H101" s="179">
        <v>3</v>
      </c>
      <c r="I101" s="180"/>
      <c r="J101" s="179">
        <f>ROUND(I101*H101,2)</f>
        <v>0</v>
      </c>
      <c r="K101" s="177" t="s">
        <v>402</v>
      </c>
      <c r="L101" s="35"/>
      <c r="M101" s="181" t="s">
        <v>1</v>
      </c>
      <c r="N101" s="182" t="s">
        <v>41</v>
      </c>
      <c r="O101" s="57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14" t="s">
        <v>314</v>
      </c>
      <c r="AT101" s="14" t="s">
        <v>317</v>
      </c>
      <c r="AU101" s="14" t="s">
        <v>106</v>
      </c>
      <c r="AY101" s="14" t="s">
        <v>310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4" t="s">
        <v>106</v>
      </c>
      <c r="BK101" s="185">
        <f>ROUND(I101*H101,2)</f>
        <v>0</v>
      </c>
      <c r="BL101" s="14" t="s">
        <v>314</v>
      </c>
      <c r="BM101" s="14" t="s">
        <v>2503</v>
      </c>
    </row>
    <row r="102" spans="2:51" s="11" customFormat="1" ht="11.25">
      <c r="B102" s="186"/>
      <c r="C102" s="187"/>
      <c r="D102" s="188" t="s">
        <v>325</v>
      </c>
      <c r="E102" s="189" t="s">
        <v>377</v>
      </c>
      <c r="F102" s="190" t="s">
        <v>344</v>
      </c>
      <c r="G102" s="187"/>
      <c r="H102" s="191">
        <v>3</v>
      </c>
      <c r="I102" s="192"/>
      <c r="J102" s="187"/>
      <c r="K102" s="187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325</v>
      </c>
      <c r="AU102" s="197" t="s">
        <v>106</v>
      </c>
      <c r="AV102" s="11" t="s">
        <v>106</v>
      </c>
      <c r="AW102" s="11" t="s">
        <v>31</v>
      </c>
      <c r="AX102" s="11" t="s">
        <v>77</v>
      </c>
      <c r="AY102" s="197" t="s">
        <v>310</v>
      </c>
    </row>
    <row r="103" spans="2:65" s="1" customFormat="1" ht="16.5" customHeight="1">
      <c r="B103" s="31"/>
      <c r="C103" s="208" t="s">
        <v>380</v>
      </c>
      <c r="D103" s="208" t="s">
        <v>422</v>
      </c>
      <c r="E103" s="209" t="s">
        <v>2504</v>
      </c>
      <c r="F103" s="210" t="s">
        <v>2505</v>
      </c>
      <c r="G103" s="211" t="s">
        <v>720</v>
      </c>
      <c r="H103" s="212">
        <v>1</v>
      </c>
      <c r="I103" s="213"/>
      <c r="J103" s="212">
        <f>ROUND(I103*H103,2)</f>
        <v>0</v>
      </c>
      <c r="K103" s="210" t="s">
        <v>402</v>
      </c>
      <c r="L103" s="214"/>
      <c r="M103" s="215" t="s">
        <v>1</v>
      </c>
      <c r="N103" s="216" t="s">
        <v>41</v>
      </c>
      <c r="O103" s="57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14" t="s">
        <v>391</v>
      </c>
      <c r="AT103" s="14" t="s">
        <v>422</v>
      </c>
      <c r="AU103" s="14" t="s">
        <v>106</v>
      </c>
      <c r="AY103" s="14" t="s">
        <v>310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4" t="s">
        <v>106</v>
      </c>
      <c r="BK103" s="185">
        <f>ROUND(I103*H103,2)</f>
        <v>0</v>
      </c>
      <c r="BL103" s="14" t="s">
        <v>314</v>
      </c>
      <c r="BM103" s="14" t="s">
        <v>2506</v>
      </c>
    </row>
    <row r="104" spans="2:51" s="11" customFormat="1" ht="11.25">
      <c r="B104" s="186"/>
      <c r="C104" s="187"/>
      <c r="D104" s="188" t="s">
        <v>325</v>
      </c>
      <c r="E104" s="189" t="s">
        <v>385</v>
      </c>
      <c r="F104" s="190" t="s">
        <v>77</v>
      </c>
      <c r="G104" s="187"/>
      <c r="H104" s="191">
        <v>1</v>
      </c>
      <c r="I104" s="192"/>
      <c r="J104" s="187"/>
      <c r="K104" s="187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325</v>
      </c>
      <c r="AU104" s="197" t="s">
        <v>106</v>
      </c>
      <c r="AV104" s="11" t="s">
        <v>106</v>
      </c>
      <c r="AW104" s="11" t="s">
        <v>31</v>
      </c>
      <c r="AX104" s="11" t="s">
        <v>77</v>
      </c>
      <c r="AY104" s="197" t="s">
        <v>310</v>
      </c>
    </row>
    <row r="105" spans="2:63" s="10" customFormat="1" ht="22.9" customHeight="1">
      <c r="B105" s="159"/>
      <c r="C105" s="160"/>
      <c r="D105" s="161" t="s">
        <v>68</v>
      </c>
      <c r="E105" s="173" t="s">
        <v>1195</v>
      </c>
      <c r="F105" s="173" t="s">
        <v>1196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SUM(P106:P109)</f>
        <v>0</v>
      </c>
      <c r="Q105" s="167"/>
      <c r="R105" s="168">
        <f>SUM(R106:R109)</f>
        <v>0</v>
      </c>
      <c r="S105" s="167"/>
      <c r="T105" s="169">
        <f>SUM(T106:T109)</f>
        <v>0</v>
      </c>
      <c r="AR105" s="170" t="s">
        <v>314</v>
      </c>
      <c r="AT105" s="171" t="s">
        <v>68</v>
      </c>
      <c r="AU105" s="171" t="s">
        <v>77</v>
      </c>
      <c r="AY105" s="170" t="s">
        <v>310</v>
      </c>
      <c r="BK105" s="172">
        <f>SUM(BK106:BK109)</f>
        <v>0</v>
      </c>
    </row>
    <row r="106" spans="2:65" s="1" customFormat="1" ht="22.5" customHeight="1">
      <c r="B106" s="31"/>
      <c r="C106" s="175" t="s">
        <v>386</v>
      </c>
      <c r="D106" s="175" t="s">
        <v>317</v>
      </c>
      <c r="E106" s="176" t="s">
        <v>2507</v>
      </c>
      <c r="F106" s="177" t="s">
        <v>2508</v>
      </c>
      <c r="G106" s="178" t="s">
        <v>422</v>
      </c>
      <c r="H106" s="179">
        <v>920</v>
      </c>
      <c r="I106" s="180"/>
      <c r="J106" s="179">
        <f>ROUND(I106*H106,2)</f>
        <v>0</v>
      </c>
      <c r="K106" s="177" t="s">
        <v>402</v>
      </c>
      <c r="L106" s="35"/>
      <c r="M106" s="181" t="s">
        <v>1</v>
      </c>
      <c r="N106" s="182" t="s">
        <v>41</v>
      </c>
      <c r="O106" s="57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14" t="s">
        <v>314</v>
      </c>
      <c r="AT106" s="14" t="s">
        <v>317</v>
      </c>
      <c r="AU106" s="14" t="s">
        <v>106</v>
      </c>
      <c r="AY106" s="14" t="s">
        <v>310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4" t="s">
        <v>106</v>
      </c>
      <c r="BK106" s="185">
        <f>ROUND(I106*H106,2)</f>
        <v>0</v>
      </c>
      <c r="BL106" s="14" t="s">
        <v>314</v>
      </c>
      <c r="BM106" s="14" t="s">
        <v>2509</v>
      </c>
    </row>
    <row r="107" spans="2:51" s="11" customFormat="1" ht="11.25">
      <c r="B107" s="186"/>
      <c r="C107" s="187"/>
      <c r="D107" s="188" t="s">
        <v>325</v>
      </c>
      <c r="E107" s="189" t="s">
        <v>390</v>
      </c>
      <c r="F107" s="190" t="s">
        <v>2510</v>
      </c>
      <c r="G107" s="187"/>
      <c r="H107" s="191">
        <v>920</v>
      </c>
      <c r="I107" s="192"/>
      <c r="J107" s="187"/>
      <c r="K107" s="187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325</v>
      </c>
      <c r="AU107" s="197" t="s">
        <v>106</v>
      </c>
      <c r="AV107" s="11" t="s">
        <v>106</v>
      </c>
      <c r="AW107" s="11" t="s">
        <v>31</v>
      </c>
      <c r="AX107" s="11" t="s">
        <v>77</v>
      </c>
      <c r="AY107" s="197" t="s">
        <v>310</v>
      </c>
    </row>
    <row r="108" spans="2:65" s="1" customFormat="1" ht="22.5" customHeight="1">
      <c r="B108" s="31"/>
      <c r="C108" s="175" t="s">
        <v>391</v>
      </c>
      <c r="D108" s="175" t="s">
        <v>317</v>
      </c>
      <c r="E108" s="176" t="s">
        <v>2511</v>
      </c>
      <c r="F108" s="177" t="s">
        <v>2512</v>
      </c>
      <c r="G108" s="178" t="s">
        <v>422</v>
      </c>
      <c r="H108" s="179">
        <v>35</v>
      </c>
      <c r="I108" s="180"/>
      <c r="J108" s="179">
        <f>ROUND(I108*H108,2)</f>
        <v>0</v>
      </c>
      <c r="K108" s="177" t="s">
        <v>402</v>
      </c>
      <c r="L108" s="35"/>
      <c r="M108" s="181" t="s">
        <v>1</v>
      </c>
      <c r="N108" s="182" t="s">
        <v>41</v>
      </c>
      <c r="O108" s="57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14" t="s">
        <v>314</v>
      </c>
      <c r="AT108" s="14" t="s">
        <v>317</v>
      </c>
      <c r="AU108" s="14" t="s">
        <v>106</v>
      </c>
      <c r="AY108" s="14" t="s">
        <v>310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4" t="s">
        <v>106</v>
      </c>
      <c r="BK108" s="185">
        <f>ROUND(I108*H108,2)</f>
        <v>0</v>
      </c>
      <c r="BL108" s="14" t="s">
        <v>314</v>
      </c>
      <c r="BM108" s="14" t="s">
        <v>2513</v>
      </c>
    </row>
    <row r="109" spans="2:51" s="11" customFormat="1" ht="11.25">
      <c r="B109" s="186"/>
      <c r="C109" s="187"/>
      <c r="D109" s="188" t="s">
        <v>325</v>
      </c>
      <c r="E109" s="189" t="s">
        <v>395</v>
      </c>
      <c r="F109" s="190" t="s">
        <v>2514</v>
      </c>
      <c r="G109" s="187"/>
      <c r="H109" s="191">
        <v>35</v>
      </c>
      <c r="I109" s="192"/>
      <c r="J109" s="187"/>
      <c r="K109" s="187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325</v>
      </c>
      <c r="AU109" s="197" t="s">
        <v>106</v>
      </c>
      <c r="AV109" s="11" t="s">
        <v>106</v>
      </c>
      <c r="AW109" s="11" t="s">
        <v>31</v>
      </c>
      <c r="AX109" s="11" t="s">
        <v>77</v>
      </c>
      <c r="AY109" s="197" t="s">
        <v>310</v>
      </c>
    </row>
    <row r="110" spans="2:63" s="10" customFormat="1" ht="22.9" customHeight="1">
      <c r="B110" s="159"/>
      <c r="C110" s="160"/>
      <c r="D110" s="161" t="s">
        <v>68</v>
      </c>
      <c r="E110" s="173" t="s">
        <v>1424</v>
      </c>
      <c r="F110" s="173" t="s">
        <v>1425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SUM(P111:P112)</f>
        <v>0</v>
      </c>
      <c r="Q110" s="167"/>
      <c r="R110" s="168">
        <f>SUM(R111:R112)</f>
        <v>0</v>
      </c>
      <c r="S110" s="167"/>
      <c r="T110" s="169">
        <f>SUM(T111:T112)</f>
        <v>0</v>
      </c>
      <c r="AR110" s="170" t="s">
        <v>314</v>
      </c>
      <c r="AT110" s="171" t="s">
        <v>68</v>
      </c>
      <c r="AU110" s="171" t="s">
        <v>77</v>
      </c>
      <c r="AY110" s="170" t="s">
        <v>310</v>
      </c>
      <c r="BK110" s="172">
        <f>SUM(BK111:BK112)</f>
        <v>0</v>
      </c>
    </row>
    <row r="111" spans="2:65" s="1" customFormat="1" ht="16.5" customHeight="1">
      <c r="B111" s="31"/>
      <c r="C111" s="175" t="s">
        <v>398</v>
      </c>
      <c r="D111" s="175" t="s">
        <v>317</v>
      </c>
      <c r="E111" s="176" t="s">
        <v>2515</v>
      </c>
      <c r="F111" s="177" t="s">
        <v>2516</v>
      </c>
      <c r="G111" s="178" t="s">
        <v>720</v>
      </c>
      <c r="H111" s="179">
        <v>1</v>
      </c>
      <c r="I111" s="180"/>
      <c r="J111" s="179">
        <f>ROUND(I111*H111,2)</f>
        <v>0</v>
      </c>
      <c r="K111" s="177" t="s">
        <v>402</v>
      </c>
      <c r="L111" s="35"/>
      <c r="M111" s="181" t="s">
        <v>1</v>
      </c>
      <c r="N111" s="182" t="s">
        <v>41</v>
      </c>
      <c r="O111" s="57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14" t="s">
        <v>314</v>
      </c>
      <c r="AT111" s="14" t="s">
        <v>317</v>
      </c>
      <c r="AU111" s="14" t="s">
        <v>106</v>
      </c>
      <c r="AY111" s="14" t="s">
        <v>310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4" t="s">
        <v>106</v>
      </c>
      <c r="BK111" s="185">
        <f>ROUND(I111*H111,2)</f>
        <v>0</v>
      </c>
      <c r="BL111" s="14" t="s">
        <v>314</v>
      </c>
      <c r="BM111" s="14" t="s">
        <v>2517</v>
      </c>
    </row>
    <row r="112" spans="2:51" s="11" customFormat="1" ht="11.25">
      <c r="B112" s="186"/>
      <c r="C112" s="187"/>
      <c r="D112" s="188" t="s">
        <v>325</v>
      </c>
      <c r="E112" s="189" t="s">
        <v>404</v>
      </c>
      <c r="F112" s="190" t="s">
        <v>77</v>
      </c>
      <c r="G112" s="187"/>
      <c r="H112" s="191">
        <v>1</v>
      </c>
      <c r="I112" s="192"/>
      <c r="J112" s="187"/>
      <c r="K112" s="187"/>
      <c r="L112" s="193"/>
      <c r="M112" s="217"/>
      <c r="N112" s="218"/>
      <c r="O112" s="218"/>
      <c r="P112" s="218"/>
      <c r="Q112" s="218"/>
      <c r="R112" s="218"/>
      <c r="S112" s="218"/>
      <c r="T112" s="219"/>
      <c r="AT112" s="197" t="s">
        <v>325</v>
      </c>
      <c r="AU112" s="197" t="s">
        <v>106</v>
      </c>
      <c r="AV112" s="11" t="s">
        <v>106</v>
      </c>
      <c r="AW112" s="11" t="s">
        <v>31</v>
      </c>
      <c r="AX112" s="11" t="s">
        <v>77</v>
      </c>
      <c r="AY112" s="197" t="s">
        <v>310</v>
      </c>
    </row>
    <row r="113" spans="2:12" s="1" customFormat="1" ht="6.95" customHeight="1">
      <c r="B113" s="43"/>
      <c r="C113" s="44"/>
      <c r="D113" s="44"/>
      <c r="E113" s="44"/>
      <c r="F113" s="44"/>
      <c r="G113" s="44"/>
      <c r="H113" s="44"/>
      <c r="I113" s="124"/>
      <c r="J113" s="44"/>
      <c r="K113" s="44"/>
      <c r="L113" s="35"/>
    </row>
  </sheetData>
  <sheetProtection algorithmName="SHA-512" hashValue="cgnvQuCeCLryfEHn6c/u3yKGh/DZMVemK51AhCFLPFJcY1Yd0AX4kIYQlTI9yle0eytOJR77AQeRKlO8+u3ZjA==" saltValue="CNto45jBEzdJkqd5zG/LCTSN9pTuaQ6M2la6XszlXShJGeJFjtG3nAu1ndl5qIyPhDb1fANggKiIb7ndQh1Xmw==" spinCount="100000" sheet="1" objects="1" scenarios="1" formatColumns="0" formatRows="0" autoFilter="0"/>
  <autoFilter ref="C85:K11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66"/>
  <sheetViews>
    <sheetView showGridLines="0" workbookViewId="0" topLeftCell="A1">
      <selection activeCell="F39" sqref="F3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88</v>
      </c>
      <c r="AZ2" s="95" t="s">
        <v>104</v>
      </c>
      <c r="BA2" s="95" t="s">
        <v>104</v>
      </c>
      <c r="BB2" s="95" t="s">
        <v>1</v>
      </c>
      <c r="BC2" s="95" t="s">
        <v>2518</v>
      </c>
      <c r="BD2" s="95" t="s">
        <v>106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  <c r="AZ3" s="95" t="s">
        <v>112</v>
      </c>
      <c r="BA3" s="95" t="s">
        <v>112</v>
      </c>
      <c r="BB3" s="95" t="s">
        <v>1</v>
      </c>
      <c r="BC3" s="95" t="s">
        <v>2519</v>
      </c>
      <c r="BD3" s="95" t="s">
        <v>106</v>
      </c>
    </row>
    <row r="4" spans="2:56" ht="24.95" customHeight="1">
      <c r="B4" s="17"/>
      <c r="D4" s="99" t="s">
        <v>109</v>
      </c>
      <c r="L4" s="17"/>
      <c r="M4" s="21" t="s">
        <v>10</v>
      </c>
      <c r="AT4" s="14" t="s">
        <v>4</v>
      </c>
      <c r="AZ4" s="95" t="s">
        <v>114</v>
      </c>
      <c r="BA4" s="95" t="s">
        <v>114</v>
      </c>
      <c r="BB4" s="95" t="s">
        <v>1</v>
      </c>
      <c r="BC4" s="95" t="s">
        <v>2520</v>
      </c>
      <c r="BD4" s="95" t="s">
        <v>106</v>
      </c>
    </row>
    <row r="5" spans="2:56" ht="6.95" customHeight="1">
      <c r="B5" s="17"/>
      <c r="L5" s="17"/>
      <c r="AZ5" s="95" t="s">
        <v>116</v>
      </c>
      <c r="BA5" s="95" t="s">
        <v>116</v>
      </c>
      <c r="BB5" s="95" t="s">
        <v>1</v>
      </c>
      <c r="BC5" s="95" t="s">
        <v>2521</v>
      </c>
      <c r="BD5" s="95" t="s">
        <v>106</v>
      </c>
    </row>
    <row r="6" spans="2:56" ht="12" customHeight="1">
      <c r="B6" s="17"/>
      <c r="D6" s="100" t="s">
        <v>15</v>
      </c>
      <c r="L6" s="17"/>
      <c r="AZ6" s="95" t="s">
        <v>119</v>
      </c>
      <c r="BA6" s="95" t="s">
        <v>119</v>
      </c>
      <c r="BB6" s="95" t="s">
        <v>1</v>
      </c>
      <c r="BC6" s="95" t="s">
        <v>2522</v>
      </c>
      <c r="BD6" s="95" t="s">
        <v>106</v>
      </c>
    </row>
    <row r="7" spans="2:56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  <c r="AZ7" s="95" t="s">
        <v>136</v>
      </c>
      <c r="BA7" s="95" t="s">
        <v>136</v>
      </c>
      <c r="BB7" s="95" t="s">
        <v>1</v>
      </c>
      <c r="BC7" s="95" t="s">
        <v>2523</v>
      </c>
      <c r="BD7" s="95" t="s">
        <v>106</v>
      </c>
    </row>
    <row r="8" spans="2:56" s="1" customFormat="1" ht="12" customHeight="1">
      <c r="B8" s="35"/>
      <c r="D8" s="100" t="s">
        <v>118</v>
      </c>
      <c r="I8" s="101"/>
      <c r="L8" s="35"/>
      <c r="AZ8" s="95" t="s">
        <v>137</v>
      </c>
      <c r="BA8" s="95" t="s">
        <v>137</v>
      </c>
      <c r="BB8" s="95" t="s">
        <v>1</v>
      </c>
      <c r="BC8" s="95" t="s">
        <v>2524</v>
      </c>
      <c r="BD8" s="95" t="s">
        <v>106</v>
      </c>
    </row>
    <row r="9" spans="2:56" s="1" customFormat="1" ht="36.95" customHeight="1">
      <c r="B9" s="35"/>
      <c r="E9" s="267" t="s">
        <v>2525</v>
      </c>
      <c r="F9" s="268"/>
      <c r="G9" s="268"/>
      <c r="H9" s="268"/>
      <c r="I9" s="101"/>
      <c r="L9" s="35"/>
      <c r="AZ9" s="95" t="s">
        <v>138</v>
      </c>
      <c r="BA9" s="95" t="s">
        <v>138</v>
      </c>
      <c r="BB9" s="95" t="s">
        <v>1</v>
      </c>
      <c r="BC9" s="95" t="s">
        <v>2526</v>
      </c>
      <c r="BD9" s="95" t="s">
        <v>106</v>
      </c>
    </row>
    <row r="10" spans="2:56" s="1" customFormat="1" ht="11.25">
      <c r="B10" s="35"/>
      <c r="I10" s="101"/>
      <c r="L10" s="35"/>
      <c r="AZ10" s="95" t="s">
        <v>139</v>
      </c>
      <c r="BA10" s="95" t="s">
        <v>139</v>
      </c>
      <c r="BB10" s="95" t="s">
        <v>1</v>
      </c>
      <c r="BC10" s="95" t="s">
        <v>2527</v>
      </c>
      <c r="BD10" s="95" t="s">
        <v>106</v>
      </c>
    </row>
    <row r="11" spans="2:56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  <c r="AZ11" s="95" t="s">
        <v>140</v>
      </c>
      <c r="BA11" s="95" t="s">
        <v>140</v>
      </c>
      <c r="BB11" s="95" t="s">
        <v>1</v>
      </c>
      <c r="BC11" s="95" t="s">
        <v>123</v>
      </c>
      <c r="BD11" s="95" t="s">
        <v>106</v>
      </c>
    </row>
    <row r="12" spans="2:56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  <c r="AZ12" s="95" t="s">
        <v>141</v>
      </c>
      <c r="BA12" s="95" t="s">
        <v>141</v>
      </c>
      <c r="BB12" s="95" t="s">
        <v>1</v>
      </c>
      <c r="BC12" s="95" t="s">
        <v>2528</v>
      </c>
      <c r="BD12" s="95" t="s">
        <v>106</v>
      </c>
    </row>
    <row r="13" spans="2:56" s="1" customFormat="1" ht="10.9" customHeight="1">
      <c r="B13" s="35"/>
      <c r="I13" s="101"/>
      <c r="L13" s="35"/>
      <c r="AZ13" s="95" t="s">
        <v>142</v>
      </c>
      <c r="BA13" s="95" t="s">
        <v>142</v>
      </c>
      <c r="BB13" s="95" t="s">
        <v>1</v>
      </c>
      <c r="BC13" s="95" t="s">
        <v>2529</v>
      </c>
      <c r="BD13" s="95" t="s">
        <v>106</v>
      </c>
    </row>
    <row r="14" spans="2:56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  <c r="AZ14" s="95" t="s">
        <v>143</v>
      </c>
      <c r="BA14" s="95" t="s">
        <v>143</v>
      </c>
      <c r="BB14" s="95" t="s">
        <v>1</v>
      </c>
      <c r="BC14" s="95" t="s">
        <v>2530</v>
      </c>
      <c r="BD14" s="95" t="s">
        <v>106</v>
      </c>
    </row>
    <row r="15" spans="2:56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  <c r="AZ15" s="95" t="s">
        <v>147</v>
      </c>
      <c r="BA15" s="95" t="s">
        <v>147</v>
      </c>
      <c r="BB15" s="95" t="s">
        <v>1</v>
      </c>
      <c r="BC15" s="95" t="s">
        <v>2523</v>
      </c>
      <c r="BD15" s="95" t="s">
        <v>106</v>
      </c>
    </row>
    <row r="16" spans="2:56" s="1" customFormat="1" ht="6.95" customHeight="1">
      <c r="B16" s="35"/>
      <c r="I16" s="101"/>
      <c r="L16" s="35"/>
      <c r="AZ16" s="95" t="s">
        <v>149</v>
      </c>
      <c r="BA16" s="95" t="s">
        <v>149</v>
      </c>
      <c r="BB16" s="95" t="s">
        <v>1</v>
      </c>
      <c r="BC16" s="95" t="s">
        <v>2524</v>
      </c>
      <c r="BD16" s="95" t="s">
        <v>106</v>
      </c>
    </row>
    <row r="17" spans="2:56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  <c r="AZ17" s="95" t="s">
        <v>151</v>
      </c>
      <c r="BA17" s="95" t="s">
        <v>151</v>
      </c>
      <c r="BB17" s="95" t="s">
        <v>1</v>
      </c>
      <c r="BC17" s="95" t="s">
        <v>2526</v>
      </c>
      <c r="BD17" s="95" t="s">
        <v>106</v>
      </c>
    </row>
    <row r="18" spans="2:56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  <c r="AZ18" s="95" t="s">
        <v>153</v>
      </c>
      <c r="BA18" s="95" t="s">
        <v>153</v>
      </c>
      <c r="BB18" s="95" t="s">
        <v>1</v>
      </c>
      <c r="BC18" s="95" t="s">
        <v>2527</v>
      </c>
      <c r="BD18" s="95" t="s">
        <v>106</v>
      </c>
    </row>
    <row r="19" spans="2:56" s="1" customFormat="1" ht="6.95" customHeight="1">
      <c r="B19" s="35"/>
      <c r="I19" s="101"/>
      <c r="L19" s="35"/>
      <c r="AZ19" s="95" t="s">
        <v>518</v>
      </c>
      <c r="BA19" s="95" t="s">
        <v>518</v>
      </c>
      <c r="BB19" s="95" t="s">
        <v>1</v>
      </c>
      <c r="BC19" s="95" t="s">
        <v>123</v>
      </c>
      <c r="BD19" s="95" t="s">
        <v>106</v>
      </c>
    </row>
    <row r="20" spans="2:56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  <c r="AZ20" s="95" t="s">
        <v>2531</v>
      </c>
      <c r="BA20" s="95" t="s">
        <v>2531</v>
      </c>
      <c r="BB20" s="95" t="s">
        <v>1</v>
      </c>
      <c r="BC20" s="95" t="s">
        <v>2528</v>
      </c>
      <c r="BD20" s="95" t="s">
        <v>106</v>
      </c>
    </row>
    <row r="21" spans="2:56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  <c r="AZ21" s="95" t="s">
        <v>2532</v>
      </c>
      <c r="BA21" s="95" t="s">
        <v>2532</v>
      </c>
      <c r="BB21" s="95" t="s">
        <v>1</v>
      </c>
      <c r="BC21" s="95" t="s">
        <v>2529</v>
      </c>
      <c r="BD21" s="95" t="s">
        <v>106</v>
      </c>
    </row>
    <row r="22" spans="2:56" s="1" customFormat="1" ht="6.95" customHeight="1">
      <c r="B22" s="35"/>
      <c r="I22" s="101"/>
      <c r="L22" s="35"/>
      <c r="AZ22" s="95" t="s">
        <v>2533</v>
      </c>
      <c r="BA22" s="95" t="s">
        <v>2533</v>
      </c>
      <c r="BB22" s="95" t="s">
        <v>1</v>
      </c>
      <c r="BC22" s="95" t="s">
        <v>2530</v>
      </c>
      <c r="BD22" s="95" t="s">
        <v>106</v>
      </c>
    </row>
    <row r="23" spans="2:56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  <c r="AZ23" s="95" t="s">
        <v>155</v>
      </c>
      <c r="BA23" s="95" t="s">
        <v>155</v>
      </c>
      <c r="BB23" s="95" t="s">
        <v>1</v>
      </c>
      <c r="BC23" s="95" t="s">
        <v>2534</v>
      </c>
      <c r="BD23" s="95" t="s">
        <v>106</v>
      </c>
    </row>
    <row r="24" spans="2:56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  <c r="AZ24" s="95" t="s">
        <v>157</v>
      </c>
      <c r="BA24" s="95" t="s">
        <v>157</v>
      </c>
      <c r="BB24" s="95" t="s">
        <v>1</v>
      </c>
      <c r="BC24" s="95" t="s">
        <v>2535</v>
      </c>
      <c r="BD24" s="95" t="s">
        <v>106</v>
      </c>
    </row>
    <row r="25" spans="2:56" s="1" customFormat="1" ht="6.95" customHeight="1">
      <c r="B25" s="35"/>
      <c r="I25" s="101"/>
      <c r="L25" s="35"/>
      <c r="AZ25" s="95" t="s">
        <v>159</v>
      </c>
      <c r="BA25" s="95" t="s">
        <v>159</v>
      </c>
      <c r="BB25" s="95" t="s">
        <v>1</v>
      </c>
      <c r="BC25" s="95" t="s">
        <v>2536</v>
      </c>
      <c r="BD25" s="95" t="s">
        <v>106</v>
      </c>
    </row>
    <row r="26" spans="2:56" s="1" customFormat="1" ht="12" customHeight="1">
      <c r="B26" s="35"/>
      <c r="D26" s="100" t="s">
        <v>33</v>
      </c>
      <c r="I26" s="101"/>
      <c r="L26" s="35"/>
      <c r="AZ26" s="95" t="s">
        <v>161</v>
      </c>
      <c r="BA26" s="95" t="s">
        <v>161</v>
      </c>
      <c r="BB26" s="95" t="s">
        <v>1</v>
      </c>
      <c r="BC26" s="95" t="s">
        <v>2537</v>
      </c>
      <c r="BD26" s="95" t="s">
        <v>106</v>
      </c>
    </row>
    <row r="27" spans="2:56" s="6" customFormat="1" ht="16.5" customHeight="1">
      <c r="B27" s="104"/>
      <c r="E27" s="271" t="s">
        <v>1</v>
      </c>
      <c r="F27" s="271"/>
      <c r="G27" s="271"/>
      <c r="H27" s="271"/>
      <c r="I27" s="105"/>
      <c r="L27" s="104"/>
      <c r="AZ27" s="106" t="s">
        <v>171</v>
      </c>
      <c r="BA27" s="106" t="s">
        <v>171</v>
      </c>
      <c r="BB27" s="106" t="s">
        <v>1</v>
      </c>
      <c r="BC27" s="106" t="s">
        <v>2538</v>
      </c>
      <c r="BD27" s="106" t="s">
        <v>106</v>
      </c>
    </row>
    <row r="28" spans="2:56" s="1" customFormat="1" ht="6.95" customHeight="1">
      <c r="B28" s="35"/>
      <c r="I28" s="101"/>
      <c r="L28" s="35"/>
      <c r="AZ28" s="95" t="s">
        <v>181</v>
      </c>
      <c r="BA28" s="95" t="s">
        <v>181</v>
      </c>
      <c r="BB28" s="95" t="s">
        <v>1</v>
      </c>
      <c r="BC28" s="95" t="s">
        <v>2538</v>
      </c>
      <c r="BD28" s="95" t="s">
        <v>106</v>
      </c>
    </row>
    <row r="29" spans="2:56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  <c r="AZ29" s="95" t="s">
        <v>200</v>
      </c>
      <c r="BA29" s="95" t="s">
        <v>200</v>
      </c>
      <c r="BB29" s="95" t="s">
        <v>1</v>
      </c>
      <c r="BC29" s="95" t="s">
        <v>2538</v>
      </c>
      <c r="BD29" s="95" t="s">
        <v>106</v>
      </c>
    </row>
    <row r="30" spans="2:56" s="1" customFormat="1" ht="25.35" customHeight="1">
      <c r="B30" s="35"/>
      <c r="D30" s="108" t="s">
        <v>35</v>
      </c>
      <c r="I30" s="101"/>
      <c r="J30" s="109">
        <f>ROUND(J105,2)</f>
        <v>0</v>
      </c>
      <c r="L30" s="35"/>
      <c r="AZ30" s="95" t="s">
        <v>2539</v>
      </c>
      <c r="BA30" s="95" t="s">
        <v>2539</v>
      </c>
      <c r="BB30" s="95" t="s">
        <v>1</v>
      </c>
      <c r="BC30" s="95" t="s">
        <v>2540</v>
      </c>
      <c r="BD30" s="95" t="s">
        <v>106</v>
      </c>
    </row>
    <row r="31" spans="2:56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  <c r="AZ31" s="95" t="s">
        <v>2541</v>
      </c>
      <c r="BA31" s="95" t="s">
        <v>2541</v>
      </c>
      <c r="BB31" s="95" t="s">
        <v>1</v>
      </c>
      <c r="BC31" s="95" t="s">
        <v>2542</v>
      </c>
      <c r="BD31" s="95" t="s">
        <v>106</v>
      </c>
    </row>
    <row r="32" spans="2:56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  <c r="AZ32" s="95" t="s">
        <v>2543</v>
      </c>
      <c r="BA32" s="95" t="s">
        <v>2543</v>
      </c>
      <c r="BB32" s="95" t="s">
        <v>1</v>
      </c>
      <c r="BC32" s="95" t="s">
        <v>2544</v>
      </c>
      <c r="BD32" s="95" t="s">
        <v>106</v>
      </c>
    </row>
    <row r="33" spans="2:56" s="1" customFormat="1" ht="14.45" customHeight="1">
      <c r="B33" s="35"/>
      <c r="D33" s="100" t="s">
        <v>39</v>
      </c>
      <c r="E33" s="100" t="s">
        <v>40</v>
      </c>
      <c r="F33" s="112">
        <f>ROUND((SUM(BE105:BE865)),2)</f>
        <v>0</v>
      </c>
      <c r="I33" s="113">
        <v>0.21</v>
      </c>
      <c r="J33" s="112">
        <f>ROUND(((SUM(BE105:BE865))*I33),2)</f>
        <v>0</v>
      </c>
      <c r="L33" s="35"/>
      <c r="AZ33" s="95" t="s">
        <v>2545</v>
      </c>
      <c r="BA33" s="95" t="s">
        <v>2545</v>
      </c>
      <c r="BB33" s="95" t="s">
        <v>1</v>
      </c>
      <c r="BC33" s="95" t="s">
        <v>2546</v>
      </c>
      <c r="BD33" s="95" t="s">
        <v>106</v>
      </c>
    </row>
    <row r="34" spans="2:56" s="1" customFormat="1" ht="14.45" customHeight="1">
      <c r="B34" s="35"/>
      <c r="E34" s="100" t="s">
        <v>41</v>
      </c>
      <c r="F34" s="112">
        <f>ROUND((SUM(BF105:BF865)),2)</f>
        <v>0</v>
      </c>
      <c r="I34" s="113">
        <v>0.15</v>
      </c>
      <c r="J34" s="112">
        <f>ROUND(((SUM(BF105:BF865))*I34),2)</f>
        <v>0</v>
      </c>
      <c r="L34" s="35"/>
      <c r="AZ34" s="95" t="s">
        <v>2547</v>
      </c>
      <c r="BA34" s="95" t="s">
        <v>2547</v>
      </c>
      <c r="BB34" s="95" t="s">
        <v>1</v>
      </c>
      <c r="BC34" s="95" t="s">
        <v>120</v>
      </c>
      <c r="BD34" s="95" t="s">
        <v>106</v>
      </c>
    </row>
    <row r="35" spans="2:56" s="1" customFormat="1" ht="14.45" customHeight="1" hidden="1">
      <c r="B35" s="35"/>
      <c r="E35" s="100" t="s">
        <v>42</v>
      </c>
      <c r="F35" s="112">
        <f>ROUND((SUM(BG105:BG865)),2)</f>
        <v>0</v>
      </c>
      <c r="I35" s="113">
        <v>0.21</v>
      </c>
      <c r="J35" s="112">
        <f>0</f>
        <v>0</v>
      </c>
      <c r="L35" s="35"/>
      <c r="AZ35" s="95" t="s">
        <v>2548</v>
      </c>
      <c r="BA35" s="95" t="s">
        <v>2548</v>
      </c>
      <c r="BB35" s="95" t="s">
        <v>1</v>
      </c>
      <c r="BC35" s="95" t="s">
        <v>2549</v>
      </c>
      <c r="BD35" s="95" t="s">
        <v>106</v>
      </c>
    </row>
    <row r="36" spans="2:56" s="1" customFormat="1" ht="14.45" customHeight="1" hidden="1">
      <c r="B36" s="35"/>
      <c r="E36" s="100" t="s">
        <v>43</v>
      </c>
      <c r="F36" s="112">
        <f>ROUND((SUM(BH105:BH865)),2)</f>
        <v>0</v>
      </c>
      <c r="I36" s="113">
        <v>0.15</v>
      </c>
      <c r="J36" s="112">
        <f>0</f>
        <v>0</v>
      </c>
      <c r="L36" s="35"/>
      <c r="AZ36" s="95" t="s">
        <v>2550</v>
      </c>
      <c r="BA36" s="95" t="s">
        <v>2550</v>
      </c>
      <c r="BB36" s="95" t="s">
        <v>1</v>
      </c>
      <c r="BC36" s="95" t="s">
        <v>2551</v>
      </c>
      <c r="BD36" s="95" t="s">
        <v>106</v>
      </c>
    </row>
    <row r="37" spans="2:56" s="1" customFormat="1" ht="14.45" customHeight="1" hidden="1">
      <c r="B37" s="35"/>
      <c r="E37" s="100" t="s">
        <v>44</v>
      </c>
      <c r="F37" s="112">
        <f>ROUND((SUM(BI105:BI865)),2)</f>
        <v>0</v>
      </c>
      <c r="I37" s="113">
        <v>0</v>
      </c>
      <c r="J37" s="112">
        <f>0</f>
        <v>0</v>
      </c>
      <c r="L37" s="35"/>
      <c r="AZ37" s="95" t="s">
        <v>214</v>
      </c>
      <c r="BA37" s="95" t="s">
        <v>214</v>
      </c>
      <c r="BB37" s="95" t="s">
        <v>1</v>
      </c>
      <c r="BC37" s="95" t="s">
        <v>2542</v>
      </c>
      <c r="BD37" s="95" t="s">
        <v>106</v>
      </c>
    </row>
    <row r="38" spans="2:56" s="1" customFormat="1" ht="6.95" customHeight="1">
      <c r="B38" s="35"/>
      <c r="I38" s="101"/>
      <c r="L38" s="35"/>
      <c r="AZ38" s="95" t="s">
        <v>217</v>
      </c>
      <c r="BA38" s="95" t="s">
        <v>217</v>
      </c>
      <c r="BB38" s="95" t="s">
        <v>1</v>
      </c>
      <c r="BC38" s="95" t="s">
        <v>2544</v>
      </c>
      <c r="BD38" s="95" t="s">
        <v>106</v>
      </c>
    </row>
    <row r="39" spans="2:56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  <c r="AZ39" s="95" t="s">
        <v>219</v>
      </c>
      <c r="BA39" s="95" t="s">
        <v>219</v>
      </c>
      <c r="BB39" s="95" t="s">
        <v>1</v>
      </c>
      <c r="BC39" s="95" t="s">
        <v>2546</v>
      </c>
      <c r="BD39" s="95" t="s">
        <v>106</v>
      </c>
    </row>
    <row r="40" spans="2:56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  <c r="AZ40" s="95" t="s">
        <v>2552</v>
      </c>
      <c r="BA40" s="95" t="s">
        <v>2552</v>
      </c>
      <c r="BB40" s="95" t="s">
        <v>1</v>
      </c>
      <c r="BC40" s="95" t="s">
        <v>2553</v>
      </c>
      <c r="BD40" s="95" t="s">
        <v>106</v>
      </c>
    </row>
    <row r="41" spans="52:56" ht="11.25">
      <c r="AZ41" s="95" t="s">
        <v>2554</v>
      </c>
      <c r="BA41" s="95" t="s">
        <v>2554</v>
      </c>
      <c r="BB41" s="95" t="s">
        <v>1</v>
      </c>
      <c r="BC41" s="95" t="s">
        <v>2555</v>
      </c>
      <c r="BD41" s="95" t="s">
        <v>106</v>
      </c>
    </row>
    <row r="42" spans="52:56" ht="11.25">
      <c r="AZ42" s="95" t="s">
        <v>2556</v>
      </c>
      <c r="BA42" s="95" t="s">
        <v>2556</v>
      </c>
      <c r="BB42" s="95" t="s">
        <v>1</v>
      </c>
      <c r="BC42" s="95" t="s">
        <v>2557</v>
      </c>
      <c r="BD42" s="95" t="s">
        <v>106</v>
      </c>
    </row>
    <row r="43" spans="52:56" ht="11.25">
      <c r="AZ43" s="95" t="s">
        <v>2558</v>
      </c>
      <c r="BA43" s="95" t="s">
        <v>2558</v>
      </c>
      <c r="BB43" s="95" t="s">
        <v>1</v>
      </c>
      <c r="BC43" s="95" t="s">
        <v>2559</v>
      </c>
      <c r="BD43" s="95" t="s">
        <v>106</v>
      </c>
    </row>
    <row r="44" spans="2:56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  <c r="AZ44" s="95" t="s">
        <v>2560</v>
      </c>
      <c r="BA44" s="95" t="s">
        <v>2560</v>
      </c>
      <c r="BB44" s="95" t="s">
        <v>1</v>
      </c>
      <c r="BC44" s="95" t="s">
        <v>2561</v>
      </c>
      <c r="BD44" s="95" t="s">
        <v>106</v>
      </c>
    </row>
    <row r="45" spans="2:56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  <c r="AZ45" s="95" t="s">
        <v>2562</v>
      </c>
      <c r="BA45" s="95" t="s">
        <v>2562</v>
      </c>
      <c r="BB45" s="95" t="s">
        <v>1</v>
      </c>
      <c r="BC45" s="95" t="s">
        <v>2563</v>
      </c>
      <c r="BD45" s="95" t="s">
        <v>106</v>
      </c>
    </row>
    <row r="46" spans="2:56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  <c r="AZ46" s="95" t="s">
        <v>2564</v>
      </c>
      <c r="BA46" s="95" t="s">
        <v>2564</v>
      </c>
      <c r="BB46" s="95" t="s">
        <v>1</v>
      </c>
      <c r="BC46" s="95" t="s">
        <v>2555</v>
      </c>
      <c r="BD46" s="95" t="s">
        <v>106</v>
      </c>
    </row>
    <row r="47" spans="2:56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  <c r="AZ47" s="95" t="s">
        <v>2565</v>
      </c>
      <c r="BA47" s="95" t="s">
        <v>2565</v>
      </c>
      <c r="BB47" s="95" t="s">
        <v>1</v>
      </c>
      <c r="BC47" s="95" t="s">
        <v>2566</v>
      </c>
      <c r="BD47" s="95" t="s">
        <v>106</v>
      </c>
    </row>
    <row r="48" spans="2:56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  <c r="AZ48" s="95" t="s">
        <v>2567</v>
      </c>
      <c r="BA48" s="95" t="s">
        <v>2567</v>
      </c>
      <c r="BB48" s="95" t="s">
        <v>1</v>
      </c>
      <c r="BC48" s="95" t="s">
        <v>2568</v>
      </c>
      <c r="BD48" s="95" t="s">
        <v>106</v>
      </c>
    </row>
    <row r="49" spans="2:56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  <c r="AZ49" s="95" t="s">
        <v>2569</v>
      </c>
      <c r="BA49" s="95" t="s">
        <v>2569</v>
      </c>
      <c r="BB49" s="95" t="s">
        <v>1</v>
      </c>
      <c r="BC49" s="95" t="s">
        <v>2570</v>
      </c>
      <c r="BD49" s="95" t="s">
        <v>106</v>
      </c>
    </row>
    <row r="50" spans="2:56" s="1" customFormat="1" ht="16.5" customHeight="1">
      <c r="B50" s="31"/>
      <c r="C50" s="32"/>
      <c r="D50" s="32"/>
      <c r="E50" s="244" t="str">
        <f>E9</f>
        <v>02-1 - SO 02-1 Bytový dům č. p. 392 - způsobilé náklady</v>
      </c>
      <c r="F50" s="243"/>
      <c r="G50" s="243"/>
      <c r="H50" s="243"/>
      <c r="I50" s="101"/>
      <c r="J50" s="32"/>
      <c r="K50" s="32"/>
      <c r="L50" s="35"/>
      <c r="AZ50" s="95" t="s">
        <v>2571</v>
      </c>
      <c r="BA50" s="95" t="s">
        <v>2571</v>
      </c>
      <c r="BB50" s="95" t="s">
        <v>1</v>
      </c>
      <c r="BC50" s="95" t="s">
        <v>2572</v>
      </c>
      <c r="BD50" s="95" t="s">
        <v>106</v>
      </c>
    </row>
    <row r="51" spans="2:56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  <c r="AZ51" s="95" t="s">
        <v>2573</v>
      </c>
      <c r="BA51" s="95" t="s">
        <v>2573</v>
      </c>
      <c r="BB51" s="95" t="s">
        <v>1</v>
      </c>
      <c r="BC51" s="95" t="s">
        <v>2574</v>
      </c>
      <c r="BD51" s="95" t="s">
        <v>106</v>
      </c>
    </row>
    <row r="52" spans="2:56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  <c r="AZ52" s="95" t="s">
        <v>2575</v>
      </c>
      <c r="BA52" s="95" t="s">
        <v>2575</v>
      </c>
      <c r="BB52" s="95" t="s">
        <v>1</v>
      </c>
      <c r="BC52" s="95" t="s">
        <v>2576</v>
      </c>
      <c r="BD52" s="95" t="s">
        <v>106</v>
      </c>
    </row>
    <row r="53" spans="2:56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  <c r="AZ53" s="95" t="s">
        <v>2577</v>
      </c>
      <c r="BA53" s="95" t="s">
        <v>2577</v>
      </c>
      <c r="BB53" s="95" t="s">
        <v>1</v>
      </c>
      <c r="BC53" s="95" t="s">
        <v>2576</v>
      </c>
      <c r="BD53" s="95" t="s">
        <v>106</v>
      </c>
    </row>
    <row r="54" spans="2:56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  <c r="AZ54" s="95" t="s">
        <v>2578</v>
      </c>
      <c r="BA54" s="95" t="s">
        <v>2578</v>
      </c>
      <c r="BB54" s="95" t="s">
        <v>1</v>
      </c>
      <c r="BC54" s="95" t="s">
        <v>180</v>
      </c>
      <c r="BD54" s="95" t="s">
        <v>106</v>
      </c>
    </row>
    <row r="55" spans="2:56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  <c r="AZ55" s="95" t="s">
        <v>2579</v>
      </c>
      <c r="BA55" s="95" t="s">
        <v>2579</v>
      </c>
      <c r="BB55" s="95" t="s">
        <v>1</v>
      </c>
      <c r="BC55" s="95" t="s">
        <v>180</v>
      </c>
      <c r="BD55" s="95" t="s">
        <v>106</v>
      </c>
    </row>
    <row r="56" spans="2:56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  <c r="AZ56" s="95" t="s">
        <v>2580</v>
      </c>
      <c r="BA56" s="95" t="s">
        <v>2580</v>
      </c>
      <c r="BB56" s="95" t="s">
        <v>1</v>
      </c>
      <c r="BC56" s="95" t="s">
        <v>2542</v>
      </c>
      <c r="BD56" s="95" t="s">
        <v>106</v>
      </c>
    </row>
    <row r="57" spans="2:56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  <c r="AZ57" s="95" t="s">
        <v>2581</v>
      </c>
      <c r="BA57" s="95" t="s">
        <v>2581</v>
      </c>
      <c r="BB57" s="95" t="s">
        <v>1</v>
      </c>
      <c r="BC57" s="95" t="s">
        <v>2544</v>
      </c>
      <c r="BD57" s="95" t="s">
        <v>106</v>
      </c>
    </row>
    <row r="58" spans="2:56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  <c r="AZ58" s="95" t="s">
        <v>2582</v>
      </c>
      <c r="BA58" s="95" t="s">
        <v>2582</v>
      </c>
      <c r="BB58" s="95" t="s">
        <v>1</v>
      </c>
      <c r="BC58" s="95" t="s">
        <v>2546</v>
      </c>
      <c r="BD58" s="95" t="s">
        <v>106</v>
      </c>
    </row>
    <row r="59" spans="2:56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J105</f>
        <v>0</v>
      </c>
      <c r="K59" s="32"/>
      <c r="L59" s="35"/>
      <c r="AU59" s="14" t="s">
        <v>79</v>
      </c>
      <c r="AZ59" s="95" t="s">
        <v>2583</v>
      </c>
      <c r="BA59" s="95" t="s">
        <v>2583</v>
      </c>
      <c r="BB59" s="95" t="s">
        <v>1</v>
      </c>
      <c r="BC59" s="95" t="s">
        <v>2584</v>
      </c>
      <c r="BD59" s="95" t="s">
        <v>106</v>
      </c>
    </row>
    <row r="60" spans="2:56" s="7" customFormat="1" ht="24.95" customHeight="1">
      <c r="B60" s="133"/>
      <c r="C60" s="134"/>
      <c r="D60" s="135" t="s">
        <v>1921</v>
      </c>
      <c r="E60" s="136"/>
      <c r="F60" s="136"/>
      <c r="G60" s="136"/>
      <c r="H60" s="136"/>
      <c r="I60" s="137"/>
      <c r="J60" s="138">
        <f>J106</f>
        <v>0</v>
      </c>
      <c r="K60" s="134"/>
      <c r="L60" s="139"/>
      <c r="AZ60" s="140" t="s">
        <v>2585</v>
      </c>
      <c r="BA60" s="140" t="s">
        <v>2585</v>
      </c>
      <c r="BB60" s="140" t="s">
        <v>1</v>
      </c>
      <c r="BC60" s="140" t="s">
        <v>763</v>
      </c>
      <c r="BD60" s="140" t="s">
        <v>106</v>
      </c>
    </row>
    <row r="61" spans="2:56" s="8" customFormat="1" ht="19.9" customHeight="1">
      <c r="B61" s="141"/>
      <c r="C61" s="142"/>
      <c r="D61" s="143" t="s">
        <v>210</v>
      </c>
      <c r="E61" s="144"/>
      <c r="F61" s="144"/>
      <c r="G61" s="144"/>
      <c r="H61" s="144"/>
      <c r="I61" s="145"/>
      <c r="J61" s="146">
        <f>J107</f>
        <v>0</v>
      </c>
      <c r="K61" s="142"/>
      <c r="L61" s="147"/>
      <c r="AZ61" s="148" t="s">
        <v>2586</v>
      </c>
      <c r="BA61" s="148" t="s">
        <v>2586</v>
      </c>
      <c r="BB61" s="148" t="s">
        <v>1</v>
      </c>
      <c r="BC61" s="148" t="s">
        <v>2587</v>
      </c>
      <c r="BD61" s="148" t="s">
        <v>106</v>
      </c>
    </row>
    <row r="62" spans="2:56" s="8" customFormat="1" ht="19.9" customHeight="1">
      <c r="B62" s="141"/>
      <c r="C62" s="142"/>
      <c r="D62" s="143" t="s">
        <v>213</v>
      </c>
      <c r="E62" s="144"/>
      <c r="F62" s="144"/>
      <c r="G62" s="144"/>
      <c r="H62" s="144"/>
      <c r="I62" s="145"/>
      <c r="J62" s="146">
        <f>J130</f>
        <v>0</v>
      </c>
      <c r="K62" s="142"/>
      <c r="L62" s="147"/>
      <c r="AZ62" s="148" t="s">
        <v>2588</v>
      </c>
      <c r="BA62" s="148" t="s">
        <v>2588</v>
      </c>
      <c r="BB62" s="148" t="s">
        <v>1</v>
      </c>
      <c r="BC62" s="148" t="s">
        <v>2589</v>
      </c>
      <c r="BD62" s="148" t="s">
        <v>106</v>
      </c>
    </row>
    <row r="63" spans="2:56" s="8" customFormat="1" ht="19.9" customHeight="1">
      <c r="B63" s="141"/>
      <c r="C63" s="142"/>
      <c r="D63" s="143" t="s">
        <v>216</v>
      </c>
      <c r="E63" s="144"/>
      <c r="F63" s="144"/>
      <c r="G63" s="144"/>
      <c r="H63" s="144"/>
      <c r="I63" s="145"/>
      <c r="J63" s="146">
        <f>J133</f>
        <v>0</v>
      </c>
      <c r="K63" s="142"/>
      <c r="L63" s="147"/>
      <c r="AZ63" s="148" t="s">
        <v>797</v>
      </c>
      <c r="BA63" s="148" t="s">
        <v>797</v>
      </c>
      <c r="BB63" s="148" t="s">
        <v>1</v>
      </c>
      <c r="BC63" s="148" t="s">
        <v>2590</v>
      </c>
      <c r="BD63" s="148" t="s">
        <v>106</v>
      </c>
    </row>
    <row r="64" spans="2:56" s="8" customFormat="1" ht="19.9" customHeight="1">
      <c r="B64" s="141"/>
      <c r="C64" s="142"/>
      <c r="D64" s="143" t="s">
        <v>218</v>
      </c>
      <c r="E64" s="144"/>
      <c r="F64" s="144"/>
      <c r="G64" s="144"/>
      <c r="H64" s="144"/>
      <c r="I64" s="145"/>
      <c r="J64" s="146">
        <f>J146</f>
        <v>0</v>
      </c>
      <c r="K64" s="142"/>
      <c r="L64" s="147"/>
      <c r="AZ64" s="148" t="s">
        <v>269</v>
      </c>
      <c r="BA64" s="148" t="s">
        <v>269</v>
      </c>
      <c r="BB64" s="148" t="s">
        <v>1</v>
      </c>
      <c r="BC64" s="148" t="s">
        <v>2590</v>
      </c>
      <c r="BD64" s="148" t="s">
        <v>106</v>
      </c>
    </row>
    <row r="65" spans="2:56" s="8" customFormat="1" ht="19.9" customHeight="1">
      <c r="B65" s="141"/>
      <c r="C65" s="142"/>
      <c r="D65" s="143" t="s">
        <v>220</v>
      </c>
      <c r="E65" s="144"/>
      <c r="F65" s="144"/>
      <c r="G65" s="144"/>
      <c r="H65" s="144"/>
      <c r="I65" s="145"/>
      <c r="J65" s="146">
        <f>J158</f>
        <v>0</v>
      </c>
      <c r="K65" s="142"/>
      <c r="L65" s="147"/>
      <c r="AZ65" s="148" t="s">
        <v>283</v>
      </c>
      <c r="BA65" s="148" t="s">
        <v>283</v>
      </c>
      <c r="BB65" s="148" t="s">
        <v>1</v>
      </c>
      <c r="BC65" s="148" t="s">
        <v>2591</v>
      </c>
      <c r="BD65" s="148" t="s">
        <v>106</v>
      </c>
    </row>
    <row r="66" spans="2:56" s="8" customFormat="1" ht="19.9" customHeight="1">
      <c r="B66" s="141"/>
      <c r="C66" s="142"/>
      <c r="D66" s="143" t="s">
        <v>222</v>
      </c>
      <c r="E66" s="144"/>
      <c r="F66" s="144"/>
      <c r="G66" s="144"/>
      <c r="H66" s="144"/>
      <c r="I66" s="145"/>
      <c r="J66" s="146">
        <f>J165</f>
        <v>0</v>
      </c>
      <c r="K66" s="142"/>
      <c r="L66" s="147"/>
      <c r="AZ66" s="148" t="s">
        <v>284</v>
      </c>
      <c r="BA66" s="148" t="s">
        <v>284</v>
      </c>
      <c r="BB66" s="148" t="s">
        <v>1</v>
      </c>
      <c r="BC66" s="148" t="s">
        <v>2592</v>
      </c>
      <c r="BD66" s="148" t="s">
        <v>106</v>
      </c>
    </row>
    <row r="67" spans="2:56" s="8" customFormat="1" ht="19.9" customHeight="1">
      <c r="B67" s="141"/>
      <c r="C67" s="142"/>
      <c r="D67" s="143" t="s">
        <v>224</v>
      </c>
      <c r="E67" s="144"/>
      <c r="F67" s="144"/>
      <c r="G67" s="144"/>
      <c r="H67" s="144"/>
      <c r="I67" s="145"/>
      <c r="J67" s="146">
        <f>J406</f>
        <v>0</v>
      </c>
      <c r="K67" s="142"/>
      <c r="L67" s="147"/>
      <c r="AZ67" s="148" t="s">
        <v>2593</v>
      </c>
      <c r="BA67" s="148" t="s">
        <v>2593</v>
      </c>
      <c r="BB67" s="148" t="s">
        <v>1</v>
      </c>
      <c r="BC67" s="148" t="s">
        <v>123</v>
      </c>
      <c r="BD67" s="148" t="s">
        <v>106</v>
      </c>
    </row>
    <row r="68" spans="2:56" s="8" customFormat="1" ht="19.9" customHeight="1">
      <c r="B68" s="141"/>
      <c r="C68" s="142"/>
      <c r="D68" s="143" t="s">
        <v>226</v>
      </c>
      <c r="E68" s="144"/>
      <c r="F68" s="144"/>
      <c r="G68" s="144"/>
      <c r="H68" s="144"/>
      <c r="I68" s="145"/>
      <c r="J68" s="146">
        <f>J483</f>
        <v>0</v>
      </c>
      <c r="K68" s="142"/>
      <c r="L68" s="147"/>
      <c r="AZ68" s="148" t="s">
        <v>2594</v>
      </c>
      <c r="BA68" s="148" t="s">
        <v>2594</v>
      </c>
      <c r="BB68" s="148" t="s">
        <v>1</v>
      </c>
      <c r="BC68" s="148" t="s">
        <v>2528</v>
      </c>
      <c r="BD68" s="148" t="s">
        <v>106</v>
      </c>
    </row>
    <row r="69" spans="2:56" s="8" customFormat="1" ht="19.9" customHeight="1">
      <c r="B69" s="141"/>
      <c r="C69" s="142"/>
      <c r="D69" s="143" t="s">
        <v>228</v>
      </c>
      <c r="E69" s="144"/>
      <c r="F69" s="144"/>
      <c r="G69" s="144"/>
      <c r="H69" s="144"/>
      <c r="I69" s="145"/>
      <c r="J69" s="146">
        <f>J490</f>
        <v>0</v>
      </c>
      <c r="K69" s="142"/>
      <c r="L69" s="147"/>
      <c r="AZ69" s="148" t="s">
        <v>2595</v>
      </c>
      <c r="BA69" s="148" t="s">
        <v>2595</v>
      </c>
      <c r="BB69" s="148" t="s">
        <v>1</v>
      </c>
      <c r="BC69" s="148" t="s">
        <v>2529</v>
      </c>
      <c r="BD69" s="148" t="s">
        <v>106</v>
      </c>
    </row>
    <row r="70" spans="2:56" s="7" customFormat="1" ht="24.95" customHeight="1">
      <c r="B70" s="133"/>
      <c r="C70" s="134"/>
      <c r="D70" s="135" t="s">
        <v>233</v>
      </c>
      <c r="E70" s="136"/>
      <c r="F70" s="136"/>
      <c r="G70" s="136"/>
      <c r="H70" s="136"/>
      <c r="I70" s="137"/>
      <c r="J70" s="138">
        <f>J492</f>
        <v>0</v>
      </c>
      <c r="K70" s="134"/>
      <c r="L70" s="139"/>
      <c r="AZ70" s="140" t="s">
        <v>2596</v>
      </c>
      <c r="BA70" s="140" t="s">
        <v>2596</v>
      </c>
      <c r="BB70" s="140" t="s">
        <v>1</v>
      </c>
      <c r="BC70" s="140" t="s">
        <v>2530</v>
      </c>
      <c r="BD70" s="140" t="s">
        <v>106</v>
      </c>
    </row>
    <row r="71" spans="2:56" s="8" customFormat="1" ht="19.9" customHeight="1">
      <c r="B71" s="141"/>
      <c r="C71" s="142"/>
      <c r="D71" s="143" t="s">
        <v>235</v>
      </c>
      <c r="E71" s="144"/>
      <c r="F71" s="144"/>
      <c r="G71" s="144"/>
      <c r="H71" s="144"/>
      <c r="I71" s="145"/>
      <c r="J71" s="146">
        <f>J493</f>
        <v>0</v>
      </c>
      <c r="K71" s="142"/>
      <c r="L71" s="147"/>
      <c r="AZ71" s="148" t="s">
        <v>2185</v>
      </c>
      <c r="BA71" s="148" t="s">
        <v>2185</v>
      </c>
      <c r="BB71" s="148" t="s">
        <v>1</v>
      </c>
      <c r="BC71" s="148" t="s">
        <v>2542</v>
      </c>
      <c r="BD71" s="148" t="s">
        <v>106</v>
      </c>
    </row>
    <row r="72" spans="2:56" s="8" customFormat="1" ht="19.9" customHeight="1">
      <c r="B72" s="141"/>
      <c r="C72" s="142"/>
      <c r="D72" s="143" t="s">
        <v>237</v>
      </c>
      <c r="E72" s="144"/>
      <c r="F72" s="144"/>
      <c r="G72" s="144"/>
      <c r="H72" s="144"/>
      <c r="I72" s="145"/>
      <c r="J72" s="146">
        <f>J534</f>
        <v>0</v>
      </c>
      <c r="K72" s="142"/>
      <c r="L72" s="147"/>
      <c r="AZ72" s="148" t="s">
        <v>2597</v>
      </c>
      <c r="BA72" s="148" t="s">
        <v>2597</v>
      </c>
      <c r="BB72" s="148" t="s">
        <v>1</v>
      </c>
      <c r="BC72" s="148" t="s">
        <v>2544</v>
      </c>
      <c r="BD72" s="148" t="s">
        <v>106</v>
      </c>
    </row>
    <row r="73" spans="2:56" s="8" customFormat="1" ht="19.9" customHeight="1">
      <c r="B73" s="141"/>
      <c r="C73" s="142"/>
      <c r="D73" s="143" t="s">
        <v>240</v>
      </c>
      <c r="E73" s="144"/>
      <c r="F73" s="144"/>
      <c r="G73" s="144"/>
      <c r="H73" s="144"/>
      <c r="I73" s="145"/>
      <c r="J73" s="146">
        <f>J541</f>
        <v>0</v>
      </c>
      <c r="K73" s="142"/>
      <c r="L73" s="147"/>
      <c r="AZ73" s="148" t="s">
        <v>2598</v>
      </c>
      <c r="BA73" s="148" t="s">
        <v>2598</v>
      </c>
      <c r="BB73" s="148" t="s">
        <v>1</v>
      </c>
      <c r="BC73" s="148" t="s">
        <v>2546</v>
      </c>
      <c r="BD73" s="148" t="s">
        <v>106</v>
      </c>
    </row>
    <row r="74" spans="2:56" s="8" customFormat="1" ht="19.9" customHeight="1">
      <c r="B74" s="141"/>
      <c r="C74" s="142"/>
      <c r="D74" s="143" t="s">
        <v>242</v>
      </c>
      <c r="E74" s="144"/>
      <c r="F74" s="144"/>
      <c r="G74" s="144"/>
      <c r="H74" s="144"/>
      <c r="I74" s="145"/>
      <c r="J74" s="146">
        <f>J599</f>
        <v>0</v>
      </c>
      <c r="K74" s="142"/>
      <c r="L74" s="147"/>
      <c r="AZ74" s="148" t="s">
        <v>950</v>
      </c>
      <c r="BA74" s="148" t="s">
        <v>950</v>
      </c>
      <c r="BB74" s="148" t="s">
        <v>1</v>
      </c>
      <c r="BC74" s="148" t="s">
        <v>120</v>
      </c>
      <c r="BD74" s="148" t="s">
        <v>106</v>
      </c>
    </row>
    <row r="75" spans="2:56" s="8" customFormat="1" ht="19.9" customHeight="1">
      <c r="B75" s="141"/>
      <c r="C75" s="142"/>
      <c r="D75" s="143" t="s">
        <v>246</v>
      </c>
      <c r="E75" s="144"/>
      <c r="F75" s="144"/>
      <c r="G75" s="144"/>
      <c r="H75" s="144"/>
      <c r="I75" s="145"/>
      <c r="J75" s="146">
        <f>J605</f>
        <v>0</v>
      </c>
      <c r="K75" s="142"/>
      <c r="L75" s="147"/>
      <c r="AZ75" s="148" t="s">
        <v>2599</v>
      </c>
      <c r="BA75" s="148" t="s">
        <v>2599</v>
      </c>
      <c r="BB75" s="148" t="s">
        <v>1</v>
      </c>
      <c r="BC75" s="148" t="s">
        <v>2600</v>
      </c>
      <c r="BD75" s="148" t="s">
        <v>106</v>
      </c>
    </row>
    <row r="76" spans="2:56" s="8" customFormat="1" ht="19.9" customHeight="1">
      <c r="B76" s="141"/>
      <c r="C76" s="142"/>
      <c r="D76" s="143" t="s">
        <v>248</v>
      </c>
      <c r="E76" s="144"/>
      <c r="F76" s="144"/>
      <c r="G76" s="144"/>
      <c r="H76" s="144"/>
      <c r="I76" s="145"/>
      <c r="J76" s="146">
        <f>J623</f>
        <v>0</v>
      </c>
      <c r="K76" s="142"/>
      <c r="L76" s="147"/>
      <c r="AZ76" s="148" t="s">
        <v>2601</v>
      </c>
      <c r="BA76" s="148" t="s">
        <v>2601</v>
      </c>
      <c r="BB76" s="148" t="s">
        <v>1</v>
      </c>
      <c r="BC76" s="148" t="s">
        <v>2551</v>
      </c>
      <c r="BD76" s="148" t="s">
        <v>106</v>
      </c>
    </row>
    <row r="77" spans="2:56" s="8" customFormat="1" ht="19.9" customHeight="1">
      <c r="B77" s="141"/>
      <c r="C77" s="142"/>
      <c r="D77" s="143" t="s">
        <v>250</v>
      </c>
      <c r="E77" s="144"/>
      <c r="F77" s="144"/>
      <c r="G77" s="144"/>
      <c r="H77" s="144"/>
      <c r="I77" s="145"/>
      <c r="J77" s="146">
        <f>J638</f>
        <v>0</v>
      </c>
      <c r="K77" s="142"/>
      <c r="L77" s="147"/>
      <c r="AZ77" s="148" t="s">
        <v>1007</v>
      </c>
      <c r="BA77" s="148" t="s">
        <v>1007</v>
      </c>
      <c r="BB77" s="148" t="s">
        <v>1</v>
      </c>
      <c r="BC77" s="148" t="s">
        <v>2602</v>
      </c>
      <c r="BD77" s="148" t="s">
        <v>106</v>
      </c>
    </row>
    <row r="78" spans="2:56" s="8" customFormat="1" ht="19.9" customHeight="1">
      <c r="B78" s="141"/>
      <c r="C78" s="142"/>
      <c r="D78" s="143" t="s">
        <v>2603</v>
      </c>
      <c r="E78" s="144"/>
      <c r="F78" s="144"/>
      <c r="G78" s="144"/>
      <c r="H78" s="144"/>
      <c r="I78" s="145"/>
      <c r="J78" s="146">
        <f>J648</f>
        <v>0</v>
      </c>
      <c r="K78" s="142"/>
      <c r="L78" s="147"/>
      <c r="AZ78" s="148" t="s">
        <v>2604</v>
      </c>
      <c r="BA78" s="148" t="s">
        <v>2604</v>
      </c>
      <c r="BB78" s="148" t="s">
        <v>1</v>
      </c>
      <c r="BC78" s="148" t="s">
        <v>2605</v>
      </c>
      <c r="BD78" s="148" t="s">
        <v>106</v>
      </c>
    </row>
    <row r="79" spans="2:56" s="8" customFormat="1" ht="19.9" customHeight="1">
      <c r="B79" s="141"/>
      <c r="C79" s="142"/>
      <c r="D79" s="143" t="s">
        <v>254</v>
      </c>
      <c r="E79" s="144"/>
      <c r="F79" s="144"/>
      <c r="G79" s="144"/>
      <c r="H79" s="144"/>
      <c r="I79" s="145"/>
      <c r="J79" s="146">
        <f>J674</f>
        <v>0</v>
      </c>
      <c r="K79" s="142"/>
      <c r="L79" s="147"/>
      <c r="AZ79" s="148" t="s">
        <v>2216</v>
      </c>
      <c r="BA79" s="148" t="s">
        <v>2216</v>
      </c>
      <c r="BB79" s="148" t="s">
        <v>1</v>
      </c>
      <c r="BC79" s="148" t="s">
        <v>2602</v>
      </c>
      <c r="BD79" s="148" t="s">
        <v>106</v>
      </c>
    </row>
    <row r="80" spans="2:56" s="8" customFormat="1" ht="19.9" customHeight="1">
      <c r="B80" s="141"/>
      <c r="C80" s="142"/>
      <c r="D80" s="143" t="s">
        <v>256</v>
      </c>
      <c r="E80" s="144"/>
      <c r="F80" s="144"/>
      <c r="G80" s="144"/>
      <c r="H80" s="144"/>
      <c r="I80" s="145"/>
      <c r="J80" s="146">
        <f>J704</f>
        <v>0</v>
      </c>
      <c r="K80" s="142"/>
      <c r="L80" s="147"/>
      <c r="AZ80" s="148" t="s">
        <v>285</v>
      </c>
      <c r="BA80" s="148" t="s">
        <v>285</v>
      </c>
      <c r="BB80" s="148" t="s">
        <v>1</v>
      </c>
      <c r="BC80" s="148" t="s">
        <v>563</v>
      </c>
      <c r="BD80" s="148" t="s">
        <v>106</v>
      </c>
    </row>
    <row r="81" spans="2:56" s="8" customFormat="1" ht="19.9" customHeight="1">
      <c r="B81" s="141"/>
      <c r="C81" s="142"/>
      <c r="D81" s="143" t="s">
        <v>259</v>
      </c>
      <c r="E81" s="144"/>
      <c r="F81" s="144"/>
      <c r="G81" s="144"/>
      <c r="H81" s="144"/>
      <c r="I81" s="145"/>
      <c r="J81" s="146">
        <f>J718</f>
        <v>0</v>
      </c>
      <c r="K81" s="142"/>
      <c r="L81" s="147"/>
      <c r="AZ81" s="148" t="s">
        <v>2606</v>
      </c>
      <c r="BA81" s="148" t="s">
        <v>2606</v>
      </c>
      <c r="BB81" s="148" t="s">
        <v>1</v>
      </c>
      <c r="BC81" s="148" t="s">
        <v>2607</v>
      </c>
      <c r="BD81" s="148" t="s">
        <v>106</v>
      </c>
    </row>
    <row r="82" spans="2:56" s="8" customFormat="1" ht="19.9" customHeight="1">
      <c r="B82" s="141"/>
      <c r="C82" s="142"/>
      <c r="D82" s="143" t="s">
        <v>262</v>
      </c>
      <c r="E82" s="144"/>
      <c r="F82" s="144"/>
      <c r="G82" s="144"/>
      <c r="H82" s="144"/>
      <c r="I82" s="145"/>
      <c r="J82" s="146">
        <f>J761</f>
        <v>0</v>
      </c>
      <c r="K82" s="142"/>
      <c r="L82" s="147"/>
      <c r="AZ82" s="148" t="s">
        <v>927</v>
      </c>
      <c r="BA82" s="148" t="s">
        <v>927</v>
      </c>
      <c r="BB82" s="148" t="s">
        <v>1</v>
      </c>
      <c r="BC82" s="148" t="s">
        <v>2523</v>
      </c>
      <c r="BD82" s="148" t="s">
        <v>106</v>
      </c>
    </row>
    <row r="83" spans="2:56" s="8" customFormat="1" ht="19.9" customHeight="1">
      <c r="B83" s="141"/>
      <c r="C83" s="142"/>
      <c r="D83" s="143" t="s">
        <v>265</v>
      </c>
      <c r="E83" s="144"/>
      <c r="F83" s="144"/>
      <c r="G83" s="144"/>
      <c r="H83" s="144"/>
      <c r="I83" s="145"/>
      <c r="J83" s="146">
        <f>J802</f>
        <v>0</v>
      </c>
      <c r="K83" s="142"/>
      <c r="L83" s="147"/>
      <c r="AZ83" s="148" t="s">
        <v>2608</v>
      </c>
      <c r="BA83" s="148" t="s">
        <v>2608</v>
      </c>
      <c r="BB83" s="148" t="s">
        <v>1</v>
      </c>
      <c r="BC83" s="148" t="s">
        <v>2524</v>
      </c>
      <c r="BD83" s="148" t="s">
        <v>106</v>
      </c>
    </row>
    <row r="84" spans="2:56" s="8" customFormat="1" ht="19.9" customHeight="1">
      <c r="B84" s="141"/>
      <c r="C84" s="142"/>
      <c r="D84" s="143" t="s">
        <v>2609</v>
      </c>
      <c r="E84" s="144"/>
      <c r="F84" s="144"/>
      <c r="G84" s="144"/>
      <c r="H84" s="144"/>
      <c r="I84" s="145"/>
      <c r="J84" s="146">
        <f>J823</f>
        <v>0</v>
      </c>
      <c r="K84" s="142"/>
      <c r="L84" s="147"/>
      <c r="AZ84" s="148" t="s">
        <v>2610</v>
      </c>
      <c r="BA84" s="148" t="s">
        <v>2610</v>
      </c>
      <c r="BB84" s="148" t="s">
        <v>1</v>
      </c>
      <c r="BC84" s="148" t="s">
        <v>2526</v>
      </c>
      <c r="BD84" s="148" t="s">
        <v>106</v>
      </c>
    </row>
    <row r="85" spans="2:56" s="8" customFormat="1" ht="19.9" customHeight="1">
      <c r="B85" s="141"/>
      <c r="C85" s="142"/>
      <c r="D85" s="143" t="s">
        <v>268</v>
      </c>
      <c r="E85" s="144"/>
      <c r="F85" s="144"/>
      <c r="G85" s="144"/>
      <c r="H85" s="144"/>
      <c r="I85" s="145"/>
      <c r="J85" s="146">
        <f>J834</f>
        <v>0</v>
      </c>
      <c r="K85" s="142"/>
      <c r="L85" s="147"/>
      <c r="AZ85" s="148" t="s">
        <v>2611</v>
      </c>
      <c r="BA85" s="148" t="s">
        <v>2611</v>
      </c>
      <c r="BB85" s="148" t="s">
        <v>1</v>
      </c>
      <c r="BC85" s="148" t="s">
        <v>2527</v>
      </c>
      <c r="BD85" s="148" t="s">
        <v>106</v>
      </c>
    </row>
    <row r="86" spans="2:56" s="1" customFormat="1" ht="21.75" customHeight="1">
      <c r="B86" s="31"/>
      <c r="C86" s="32"/>
      <c r="D86" s="32"/>
      <c r="E86" s="32"/>
      <c r="F86" s="32"/>
      <c r="G86" s="32"/>
      <c r="H86" s="32"/>
      <c r="I86" s="101"/>
      <c r="J86" s="32"/>
      <c r="K86" s="32"/>
      <c r="L86" s="35"/>
      <c r="AZ86" s="95" t="s">
        <v>2221</v>
      </c>
      <c r="BA86" s="95" t="s">
        <v>2221</v>
      </c>
      <c r="BB86" s="95" t="s">
        <v>1</v>
      </c>
      <c r="BC86" s="95" t="s">
        <v>2612</v>
      </c>
      <c r="BD86" s="95" t="s">
        <v>106</v>
      </c>
    </row>
    <row r="87" spans="2:56" s="1" customFormat="1" ht="6.95" customHeight="1">
      <c r="B87" s="43"/>
      <c r="C87" s="44"/>
      <c r="D87" s="44"/>
      <c r="E87" s="44"/>
      <c r="F87" s="44"/>
      <c r="G87" s="44"/>
      <c r="H87" s="44"/>
      <c r="I87" s="124"/>
      <c r="J87" s="44"/>
      <c r="K87" s="44"/>
      <c r="L87" s="35"/>
      <c r="AZ87" s="95" t="s">
        <v>2278</v>
      </c>
      <c r="BA87" s="95" t="s">
        <v>2278</v>
      </c>
      <c r="BB87" s="95" t="s">
        <v>1</v>
      </c>
      <c r="BC87" s="95" t="s">
        <v>2613</v>
      </c>
      <c r="BD87" s="95" t="s">
        <v>106</v>
      </c>
    </row>
    <row r="88" spans="52:56" ht="11.25">
      <c r="AZ88" s="95" t="s">
        <v>2291</v>
      </c>
      <c r="BA88" s="95" t="s">
        <v>2291</v>
      </c>
      <c r="BB88" s="95" t="s">
        <v>1</v>
      </c>
      <c r="BC88" s="95" t="s">
        <v>2614</v>
      </c>
      <c r="BD88" s="95" t="s">
        <v>106</v>
      </c>
    </row>
    <row r="89" spans="52:56" ht="11.25">
      <c r="AZ89" s="95" t="s">
        <v>2615</v>
      </c>
      <c r="BA89" s="95" t="s">
        <v>2615</v>
      </c>
      <c r="BB89" s="95" t="s">
        <v>1</v>
      </c>
      <c r="BC89" s="95" t="s">
        <v>2549</v>
      </c>
      <c r="BD89" s="95" t="s">
        <v>106</v>
      </c>
    </row>
    <row r="90" spans="52:56" ht="11.25">
      <c r="AZ90" s="95" t="s">
        <v>2616</v>
      </c>
      <c r="BA90" s="95" t="s">
        <v>2616</v>
      </c>
      <c r="BB90" s="95" t="s">
        <v>1</v>
      </c>
      <c r="BC90" s="95" t="s">
        <v>2551</v>
      </c>
      <c r="BD90" s="95" t="s">
        <v>106</v>
      </c>
    </row>
    <row r="91" spans="2:56" s="1" customFormat="1" ht="6.95" customHeight="1">
      <c r="B91" s="45"/>
      <c r="C91" s="46"/>
      <c r="D91" s="46"/>
      <c r="E91" s="46"/>
      <c r="F91" s="46"/>
      <c r="G91" s="46"/>
      <c r="H91" s="46"/>
      <c r="I91" s="127"/>
      <c r="J91" s="46"/>
      <c r="K91" s="46"/>
      <c r="L91" s="35"/>
      <c r="AZ91" s="95" t="s">
        <v>2617</v>
      </c>
      <c r="BA91" s="95" t="s">
        <v>2617</v>
      </c>
      <c r="BB91" s="95" t="s">
        <v>1</v>
      </c>
      <c r="BC91" s="95" t="s">
        <v>2618</v>
      </c>
      <c r="BD91" s="95" t="s">
        <v>106</v>
      </c>
    </row>
    <row r="92" spans="2:56" s="1" customFormat="1" ht="24.95" customHeight="1">
      <c r="B92" s="31"/>
      <c r="C92" s="20" t="s">
        <v>280</v>
      </c>
      <c r="D92" s="32"/>
      <c r="E92" s="32"/>
      <c r="F92" s="32"/>
      <c r="G92" s="32"/>
      <c r="H92" s="32"/>
      <c r="I92" s="101"/>
      <c r="J92" s="32"/>
      <c r="K92" s="32"/>
      <c r="L92" s="35"/>
      <c r="AZ92" s="95" t="s">
        <v>2619</v>
      </c>
      <c r="BA92" s="95" t="s">
        <v>2619</v>
      </c>
      <c r="BB92" s="95" t="s">
        <v>1</v>
      </c>
      <c r="BC92" s="95" t="s">
        <v>2618</v>
      </c>
      <c r="BD92" s="95" t="s">
        <v>106</v>
      </c>
    </row>
    <row r="93" spans="2:56" s="1" customFormat="1" ht="6.95" customHeight="1">
      <c r="B93" s="31"/>
      <c r="C93" s="32"/>
      <c r="D93" s="32"/>
      <c r="E93" s="32"/>
      <c r="F93" s="32"/>
      <c r="G93" s="32"/>
      <c r="H93" s="32"/>
      <c r="I93" s="101"/>
      <c r="J93" s="32"/>
      <c r="K93" s="32"/>
      <c r="L93" s="35"/>
      <c r="AZ93" s="95" t="s">
        <v>2620</v>
      </c>
      <c r="BA93" s="95" t="s">
        <v>2620</v>
      </c>
      <c r="BB93" s="95" t="s">
        <v>1</v>
      </c>
      <c r="BC93" s="95" t="s">
        <v>2621</v>
      </c>
      <c r="BD93" s="95" t="s">
        <v>106</v>
      </c>
    </row>
    <row r="94" spans="2:56" s="1" customFormat="1" ht="12" customHeight="1">
      <c r="B94" s="31"/>
      <c r="C94" s="26" t="s">
        <v>15</v>
      </c>
      <c r="D94" s="32"/>
      <c r="E94" s="32"/>
      <c r="F94" s="32"/>
      <c r="G94" s="32"/>
      <c r="H94" s="32"/>
      <c r="I94" s="101"/>
      <c r="J94" s="32"/>
      <c r="K94" s="32"/>
      <c r="L94" s="35"/>
      <c r="AZ94" s="95" t="s">
        <v>2622</v>
      </c>
      <c r="BA94" s="95" t="s">
        <v>2622</v>
      </c>
      <c r="BB94" s="95" t="s">
        <v>1</v>
      </c>
      <c r="BC94" s="95" t="s">
        <v>2623</v>
      </c>
      <c r="BD94" s="95" t="s">
        <v>106</v>
      </c>
    </row>
    <row r="95" spans="2:56" s="1" customFormat="1" ht="16.5" customHeight="1">
      <c r="B95" s="31"/>
      <c r="C95" s="32"/>
      <c r="D95" s="32"/>
      <c r="E95" s="272" t="str">
        <f>E7</f>
        <v>Klatovy bytový dům č. p. 391 392 393 - stavební úpravy</v>
      </c>
      <c r="F95" s="273"/>
      <c r="G95" s="273"/>
      <c r="H95" s="273"/>
      <c r="I95" s="101"/>
      <c r="J95" s="32"/>
      <c r="K95" s="32"/>
      <c r="L95" s="35"/>
      <c r="AZ95" s="95" t="s">
        <v>2624</v>
      </c>
      <c r="BA95" s="95" t="s">
        <v>2624</v>
      </c>
      <c r="BB95" s="95" t="s">
        <v>1</v>
      </c>
      <c r="BC95" s="95" t="s">
        <v>2625</v>
      </c>
      <c r="BD95" s="95" t="s">
        <v>106</v>
      </c>
    </row>
    <row r="96" spans="2:56" s="1" customFormat="1" ht="12" customHeight="1">
      <c r="B96" s="31"/>
      <c r="C96" s="26" t="s">
        <v>118</v>
      </c>
      <c r="D96" s="32"/>
      <c r="E96" s="32"/>
      <c r="F96" s="32"/>
      <c r="G96" s="32"/>
      <c r="H96" s="32"/>
      <c r="I96" s="101"/>
      <c r="J96" s="32"/>
      <c r="K96" s="32"/>
      <c r="L96" s="35"/>
      <c r="AZ96" s="95" t="s">
        <v>2626</v>
      </c>
      <c r="BA96" s="95" t="s">
        <v>2626</v>
      </c>
      <c r="BB96" s="95" t="s">
        <v>1</v>
      </c>
      <c r="BC96" s="95" t="s">
        <v>2627</v>
      </c>
      <c r="BD96" s="95" t="s">
        <v>106</v>
      </c>
    </row>
    <row r="97" spans="2:56" s="1" customFormat="1" ht="16.5" customHeight="1">
      <c r="B97" s="31"/>
      <c r="C97" s="32"/>
      <c r="D97" s="32"/>
      <c r="E97" s="244" t="str">
        <f>E9</f>
        <v>02-1 - SO 02-1 Bytový dům č. p. 392 - způsobilé náklady</v>
      </c>
      <c r="F97" s="243"/>
      <c r="G97" s="243"/>
      <c r="H97" s="243"/>
      <c r="I97" s="101"/>
      <c r="J97" s="32"/>
      <c r="K97" s="32"/>
      <c r="L97" s="35"/>
      <c r="AZ97" s="95" t="s">
        <v>2628</v>
      </c>
      <c r="BA97" s="95" t="s">
        <v>2628</v>
      </c>
      <c r="BB97" s="95" t="s">
        <v>1</v>
      </c>
      <c r="BC97" s="95" t="s">
        <v>2607</v>
      </c>
      <c r="BD97" s="95" t="s">
        <v>106</v>
      </c>
    </row>
    <row r="98" spans="2:56" s="1" customFormat="1" ht="6.95" customHeight="1">
      <c r="B98" s="31"/>
      <c r="C98" s="32"/>
      <c r="D98" s="32"/>
      <c r="E98" s="32"/>
      <c r="F98" s="32"/>
      <c r="G98" s="32"/>
      <c r="H98" s="32"/>
      <c r="I98" s="101"/>
      <c r="J98" s="32"/>
      <c r="K98" s="32"/>
      <c r="L98" s="35"/>
      <c r="AZ98" s="95" t="s">
        <v>2629</v>
      </c>
      <c r="BA98" s="95" t="s">
        <v>2629</v>
      </c>
      <c r="BB98" s="95" t="s">
        <v>1</v>
      </c>
      <c r="BC98" s="95" t="s">
        <v>579</v>
      </c>
      <c r="BD98" s="95" t="s">
        <v>106</v>
      </c>
    </row>
    <row r="99" spans="2:56" s="1" customFormat="1" ht="12" customHeight="1">
      <c r="B99" s="31"/>
      <c r="C99" s="26" t="s">
        <v>19</v>
      </c>
      <c r="D99" s="32"/>
      <c r="E99" s="32"/>
      <c r="F99" s="24" t="str">
        <f>F12</f>
        <v xml:space="preserve"> </v>
      </c>
      <c r="G99" s="32"/>
      <c r="H99" s="32"/>
      <c r="I99" s="102" t="s">
        <v>21</v>
      </c>
      <c r="J99" s="52" t="str">
        <f>IF(J12="","",J12)</f>
        <v>30. 4. 2019</v>
      </c>
      <c r="K99" s="32"/>
      <c r="L99" s="35"/>
      <c r="AZ99" s="95" t="s">
        <v>2630</v>
      </c>
      <c r="BA99" s="95" t="s">
        <v>2630</v>
      </c>
      <c r="BB99" s="95" t="s">
        <v>1</v>
      </c>
      <c r="BC99" s="95" t="s">
        <v>2631</v>
      </c>
      <c r="BD99" s="95" t="s">
        <v>106</v>
      </c>
    </row>
    <row r="100" spans="2:56" s="1" customFormat="1" ht="6.95" customHeight="1">
      <c r="B100" s="31"/>
      <c r="C100" s="32"/>
      <c r="D100" s="32"/>
      <c r="E100" s="32"/>
      <c r="F100" s="32"/>
      <c r="G100" s="32"/>
      <c r="H100" s="32"/>
      <c r="I100" s="101"/>
      <c r="J100" s="32"/>
      <c r="K100" s="32"/>
      <c r="L100" s="35"/>
      <c r="AZ100" s="95" t="s">
        <v>2632</v>
      </c>
      <c r="BA100" s="95" t="s">
        <v>2632</v>
      </c>
      <c r="BB100" s="95" t="s">
        <v>1</v>
      </c>
      <c r="BC100" s="95" t="s">
        <v>749</v>
      </c>
      <c r="BD100" s="95" t="s">
        <v>106</v>
      </c>
    </row>
    <row r="101" spans="2:56" s="1" customFormat="1" ht="24.95" customHeight="1">
      <c r="B101" s="31"/>
      <c r="C101" s="26" t="s">
        <v>23</v>
      </c>
      <c r="D101" s="32"/>
      <c r="E101" s="32"/>
      <c r="F101" s="24" t="str">
        <f>E15</f>
        <v>Město Klatovy, nám. Míru 62, Klatovy I, 339 01</v>
      </c>
      <c r="G101" s="32"/>
      <c r="H101" s="32"/>
      <c r="I101" s="102" t="s">
        <v>29</v>
      </c>
      <c r="J101" s="29" t="str">
        <f>E21</f>
        <v xml:space="preserve">Atelier U5 s.r.o., K Zaječímu vrchu 904, Klatovy </v>
      </c>
      <c r="K101" s="32"/>
      <c r="L101" s="35"/>
      <c r="AZ101" s="95" t="s">
        <v>2633</v>
      </c>
      <c r="BA101" s="95" t="s">
        <v>2633</v>
      </c>
      <c r="BB101" s="95" t="s">
        <v>1</v>
      </c>
      <c r="BC101" s="95" t="s">
        <v>2634</v>
      </c>
      <c r="BD101" s="95" t="s">
        <v>106</v>
      </c>
    </row>
    <row r="102" spans="2:56" s="1" customFormat="1" ht="13.7" customHeight="1">
      <c r="B102" s="31"/>
      <c r="C102" s="26" t="s">
        <v>27</v>
      </c>
      <c r="D102" s="32"/>
      <c r="E102" s="32"/>
      <c r="F102" s="24" t="str">
        <f>IF(E18="","",E18)</f>
        <v>Vyplň údaj</v>
      </c>
      <c r="G102" s="32"/>
      <c r="H102" s="32"/>
      <c r="I102" s="102" t="s">
        <v>32</v>
      </c>
      <c r="J102" s="29" t="str">
        <f>E24</f>
        <v xml:space="preserve"> </v>
      </c>
      <c r="K102" s="32"/>
      <c r="L102" s="35"/>
      <c r="AZ102" s="95" t="s">
        <v>2635</v>
      </c>
      <c r="BA102" s="95" t="s">
        <v>2635</v>
      </c>
      <c r="BB102" s="95" t="s">
        <v>1</v>
      </c>
      <c r="BC102" s="95" t="s">
        <v>2636</v>
      </c>
      <c r="BD102" s="95" t="s">
        <v>106</v>
      </c>
    </row>
    <row r="103" spans="2:56" s="1" customFormat="1" ht="10.35" customHeight="1">
      <c r="B103" s="31"/>
      <c r="C103" s="32"/>
      <c r="D103" s="32"/>
      <c r="E103" s="32"/>
      <c r="F103" s="32"/>
      <c r="G103" s="32"/>
      <c r="H103" s="32"/>
      <c r="I103" s="101"/>
      <c r="J103" s="32"/>
      <c r="K103" s="32"/>
      <c r="L103" s="35"/>
      <c r="AZ103" s="95" t="s">
        <v>2637</v>
      </c>
      <c r="BA103" s="95" t="s">
        <v>2637</v>
      </c>
      <c r="BB103" s="95" t="s">
        <v>1</v>
      </c>
      <c r="BC103" s="95" t="s">
        <v>579</v>
      </c>
      <c r="BD103" s="95" t="s">
        <v>106</v>
      </c>
    </row>
    <row r="104" spans="2:56" s="9" customFormat="1" ht="29.25" customHeight="1">
      <c r="B104" s="149"/>
      <c r="C104" s="150" t="s">
        <v>294</v>
      </c>
      <c r="D104" s="151" t="s">
        <v>54</v>
      </c>
      <c r="E104" s="151" t="s">
        <v>50</v>
      </c>
      <c r="F104" s="151" t="s">
        <v>51</v>
      </c>
      <c r="G104" s="151" t="s">
        <v>295</v>
      </c>
      <c r="H104" s="151" t="s">
        <v>296</v>
      </c>
      <c r="I104" s="152" t="s">
        <v>297</v>
      </c>
      <c r="J104" s="151" t="s">
        <v>199</v>
      </c>
      <c r="K104" s="153" t="s">
        <v>298</v>
      </c>
      <c r="L104" s="154"/>
      <c r="M104" s="61" t="s">
        <v>1</v>
      </c>
      <c r="N104" s="62" t="s">
        <v>39</v>
      </c>
      <c r="O104" s="62" t="s">
        <v>299</v>
      </c>
      <c r="P104" s="62" t="s">
        <v>300</v>
      </c>
      <c r="Q104" s="62" t="s">
        <v>301</v>
      </c>
      <c r="R104" s="62" t="s">
        <v>302</v>
      </c>
      <c r="S104" s="62" t="s">
        <v>303</v>
      </c>
      <c r="T104" s="63" t="s">
        <v>304</v>
      </c>
      <c r="AZ104" s="106" t="s">
        <v>2638</v>
      </c>
      <c r="BA104" s="106" t="s">
        <v>2638</v>
      </c>
      <c r="BB104" s="106" t="s">
        <v>1</v>
      </c>
      <c r="BC104" s="106" t="s">
        <v>2631</v>
      </c>
      <c r="BD104" s="106" t="s">
        <v>106</v>
      </c>
    </row>
    <row r="105" spans="2:63" s="1" customFormat="1" ht="22.9" customHeight="1">
      <c r="B105" s="31"/>
      <c r="C105" s="68" t="s">
        <v>307</v>
      </c>
      <c r="D105" s="32"/>
      <c r="E105" s="32"/>
      <c r="F105" s="32"/>
      <c r="G105" s="32"/>
      <c r="H105" s="32"/>
      <c r="I105" s="101"/>
      <c r="J105" s="155">
        <f>BK105</f>
        <v>0</v>
      </c>
      <c r="K105" s="32"/>
      <c r="L105" s="35"/>
      <c r="M105" s="64"/>
      <c r="N105" s="65"/>
      <c r="O105" s="65"/>
      <c r="P105" s="156">
        <f>P106+P492</f>
        <v>0</v>
      </c>
      <c r="Q105" s="65"/>
      <c r="R105" s="156">
        <f>R106+R492</f>
        <v>241.53302550000004</v>
      </c>
      <c r="S105" s="65"/>
      <c r="T105" s="157">
        <f>T106+T492</f>
        <v>87.3276162</v>
      </c>
      <c r="AT105" s="14" t="s">
        <v>68</v>
      </c>
      <c r="AU105" s="14" t="s">
        <v>79</v>
      </c>
      <c r="AZ105" s="95" t="s">
        <v>2639</v>
      </c>
      <c r="BA105" s="95" t="s">
        <v>2639</v>
      </c>
      <c r="BB105" s="95" t="s">
        <v>1</v>
      </c>
      <c r="BC105" s="95" t="s">
        <v>749</v>
      </c>
      <c r="BD105" s="95" t="s">
        <v>106</v>
      </c>
      <c r="BK105" s="158">
        <f>BK106+BK492</f>
        <v>0</v>
      </c>
    </row>
    <row r="106" spans="2:63" s="10" customFormat="1" ht="25.9" customHeight="1">
      <c r="B106" s="159"/>
      <c r="C106" s="160"/>
      <c r="D106" s="161" t="s">
        <v>68</v>
      </c>
      <c r="E106" s="162" t="s">
        <v>309</v>
      </c>
      <c r="F106" s="162" t="s">
        <v>1933</v>
      </c>
      <c r="G106" s="160"/>
      <c r="H106" s="160"/>
      <c r="I106" s="163"/>
      <c r="J106" s="164">
        <f>BK106</f>
        <v>0</v>
      </c>
      <c r="K106" s="160"/>
      <c r="L106" s="165"/>
      <c r="M106" s="166"/>
      <c r="N106" s="167"/>
      <c r="O106" s="167"/>
      <c r="P106" s="168">
        <f>P107+P130+P133+P146+P158+P165+P406+P483+P490</f>
        <v>0</v>
      </c>
      <c r="Q106" s="167"/>
      <c r="R106" s="168">
        <f>R107+R130+R133+R146+R158+R165+R406+R483+R490</f>
        <v>209.87754670000004</v>
      </c>
      <c r="S106" s="167"/>
      <c r="T106" s="169">
        <f>T107+T130+T133+T146+T158+T165+T406+T483+T490</f>
        <v>75.12326759999999</v>
      </c>
      <c r="AR106" s="170" t="s">
        <v>77</v>
      </c>
      <c r="AT106" s="171" t="s">
        <v>68</v>
      </c>
      <c r="AU106" s="171" t="s">
        <v>69</v>
      </c>
      <c r="AY106" s="170" t="s">
        <v>310</v>
      </c>
      <c r="AZ106" s="95" t="s">
        <v>2640</v>
      </c>
      <c r="BA106" s="95" t="s">
        <v>2640</v>
      </c>
      <c r="BB106" s="95" t="s">
        <v>1</v>
      </c>
      <c r="BC106" s="95" t="s">
        <v>2634</v>
      </c>
      <c r="BD106" s="95" t="s">
        <v>106</v>
      </c>
      <c r="BK106" s="172">
        <f>BK107+BK130+BK133+BK146+BK158+BK165+BK406+BK483+BK490</f>
        <v>0</v>
      </c>
    </row>
    <row r="107" spans="2:63" s="10" customFormat="1" ht="22.9" customHeight="1">
      <c r="B107" s="159"/>
      <c r="C107" s="160"/>
      <c r="D107" s="161" t="s">
        <v>68</v>
      </c>
      <c r="E107" s="173" t="s">
        <v>77</v>
      </c>
      <c r="F107" s="173" t="s">
        <v>313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SUM(P108:P129)</f>
        <v>0</v>
      </c>
      <c r="Q107" s="167"/>
      <c r="R107" s="168">
        <f>SUM(R108:R129)</f>
        <v>0</v>
      </c>
      <c r="S107" s="167"/>
      <c r="T107" s="169">
        <f>SUM(T108:T129)</f>
        <v>16.02165</v>
      </c>
      <c r="AR107" s="170" t="s">
        <v>314</v>
      </c>
      <c r="AT107" s="171" t="s">
        <v>68</v>
      </c>
      <c r="AU107" s="171" t="s">
        <v>77</v>
      </c>
      <c r="AY107" s="170" t="s">
        <v>310</v>
      </c>
      <c r="AZ107" s="95" t="s">
        <v>2641</v>
      </c>
      <c r="BA107" s="95" t="s">
        <v>2641</v>
      </c>
      <c r="BB107" s="95" t="s">
        <v>1</v>
      </c>
      <c r="BC107" s="95" t="s">
        <v>2636</v>
      </c>
      <c r="BD107" s="95" t="s">
        <v>106</v>
      </c>
      <c r="BK107" s="172">
        <f>SUM(BK108:BK129)</f>
        <v>0</v>
      </c>
    </row>
    <row r="108" spans="2:65" s="1" customFormat="1" ht="22.5" customHeight="1">
      <c r="B108" s="31"/>
      <c r="C108" s="175" t="s">
        <v>77</v>
      </c>
      <c r="D108" s="175" t="s">
        <v>317</v>
      </c>
      <c r="E108" s="176" t="s">
        <v>318</v>
      </c>
      <c r="F108" s="177" t="s">
        <v>319</v>
      </c>
      <c r="G108" s="178" t="s">
        <v>320</v>
      </c>
      <c r="H108" s="179">
        <v>62.83</v>
      </c>
      <c r="I108" s="180"/>
      <c r="J108" s="179">
        <f>ROUND(I108*H108,2)</f>
        <v>0</v>
      </c>
      <c r="K108" s="177" t="s">
        <v>321</v>
      </c>
      <c r="L108" s="35"/>
      <c r="M108" s="181" t="s">
        <v>1</v>
      </c>
      <c r="N108" s="182" t="s">
        <v>41</v>
      </c>
      <c r="O108" s="57"/>
      <c r="P108" s="183">
        <f>O108*H108</f>
        <v>0</v>
      </c>
      <c r="Q108" s="183">
        <v>0</v>
      </c>
      <c r="R108" s="183">
        <f>Q108*H108</f>
        <v>0</v>
      </c>
      <c r="S108" s="183">
        <v>0.255</v>
      </c>
      <c r="T108" s="184">
        <f>S108*H108</f>
        <v>16.02165</v>
      </c>
      <c r="AR108" s="14" t="s">
        <v>314</v>
      </c>
      <c r="AT108" s="14" t="s">
        <v>317</v>
      </c>
      <c r="AU108" s="14" t="s">
        <v>106</v>
      </c>
      <c r="AY108" s="14" t="s">
        <v>310</v>
      </c>
      <c r="AZ108" s="95" t="s">
        <v>2642</v>
      </c>
      <c r="BA108" s="95" t="s">
        <v>2642</v>
      </c>
      <c r="BB108" s="95" t="s">
        <v>1</v>
      </c>
      <c r="BC108" s="95" t="s">
        <v>2643</v>
      </c>
      <c r="BD108" s="95" t="s">
        <v>106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4" t="s">
        <v>106</v>
      </c>
      <c r="BK108" s="185">
        <f>ROUND(I108*H108,2)</f>
        <v>0</v>
      </c>
      <c r="BL108" s="14" t="s">
        <v>314</v>
      </c>
      <c r="BM108" s="14" t="s">
        <v>2644</v>
      </c>
    </row>
    <row r="109" spans="2:56" s="11" customFormat="1" ht="11.25">
      <c r="B109" s="186"/>
      <c r="C109" s="187"/>
      <c r="D109" s="188" t="s">
        <v>325</v>
      </c>
      <c r="E109" s="189" t="s">
        <v>326</v>
      </c>
      <c r="F109" s="190" t="s">
        <v>2645</v>
      </c>
      <c r="G109" s="187"/>
      <c r="H109" s="191">
        <v>62.83</v>
      </c>
      <c r="I109" s="192"/>
      <c r="J109" s="187"/>
      <c r="K109" s="187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325</v>
      </c>
      <c r="AU109" s="197" t="s">
        <v>106</v>
      </c>
      <c r="AV109" s="11" t="s">
        <v>106</v>
      </c>
      <c r="AW109" s="11" t="s">
        <v>31</v>
      </c>
      <c r="AX109" s="11" t="s">
        <v>69</v>
      </c>
      <c r="AY109" s="197" t="s">
        <v>310</v>
      </c>
      <c r="AZ109" s="95" t="s">
        <v>1819</v>
      </c>
      <c r="BA109" s="95" t="s">
        <v>1819</v>
      </c>
      <c r="BB109" s="95" t="s">
        <v>1</v>
      </c>
      <c r="BC109" s="95" t="s">
        <v>2643</v>
      </c>
      <c r="BD109" s="95" t="s">
        <v>106</v>
      </c>
    </row>
    <row r="110" spans="2:51" s="11" customFormat="1" ht="11.25">
      <c r="B110" s="186"/>
      <c r="C110" s="187"/>
      <c r="D110" s="188" t="s">
        <v>325</v>
      </c>
      <c r="E110" s="189" t="s">
        <v>330</v>
      </c>
      <c r="F110" s="190" t="s">
        <v>331</v>
      </c>
      <c r="G110" s="187"/>
      <c r="H110" s="191">
        <v>62.83</v>
      </c>
      <c r="I110" s="192"/>
      <c r="J110" s="187"/>
      <c r="K110" s="187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325</v>
      </c>
      <c r="AU110" s="197" t="s">
        <v>106</v>
      </c>
      <c r="AV110" s="11" t="s">
        <v>106</v>
      </c>
      <c r="AW110" s="11" t="s">
        <v>31</v>
      </c>
      <c r="AX110" s="11" t="s">
        <v>77</v>
      </c>
      <c r="AY110" s="197" t="s">
        <v>310</v>
      </c>
    </row>
    <row r="111" spans="2:65" s="1" customFormat="1" ht="22.5" customHeight="1">
      <c r="B111" s="31"/>
      <c r="C111" s="175" t="s">
        <v>106</v>
      </c>
      <c r="D111" s="175" t="s">
        <v>317</v>
      </c>
      <c r="E111" s="176" t="s">
        <v>334</v>
      </c>
      <c r="F111" s="177" t="s">
        <v>335</v>
      </c>
      <c r="G111" s="178" t="s">
        <v>336</v>
      </c>
      <c r="H111" s="179">
        <v>276.91</v>
      </c>
      <c r="I111" s="180"/>
      <c r="J111" s="179">
        <f>ROUND(I111*H111,2)</f>
        <v>0</v>
      </c>
      <c r="K111" s="177" t="s">
        <v>321</v>
      </c>
      <c r="L111" s="35"/>
      <c r="M111" s="181" t="s">
        <v>1</v>
      </c>
      <c r="N111" s="182" t="s">
        <v>41</v>
      </c>
      <c r="O111" s="57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14" t="s">
        <v>314</v>
      </c>
      <c r="AT111" s="14" t="s">
        <v>317</v>
      </c>
      <c r="AU111" s="14" t="s">
        <v>106</v>
      </c>
      <c r="AY111" s="14" t="s">
        <v>310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4" t="s">
        <v>106</v>
      </c>
      <c r="BK111" s="185">
        <f>ROUND(I111*H111,2)</f>
        <v>0</v>
      </c>
      <c r="BL111" s="14" t="s">
        <v>314</v>
      </c>
      <c r="BM111" s="14" t="s">
        <v>2646</v>
      </c>
    </row>
    <row r="112" spans="2:51" s="11" customFormat="1" ht="11.25">
      <c r="B112" s="186"/>
      <c r="C112" s="187"/>
      <c r="D112" s="188" t="s">
        <v>325</v>
      </c>
      <c r="E112" s="189" t="s">
        <v>340</v>
      </c>
      <c r="F112" s="190" t="s">
        <v>2647</v>
      </c>
      <c r="G112" s="187"/>
      <c r="H112" s="191">
        <v>276.91</v>
      </c>
      <c r="I112" s="192"/>
      <c r="J112" s="187"/>
      <c r="K112" s="187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325</v>
      </c>
      <c r="AU112" s="197" t="s">
        <v>106</v>
      </c>
      <c r="AV112" s="11" t="s">
        <v>106</v>
      </c>
      <c r="AW112" s="11" t="s">
        <v>31</v>
      </c>
      <c r="AX112" s="11" t="s">
        <v>77</v>
      </c>
      <c r="AY112" s="197" t="s">
        <v>310</v>
      </c>
    </row>
    <row r="113" spans="2:65" s="1" customFormat="1" ht="22.5" customHeight="1">
      <c r="B113" s="31"/>
      <c r="C113" s="175" t="s">
        <v>344</v>
      </c>
      <c r="D113" s="175" t="s">
        <v>317</v>
      </c>
      <c r="E113" s="176" t="s">
        <v>345</v>
      </c>
      <c r="F113" s="177" t="s">
        <v>346</v>
      </c>
      <c r="G113" s="178" t="s">
        <v>336</v>
      </c>
      <c r="H113" s="179">
        <v>276.91</v>
      </c>
      <c r="I113" s="180"/>
      <c r="J113" s="179">
        <f>ROUND(I113*H113,2)</f>
        <v>0</v>
      </c>
      <c r="K113" s="177" t="s">
        <v>321</v>
      </c>
      <c r="L113" s="35"/>
      <c r="M113" s="181" t="s">
        <v>1</v>
      </c>
      <c r="N113" s="182" t="s">
        <v>41</v>
      </c>
      <c r="O113" s="57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14" t="s">
        <v>314</v>
      </c>
      <c r="AT113" s="14" t="s">
        <v>317</v>
      </c>
      <c r="AU113" s="14" t="s">
        <v>106</v>
      </c>
      <c r="AY113" s="14" t="s">
        <v>310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4" t="s">
        <v>106</v>
      </c>
      <c r="BK113" s="185">
        <f>ROUND(I113*H113,2)</f>
        <v>0</v>
      </c>
      <c r="BL113" s="14" t="s">
        <v>314</v>
      </c>
      <c r="BM113" s="14" t="s">
        <v>2648</v>
      </c>
    </row>
    <row r="114" spans="2:51" s="11" customFormat="1" ht="11.25">
      <c r="B114" s="186"/>
      <c r="C114" s="187"/>
      <c r="D114" s="188" t="s">
        <v>325</v>
      </c>
      <c r="E114" s="189" t="s">
        <v>350</v>
      </c>
      <c r="F114" s="190" t="s">
        <v>2647</v>
      </c>
      <c r="G114" s="187"/>
      <c r="H114" s="191">
        <v>276.91</v>
      </c>
      <c r="I114" s="192"/>
      <c r="J114" s="187"/>
      <c r="K114" s="187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325</v>
      </c>
      <c r="AU114" s="197" t="s">
        <v>106</v>
      </c>
      <c r="AV114" s="11" t="s">
        <v>106</v>
      </c>
      <c r="AW114" s="11" t="s">
        <v>31</v>
      </c>
      <c r="AX114" s="11" t="s">
        <v>77</v>
      </c>
      <c r="AY114" s="197" t="s">
        <v>310</v>
      </c>
    </row>
    <row r="115" spans="2:65" s="1" customFormat="1" ht="22.5" customHeight="1">
      <c r="B115" s="31"/>
      <c r="C115" s="175" t="s">
        <v>314</v>
      </c>
      <c r="D115" s="175" t="s">
        <v>317</v>
      </c>
      <c r="E115" s="176" t="s">
        <v>353</v>
      </c>
      <c r="F115" s="177" t="s">
        <v>354</v>
      </c>
      <c r="G115" s="178" t="s">
        <v>336</v>
      </c>
      <c r="H115" s="179">
        <v>490.88</v>
      </c>
      <c r="I115" s="180"/>
      <c r="J115" s="179">
        <f>ROUND(I115*H115,2)</f>
        <v>0</v>
      </c>
      <c r="K115" s="177" t="s">
        <v>321</v>
      </c>
      <c r="L115" s="35"/>
      <c r="M115" s="181" t="s">
        <v>1</v>
      </c>
      <c r="N115" s="182" t="s">
        <v>41</v>
      </c>
      <c r="O115" s="57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14" t="s">
        <v>314</v>
      </c>
      <c r="AT115" s="14" t="s">
        <v>317</v>
      </c>
      <c r="AU115" s="14" t="s">
        <v>106</v>
      </c>
      <c r="AY115" s="14" t="s">
        <v>310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4" t="s">
        <v>106</v>
      </c>
      <c r="BK115" s="185">
        <f>ROUND(I115*H115,2)</f>
        <v>0</v>
      </c>
      <c r="BL115" s="14" t="s">
        <v>314</v>
      </c>
      <c r="BM115" s="14" t="s">
        <v>2649</v>
      </c>
    </row>
    <row r="116" spans="2:51" s="11" customFormat="1" ht="11.25">
      <c r="B116" s="186"/>
      <c r="C116" s="187"/>
      <c r="D116" s="188" t="s">
        <v>325</v>
      </c>
      <c r="E116" s="189" t="s">
        <v>361</v>
      </c>
      <c r="F116" s="190" t="s">
        <v>2650</v>
      </c>
      <c r="G116" s="187"/>
      <c r="H116" s="191">
        <v>245.44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325</v>
      </c>
      <c r="AU116" s="197" t="s">
        <v>106</v>
      </c>
      <c r="AV116" s="11" t="s">
        <v>106</v>
      </c>
      <c r="AW116" s="11" t="s">
        <v>31</v>
      </c>
      <c r="AX116" s="11" t="s">
        <v>69</v>
      </c>
      <c r="AY116" s="197" t="s">
        <v>310</v>
      </c>
    </row>
    <row r="117" spans="2:51" s="11" customFormat="1" ht="11.25">
      <c r="B117" s="186"/>
      <c r="C117" s="187"/>
      <c r="D117" s="188" t="s">
        <v>325</v>
      </c>
      <c r="E117" s="189" t="s">
        <v>104</v>
      </c>
      <c r="F117" s="190" t="s">
        <v>2651</v>
      </c>
      <c r="G117" s="187"/>
      <c r="H117" s="191">
        <v>245.44</v>
      </c>
      <c r="I117" s="192"/>
      <c r="J117" s="187"/>
      <c r="K117" s="187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325</v>
      </c>
      <c r="AU117" s="197" t="s">
        <v>106</v>
      </c>
      <c r="AV117" s="11" t="s">
        <v>106</v>
      </c>
      <c r="AW117" s="11" t="s">
        <v>31</v>
      </c>
      <c r="AX117" s="11" t="s">
        <v>69</v>
      </c>
      <c r="AY117" s="197" t="s">
        <v>310</v>
      </c>
    </row>
    <row r="118" spans="2:51" s="11" customFormat="1" ht="11.25">
      <c r="B118" s="186"/>
      <c r="C118" s="187"/>
      <c r="D118" s="188" t="s">
        <v>325</v>
      </c>
      <c r="E118" s="189" t="s">
        <v>368</v>
      </c>
      <c r="F118" s="190" t="s">
        <v>369</v>
      </c>
      <c r="G118" s="187"/>
      <c r="H118" s="191">
        <v>490.88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325</v>
      </c>
      <c r="AU118" s="197" t="s">
        <v>106</v>
      </c>
      <c r="AV118" s="11" t="s">
        <v>106</v>
      </c>
      <c r="AW118" s="11" t="s">
        <v>31</v>
      </c>
      <c r="AX118" s="11" t="s">
        <v>77</v>
      </c>
      <c r="AY118" s="197" t="s">
        <v>310</v>
      </c>
    </row>
    <row r="119" spans="2:65" s="1" customFormat="1" ht="22.5" customHeight="1">
      <c r="B119" s="31"/>
      <c r="C119" s="175" t="s">
        <v>371</v>
      </c>
      <c r="D119" s="175" t="s">
        <v>317</v>
      </c>
      <c r="E119" s="176" t="s">
        <v>372</v>
      </c>
      <c r="F119" s="177" t="s">
        <v>354</v>
      </c>
      <c r="G119" s="178" t="s">
        <v>336</v>
      </c>
      <c r="H119" s="179">
        <v>31.47</v>
      </c>
      <c r="I119" s="180"/>
      <c r="J119" s="179">
        <f>ROUND(I119*H119,2)</f>
        <v>0</v>
      </c>
      <c r="K119" s="177" t="s">
        <v>321</v>
      </c>
      <c r="L119" s="35"/>
      <c r="M119" s="181" t="s">
        <v>1</v>
      </c>
      <c r="N119" s="182" t="s">
        <v>41</v>
      </c>
      <c r="O119" s="57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14" t="s">
        <v>314</v>
      </c>
      <c r="AT119" s="14" t="s">
        <v>317</v>
      </c>
      <c r="AU119" s="14" t="s">
        <v>106</v>
      </c>
      <c r="AY119" s="14" t="s">
        <v>310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4" t="s">
        <v>106</v>
      </c>
      <c r="BK119" s="185">
        <f>ROUND(I119*H119,2)</f>
        <v>0</v>
      </c>
      <c r="BL119" s="14" t="s">
        <v>314</v>
      </c>
      <c r="BM119" s="14" t="s">
        <v>2652</v>
      </c>
    </row>
    <row r="120" spans="2:51" s="12" customFormat="1" ht="11.25">
      <c r="B120" s="198"/>
      <c r="C120" s="199"/>
      <c r="D120" s="188" t="s">
        <v>325</v>
      </c>
      <c r="E120" s="200" t="s">
        <v>1</v>
      </c>
      <c r="F120" s="201" t="s">
        <v>2653</v>
      </c>
      <c r="G120" s="199"/>
      <c r="H120" s="200" t="s">
        <v>1</v>
      </c>
      <c r="I120" s="202"/>
      <c r="J120" s="199"/>
      <c r="K120" s="199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325</v>
      </c>
      <c r="AU120" s="207" t="s">
        <v>106</v>
      </c>
      <c r="AV120" s="12" t="s">
        <v>77</v>
      </c>
      <c r="AW120" s="12" t="s">
        <v>31</v>
      </c>
      <c r="AX120" s="12" t="s">
        <v>69</v>
      </c>
      <c r="AY120" s="207" t="s">
        <v>310</v>
      </c>
    </row>
    <row r="121" spans="2:51" s="11" customFormat="1" ht="11.25">
      <c r="B121" s="186"/>
      <c r="C121" s="187"/>
      <c r="D121" s="188" t="s">
        <v>325</v>
      </c>
      <c r="E121" s="189" t="s">
        <v>377</v>
      </c>
      <c r="F121" s="190" t="s">
        <v>2654</v>
      </c>
      <c r="G121" s="187"/>
      <c r="H121" s="191">
        <v>31.47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325</v>
      </c>
      <c r="AU121" s="197" t="s">
        <v>106</v>
      </c>
      <c r="AV121" s="11" t="s">
        <v>106</v>
      </c>
      <c r="AW121" s="11" t="s">
        <v>31</v>
      </c>
      <c r="AX121" s="11" t="s">
        <v>69</v>
      </c>
      <c r="AY121" s="197" t="s">
        <v>310</v>
      </c>
    </row>
    <row r="122" spans="2:51" s="11" customFormat="1" ht="11.25">
      <c r="B122" s="186"/>
      <c r="C122" s="187"/>
      <c r="D122" s="188" t="s">
        <v>325</v>
      </c>
      <c r="E122" s="189" t="s">
        <v>2655</v>
      </c>
      <c r="F122" s="190" t="s">
        <v>2656</v>
      </c>
      <c r="G122" s="187"/>
      <c r="H122" s="191">
        <v>31.47</v>
      </c>
      <c r="I122" s="192"/>
      <c r="J122" s="187"/>
      <c r="K122" s="187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325</v>
      </c>
      <c r="AU122" s="197" t="s">
        <v>106</v>
      </c>
      <c r="AV122" s="11" t="s">
        <v>106</v>
      </c>
      <c r="AW122" s="11" t="s">
        <v>31</v>
      </c>
      <c r="AX122" s="11" t="s">
        <v>77</v>
      </c>
      <c r="AY122" s="197" t="s">
        <v>310</v>
      </c>
    </row>
    <row r="123" spans="2:65" s="1" customFormat="1" ht="16.5" customHeight="1">
      <c r="B123" s="31"/>
      <c r="C123" s="175" t="s">
        <v>380</v>
      </c>
      <c r="D123" s="175" t="s">
        <v>317</v>
      </c>
      <c r="E123" s="176" t="s">
        <v>381</v>
      </c>
      <c r="F123" s="177" t="s">
        <v>382</v>
      </c>
      <c r="G123" s="178" t="s">
        <v>336</v>
      </c>
      <c r="H123" s="179">
        <v>245.44</v>
      </c>
      <c r="I123" s="180"/>
      <c r="J123" s="179">
        <f>ROUND(I123*H123,2)</f>
        <v>0</v>
      </c>
      <c r="K123" s="177" t="s">
        <v>321</v>
      </c>
      <c r="L123" s="35"/>
      <c r="M123" s="181" t="s">
        <v>1</v>
      </c>
      <c r="N123" s="182" t="s">
        <v>41</v>
      </c>
      <c r="O123" s="5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14" t="s">
        <v>314</v>
      </c>
      <c r="AT123" s="14" t="s">
        <v>317</v>
      </c>
      <c r="AU123" s="14" t="s">
        <v>106</v>
      </c>
      <c r="AY123" s="14" t="s">
        <v>310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4" t="s">
        <v>106</v>
      </c>
      <c r="BK123" s="185">
        <f>ROUND(I123*H123,2)</f>
        <v>0</v>
      </c>
      <c r="BL123" s="14" t="s">
        <v>314</v>
      </c>
      <c r="BM123" s="14" t="s">
        <v>2657</v>
      </c>
    </row>
    <row r="124" spans="2:51" s="11" customFormat="1" ht="11.25">
      <c r="B124" s="186"/>
      <c r="C124" s="187"/>
      <c r="D124" s="188" t="s">
        <v>325</v>
      </c>
      <c r="E124" s="189" t="s">
        <v>385</v>
      </c>
      <c r="F124" s="190" t="s">
        <v>2658</v>
      </c>
      <c r="G124" s="187"/>
      <c r="H124" s="191">
        <v>245.44</v>
      </c>
      <c r="I124" s="192"/>
      <c r="J124" s="187"/>
      <c r="K124" s="187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325</v>
      </c>
      <c r="AU124" s="197" t="s">
        <v>106</v>
      </c>
      <c r="AV124" s="11" t="s">
        <v>106</v>
      </c>
      <c r="AW124" s="11" t="s">
        <v>31</v>
      </c>
      <c r="AX124" s="11" t="s">
        <v>77</v>
      </c>
      <c r="AY124" s="197" t="s">
        <v>310</v>
      </c>
    </row>
    <row r="125" spans="2:65" s="1" customFormat="1" ht="16.5" customHeight="1">
      <c r="B125" s="31"/>
      <c r="C125" s="175" t="s">
        <v>386</v>
      </c>
      <c r="D125" s="175" t="s">
        <v>317</v>
      </c>
      <c r="E125" s="176" t="s">
        <v>387</v>
      </c>
      <c r="F125" s="177" t="s">
        <v>388</v>
      </c>
      <c r="G125" s="178" t="s">
        <v>336</v>
      </c>
      <c r="H125" s="179">
        <v>31.47</v>
      </c>
      <c r="I125" s="180"/>
      <c r="J125" s="179">
        <f>ROUND(I125*H125,2)</f>
        <v>0</v>
      </c>
      <c r="K125" s="177" t="s">
        <v>321</v>
      </c>
      <c r="L125" s="35"/>
      <c r="M125" s="181" t="s">
        <v>1</v>
      </c>
      <c r="N125" s="182" t="s">
        <v>41</v>
      </c>
      <c r="O125" s="5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14" t="s">
        <v>314</v>
      </c>
      <c r="AT125" s="14" t="s">
        <v>317</v>
      </c>
      <c r="AU125" s="14" t="s">
        <v>106</v>
      </c>
      <c r="AY125" s="14" t="s">
        <v>310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4" t="s">
        <v>106</v>
      </c>
      <c r="BK125" s="185">
        <f>ROUND(I125*H125,2)</f>
        <v>0</v>
      </c>
      <c r="BL125" s="14" t="s">
        <v>314</v>
      </c>
      <c r="BM125" s="14" t="s">
        <v>2659</v>
      </c>
    </row>
    <row r="126" spans="2:51" s="12" customFormat="1" ht="11.25">
      <c r="B126" s="198"/>
      <c r="C126" s="199"/>
      <c r="D126" s="188" t="s">
        <v>325</v>
      </c>
      <c r="E126" s="200" t="s">
        <v>1</v>
      </c>
      <c r="F126" s="201" t="s">
        <v>2653</v>
      </c>
      <c r="G126" s="199"/>
      <c r="H126" s="200" t="s">
        <v>1</v>
      </c>
      <c r="I126" s="202"/>
      <c r="J126" s="199"/>
      <c r="K126" s="199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325</v>
      </c>
      <c r="AU126" s="207" t="s">
        <v>106</v>
      </c>
      <c r="AV126" s="12" t="s">
        <v>77</v>
      </c>
      <c r="AW126" s="12" t="s">
        <v>31</v>
      </c>
      <c r="AX126" s="12" t="s">
        <v>69</v>
      </c>
      <c r="AY126" s="207" t="s">
        <v>310</v>
      </c>
    </row>
    <row r="127" spans="2:51" s="11" customFormat="1" ht="11.25">
      <c r="B127" s="186"/>
      <c r="C127" s="187"/>
      <c r="D127" s="188" t="s">
        <v>325</v>
      </c>
      <c r="E127" s="189" t="s">
        <v>390</v>
      </c>
      <c r="F127" s="190" t="s">
        <v>2654</v>
      </c>
      <c r="G127" s="187"/>
      <c r="H127" s="191">
        <v>31.47</v>
      </c>
      <c r="I127" s="192"/>
      <c r="J127" s="187"/>
      <c r="K127" s="187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325</v>
      </c>
      <c r="AU127" s="197" t="s">
        <v>106</v>
      </c>
      <c r="AV127" s="11" t="s">
        <v>106</v>
      </c>
      <c r="AW127" s="11" t="s">
        <v>31</v>
      </c>
      <c r="AX127" s="11" t="s">
        <v>77</v>
      </c>
      <c r="AY127" s="197" t="s">
        <v>310</v>
      </c>
    </row>
    <row r="128" spans="2:65" s="1" customFormat="1" ht="22.5" customHeight="1">
      <c r="B128" s="31"/>
      <c r="C128" s="175" t="s">
        <v>391</v>
      </c>
      <c r="D128" s="175" t="s">
        <v>317</v>
      </c>
      <c r="E128" s="176" t="s">
        <v>392</v>
      </c>
      <c r="F128" s="177" t="s">
        <v>393</v>
      </c>
      <c r="G128" s="178" t="s">
        <v>336</v>
      </c>
      <c r="H128" s="179">
        <v>245.44</v>
      </c>
      <c r="I128" s="180"/>
      <c r="J128" s="179">
        <f>ROUND(I128*H128,2)</f>
        <v>0</v>
      </c>
      <c r="K128" s="177" t="s">
        <v>321</v>
      </c>
      <c r="L128" s="35"/>
      <c r="M128" s="181" t="s">
        <v>1</v>
      </c>
      <c r="N128" s="182" t="s">
        <v>41</v>
      </c>
      <c r="O128" s="57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14" t="s">
        <v>314</v>
      </c>
      <c r="AT128" s="14" t="s">
        <v>317</v>
      </c>
      <c r="AU128" s="14" t="s">
        <v>106</v>
      </c>
      <c r="AY128" s="14" t="s">
        <v>310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4" t="s">
        <v>106</v>
      </c>
      <c r="BK128" s="185">
        <f>ROUND(I128*H128,2)</f>
        <v>0</v>
      </c>
      <c r="BL128" s="14" t="s">
        <v>314</v>
      </c>
      <c r="BM128" s="14" t="s">
        <v>2660</v>
      </c>
    </row>
    <row r="129" spans="2:51" s="11" customFormat="1" ht="11.25">
      <c r="B129" s="186"/>
      <c r="C129" s="187"/>
      <c r="D129" s="188" t="s">
        <v>325</v>
      </c>
      <c r="E129" s="189" t="s">
        <v>395</v>
      </c>
      <c r="F129" s="190" t="s">
        <v>2661</v>
      </c>
      <c r="G129" s="187"/>
      <c r="H129" s="191">
        <v>245.44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325</v>
      </c>
      <c r="AU129" s="197" t="s">
        <v>106</v>
      </c>
      <c r="AV129" s="11" t="s">
        <v>106</v>
      </c>
      <c r="AW129" s="11" t="s">
        <v>31</v>
      </c>
      <c r="AX129" s="11" t="s">
        <v>77</v>
      </c>
      <c r="AY129" s="197" t="s">
        <v>310</v>
      </c>
    </row>
    <row r="130" spans="2:63" s="10" customFormat="1" ht="22.9" customHeight="1">
      <c r="B130" s="159"/>
      <c r="C130" s="160"/>
      <c r="D130" s="161" t="s">
        <v>68</v>
      </c>
      <c r="E130" s="173" t="s">
        <v>396</v>
      </c>
      <c r="F130" s="173" t="s">
        <v>397</v>
      </c>
      <c r="G130" s="160"/>
      <c r="H130" s="160"/>
      <c r="I130" s="163"/>
      <c r="J130" s="174">
        <f>BK130</f>
        <v>0</v>
      </c>
      <c r="K130" s="160"/>
      <c r="L130" s="165"/>
      <c r="M130" s="166"/>
      <c r="N130" s="167"/>
      <c r="O130" s="167"/>
      <c r="P130" s="168">
        <f>SUM(P131:P132)</f>
        <v>0</v>
      </c>
      <c r="Q130" s="167"/>
      <c r="R130" s="168">
        <f>SUM(R131:R132)</f>
        <v>0</v>
      </c>
      <c r="S130" s="167"/>
      <c r="T130" s="169">
        <f>SUM(T131:T132)</f>
        <v>0</v>
      </c>
      <c r="AR130" s="170" t="s">
        <v>314</v>
      </c>
      <c r="AT130" s="171" t="s">
        <v>68</v>
      </c>
      <c r="AU130" s="171" t="s">
        <v>77</v>
      </c>
      <c r="AY130" s="170" t="s">
        <v>310</v>
      </c>
      <c r="BK130" s="172">
        <f>SUM(BK131:BK132)</f>
        <v>0</v>
      </c>
    </row>
    <row r="131" spans="2:65" s="1" customFormat="1" ht="16.5" customHeight="1">
      <c r="B131" s="31"/>
      <c r="C131" s="175" t="s">
        <v>398</v>
      </c>
      <c r="D131" s="175" t="s">
        <v>317</v>
      </c>
      <c r="E131" s="176" t="s">
        <v>399</v>
      </c>
      <c r="F131" s="177" t="s">
        <v>400</v>
      </c>
      <c r="G131" s="178" t="s">
        <v>401</v>
      </c>
      <c r="H131" s="179">
        <v>77</v>
      </c>
      <c r="I131" s="180"/>
      <c r="J131" s="179">
        <f>ROUND(I131*H131,2)</f>
        <v>0</v>
      </c>
      <c r="K131" s="177" t="s">
        <v>402</v>
      </c>
      <c r="L131" s="35"/>
      <c r="M131" s="181" t="s">
        <v>1</v>
      </c>
      <c r="N131" s="182" t="s">
        <v>41</v>
      </c>
      <c r="O131" s="57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14" t="s">
        <v>314</v>
      </c>
      <c r="AT131" s="14" t="s">
        <v>317</v>
      </c>
      <c r="AU131" s="14" t="s">
        <v>106</v>
      </c>
      <c r="AY131" s="14" t="s">
        <v>310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4" t="s">
        <v>106</v>
      </c>
      <c r="BK131" s="185">
        <f>ROUND(I131*H131,2)</f>
        <v>0</v>
      </c>
      <c r="BL131" s="14" t="s">
        <v>314</v>
      </c>
      <c r="BM131" s="14" t="s">
        <v>2662</v>
      </c>
    </row>
    <row r="132" spans="2:51" s="11" customFormat="1" ht="11.25">
      <c r="B132" s="186"/>
      <c r="C132" s="187"/>
      <c r="D132" s="188" t="s">
        <v>325</v>
      </c>
      <c r="E132" s="189" t="s">
        <v>404</v>
      </c>
      <c r="F132" s="190" t="s">
        <v>2663</v>
      </c>
      <c r="G132" s="187"/>
      <c r="H132" s="191">
        <v>77</v>
      </c>
      <c r="I132" s="192"/>
      <c r="J132" s="187"/>
      <c r="K132" s="187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325</v>
      </c>
      <c r="AU132" s="197" t="s">
        <v>106</v>
      </c>
      <c r="AV132" s="11" t="s">
        <v>106</v>
      </c>
      <c r="AW132" s="11" t="s">
        <v>31</v>
      </c>
      <c r="AX132" s="11" t="s">
        <v>77</v>
      </c>
      <c r="AY132" s="197" t="s">
        <v>310</v>
      </c>
    </row>
    <row r="133" spans="2:63" s="10" customFormat="1" ht="22.9" customHeight="1">
      <c r="B133" s="159"/>
      <c r="C133" s="160"/>
      <c r="D133" s="161" t="s">
        <v>68</v>
      </c>
      <c r="E133" s="173" t="s">
        <v>106</v>
      </c>
      <c r="F133" s="173" t="s">
        <v>406</v>
      </c>
      <c r="G133" s="160"/>
      <c r="H133" s="160"/>
      <c r="I133" s="163"/>
      <c r="J133" s="174">
        <f>BK133</f>
        <v>0</v>
      </c>
      <c r="K133" s="160"/>
      <c r="L133" s="165"/>
      <c r="M133" s="166"/>
      <c r="N133" s="167"/>
      <c r="O133" s="167"/>
      <c r="P133" s="168">
        <f>SUM(P134:P145)</f>
        <v>0</v>
      </c>
      <c r="Q133" s="167"/>
      <c r="R133" s="168">
        <f>SUM(R134:R145)</f>
        <v>52.6057639</v>
      </c>
      <c r="S133" s="167"/>
      <c r="T133" s="169">
        <f>SUM(T134:T145)</f>
        <v>0</v>
      </c>
      <c r="AR133" s="170" t="s">
        <v>314</v>
      </c>
      <c r="AT133" s="171" t="s">
        <v>68</v>
      </c>
      <c r="AU133" s="171" t="s">
        <v>77</v>
      </c>
      <c r="AY133" s="170" t="s">
        <v>310</v>
      </c>
      <c r="BK133" s="172">
        <f>SUM(BK134:BK145)</f>
        <v>0</v>
      </c>
    </row>
    <row r="134" spans="2:65" s="1" customFormat="1" ht="22.5" customHeight="1">
      <c r="B134" s="31"/>
      <c r="C134" s="175" t="s">
        <v>407</v>
      </c>
      <c r="D134" s="175" t="s">
        <v>317</v>
      </c>
      <c r="E134" s="176" t="s">
        <v>408</v>
      </c>
      <c r="F134" s="177" t="s">
        <v>409</v>
      </c>
      <c r="G134" s="178" t="s">
        <v>336</v>
      </c>
      <c r="H134" s="179">
        <v>31.47</v>
      </c>
      <c r="I134" s="180"/>
      <c r="J134" s="179">
        <f>ROUND(I134*H134,2)</f>
        <v>0</v>
      </c>
      <c r="K134" s="177" t="s">
        <v>321</v>
      </c>
      <c r="L134" s="35"/>
      <c r="M134" s="181" t="s">
        <v>1</v>
      </c>
      <c r="N134" s="182" t="s">
        <v>41</v>
      </c>
      <c r="O134" s="57"/>
      <c r="P134" s="183">
        <f>O134*H134</f>
        <v>0</v>
      </c>
      <c r="Q134" s="183">
        <v>1.665</v>
      </c>
      <c r="R134" s="183">
        <f>Q134*H134</f>
        <v>52.39755</v>
      </c>
      <c r="S134" s="183">
        <v>0</v>
      </c>
      <c r="T134" s="184">
        <f>S134*H134</f>
        <v>0</v>
      </c>
      <c r="AR134" s="14" t="s">
        <v>314</v>
      </c>
      <c r="AT134" s="14" t="s">
        <v>317</v>
      </c>
      <c r="AU134" s="14" t="s">
        <v>106</v>
      </c>
      <c r="AY134" s="14" t="s">
        <v>310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4" t="s">
        <v>106</v>
      </c>
      <c r="BK134" s="185">
        <f>ROUND(I134*H134,2)</f>
        <v>0</v>
      </c>
      <c r="BL134" s="14" t="s">
        <v>314</v>
      </c>
      <c r="BM134" s="14" t="s">
        <v>2664</v>
      </c>
    </row>
    <row r="135" spans="2:51" s="12" customFormat="1" ht="11.25">
      <c r="B135" s="198"/>
      <c r="C135" s="199"/>
      <c r="D135" s="188" t="s">
        <v>325</v>
      </c>
      <c r="E135" s="200" t="s">
        <v>1</v>
      </c>
      <c r="F135" s="201" t="s">
        <v>375</v>
      </c>
      <c r="G135" s="199"/>
      <c r="H135" s="200" t="s">
        <v>1</v>
      </c>
      <c r="I135" s="202"/>
      <c r="J135" s="199"/>
      <c r="K135" s="199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325</v>
      </c>
      <c r="AU135" s="207" t="s">
        <v>106</v>
      </c>
      <c r="AV135" s="12" t="s">
        <v>77</v>
      </c>
      <c r="AW135" s="12" t="s">
        <v>31</v>
      </c>
      <c r="AX135" s="12" t="s">
        <v>69</v>
      </c>
      <c r="AY135" s="207" t="s">
        <v>310</v>
      </c>
    </row>
    <row r="136" spans="2:51" s="11" customFormat="1" ht="11.25">
      <c r="B136" s="186"/>
      <c r="C136" s="187"/>
      <c r="D136" s="188" t="s">
        <v>325</v>
      </c>
      <c r="E136" s="189" t="s">
        <v>411</v>
      </c>
      <c r="F136" s="190" t="s">
        <v>2654</v>
      </c>
      <c r="G136" s="187"/>
      <c r="H136" s="191">
        <v>31.47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325</v>
      </c>
      <c r="AU136" s="197" t="s">
        <v>106</v>
      </c>
      <c r="AV136" s="11" t="s">
        <v>106</v>
      </c>
      <c r="AW136" s="11" t="s">
        <v>31</v>
      </c>
      <c r="AX136" s="11" t="s">
        <v>69</v>
      </c>
      <c r="AY136" s="197" t="s">
        <v>310</v>
      </c>
    </row>
    <row r="137" spans="2:51" s="11" customFormat="1" ht="11.25">
      <c r="B137" s="186"/>
      <c r="C137" s="187"/>
      <c r="D137" s="188" t="s">
        <v>325</v>
      </c>
      <c r="E137" s="189" t="s">
        <v>412</v>
      </c>
      <c r="F137" s="190" t="s">
        <v>413</v>
      </c>
      <c r="G137" s="187"/>
      <c r="H137" s="191">
        <v>31.47</v>
      </c>
      <c r="I137" s="192"/>
      <c r="J137" s="187"/>
      <c r="K137" s="187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325</v>
      </c>
      <c r="AU137" s="197" t="s">
        <v>106</v>
      </c>
      <c r="AV137" s="11" t="s">
        <v>106</v>
      </c>
      <c r="AW137" s="11" t="s">
        <v>31</v>
      </c>
      <c r="AX137" s="11" t="s">
        <v>77</v>
      </c>
      <c r="AY137" s="197" t="s">
        <v>310</v>
      </c>
    </row>
    <row r="138" spans="2:65" s="1" customFormat="1" ht="22.5" customHeight="1">
      <c r="B138" s="31"/>
      <c r="C138" s="175" t="s">
        <v>414</v>
      </c>
      <c r="D138" s="175" t="s">
        <v>317</v>
      </c>
      <c r="E138" s="176" t="s">
        <v>415</v>
      </c>
      <c r="F138" s="177" t="s">
        <v>416</v>
      </c>
      <c r="G138" s="178" t="s">
        <v>320</v>
      </c>
      <c r="H138" s="179">
        <v>284.55</v>
      </c>
      <c r="I138" s="180"/>
      <c r="J138" s="179">
        <f>ROUND(I138*H138,2)</f>
        <v>0</v>
      </c>
      <c r="K138" s="177" t="s">
        <v>321</v>
      </c>
      <c r="L138" s="35"/>
      <c r="M138" s="181" t="s">
        <v>1</v>
      </c>
      <c r="N138" s="182" t="s">
        <v>41</v>
      </c>
      <c r="O138" s="57"/>
      <c r="P138" s="183">
        <f>O138*H138</f>
        <v>0</v>
      </c>
      <c r="Q138" s="183">
        <v>0.00017</v>
      </c>
      <c r="R138" s="183">
        <f>Q138*H138</f>
        <v>0.04837350000000001</v>
      </c>
      <c r="S138" s="183">
        <v>0</v>
      </c>
      <c r="T138" s="184">
        <f>S138*H138</f>
        <v>0</v>
      </c>
      <c r="AR138" s="14" t="s">
        <v>314</v>
      </c>
      <c r="AT138" s="14" t="s">
        <v>317</v>
      </c>
      <c r="AU138" s="14" t="s">
        <v>106</v>
      </c>
      <c r="AY138" s="14" t="s">
        <v>310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4" t="s">
        <v>106</v>
      </c>
      <c r="BK138" s="185">
        <f>ROUND(I138*H138,2)</f>
        <v>0</v>
      </c>
      <c r="BL138" s="14" t="s">
        <v>314</v>
      </c>
      <c r="BM138" s="14" t="s">
        <v>2665</v>
      </c>
    </row>
    <row r="139" spans="2:51" s="12" customFormat="1" ht="11.25">
      <c r="B139" s="198"/>
      <c r="C139" s="199"/>
      <c r="D139" s="188" t="s">
        <v>325</v>
      </c>
      <c r="E139" s="200" t="s">
        <v>1</v>
      </c>
      <c r="F139" s="201" t="s">
        <v>2666</v>
      </c>
      <c r="G139" s="199"/>
      <c r="H139" s="200" t="s">
        <v>1</v>
      </c>
      <c r="I139" s="202"/>
      <c r="J139" s="199"/>
      <c r="K139" s="199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325</v>
      </c>
      <c r="AU139" s="207" t="s">
        <v>106</v>
      </c>
      <c r="AV139" s="12" t="s">
        <v>77</v>
      </c>
      <c r="AW139" s="12" t="s">
        <v>31</v>
      </c>
      <c r="AX139" s="12" t="s">
        <v>69</v>
      </c>
      <c r="AY139" s="207" t="s">
        <v>310</v>
      </c>
    </row>
    <row r="140" spans="2:51" s="11" customFormat="1" ht="11.25">
      <c r="B140" s="186"/>
      <c r="C140" s="187"/>
      <c r="D140" s="188" t="s">
        <v>325</v>
      </c>
      <c r="E140" s="189" t="s">
        <v>419</v>
      </c>
      <c r="F140" s="190" t="s">
        <v>2667</v>
      </c>
      <c r="G140" s="187"/>
      <c r="H140" s="191">
        <v>284.55</v>
      </c>
      <c r="I140" s="192"/>
      <c r="J140" s="187"/>
      <c r="K140" s="187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325</v>
      </c>
      <c r="AU140" s="197" t="s">
        <v>106</v>
      </c>
      <c r="AV140" s="11" t="s">
        <v>106</v>
      </c>
      <c r="AW140" s="11" t="s">
        <v>31</v>
      </c>
      <c r="AX140" s="11" t="s">
        <v>77</v>
      </c>
      <c r="AY140" s="197" t="s">
        <v>310</v>
      </c>
    </row>
    <row r="141" spans="2:65" s="1" customFormat="1" ht="16.5" customHeight="1">
      <c r="B141" s="31"/>
      <c r="C141" s="208" t="s">
        <v>421</v>
      </c>
      <c r="D141" s="208" t="s">
        <v>422</v>
      </c>
      <c r="E141" s="209" t="s">
        <v>423</v>
      </c>
      <c r="F141" s="210" t="s">
        <v>424</v>
      </c>
      <c r="G141" s="211" t="s">
        <v>320</v>
      </c>
      <c r="H141" s="212">
        <v>327.23</v>
      </c>
      <c r="I141" s="213"/>
      <c r="J141" s="212">
        <f>ROUND(I141*H141,2)</f>
        <v>0</v>
      </c>
      <c r="K141" s="210" t="s">
        <v>321</v>
      </c>
      <c r="L141" s="214"/>
      <c r="M141" s="215" t="s">
        <v>1</v>
      </c>
      <c r="N141" s="216" t="s">
        <v>41</v>
      </c>
      <c r="O141" s="57"/>
      <c r="P141" s="183">
        <f>O141*H141</f>
        <v>0</v>
      </c>
      <c r="Q141" s="183">
        <v>0.0003</v>
      </c>
      <c r="R141" s="183">
        <f>Q141*H141</f>
        <v>0.09816899999999999</v>
      </c>
      <c r="S141" s="183">
        <v>0</v>
      </c>
      <c r="T141" s="184">
        <f>S141*H141</f>
        <v>0</v>
      </c>
      <c r="AR141" s="14" t="s">
        <v>391</v>
      </c>
      <c r="AT141" s="14" t="s">
        <v>422</v>
      </c>
      <c r="AU141" s="14" t="s">
        <v>106</v>
      </c>
      <c r="AY141" s="14" t="s">
        <v>310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4" t="s">
        <v>106</v>
      </c>
      <c r="BK141" s="185">
        <f>ROUND(I141*H141,2)</f>
        <v>0</v>
      </c>
      <c r="BL141" s="14" t="s">
        <v>314</v>
      </c>
      <c r="BM141" s="14" t="s">
        <v>2668</v>
      </c>
    </row>
    <row r="142" spans="2:51" s="11" customFormat="1" ht="11.25">
      <c r="B142" s="186"/>
      <c r="C142" s="187"/>
      <c r="D142" s="188" t="s">
        <v>325</v>
      </c>
      <c r="E142" s="189" t="s">
        <v>426</v>
      </c>
      <c r="F142" s="190" t="s">
        <v>2669</v>
      </c>
      <c r="G142" s="187"/>
      <c r="H142" s="191">
        <v>327.23</v>
      </c>
      <c r="I142" s="192"/>
      <c r="J142" s="187"/>
      <c r="K142" s="187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325</v>
      </c>
      <c r="AU142" s="197" t="s">
        <v>106</v>
      </c>
      <c r="AV142" s="11" t="s">
        <v>106</v>
      </c>
      <c r="AW142" s="11" t="s">
        <v>31</v>
      </c>
      <c r="AX142" s="11" t="s">
        <v>69</v>
      </c>
      <c r="AY142" s="197" t="s">
        <v>310</v>
      </c>
    </row>
    <row r="143" spans="2:51" s="11" customFormat="1" ht="11.25">
      <c r="B143" s="186"/>
      <c r="C143" s="187"/>
      <c r="D143" s="188" t="s">
        <v>325</v>
      </c>
      <c r="E143" s="189" t="s">
        <v>428</v>
      </c>
      <c r="F143" s="190" t="s">
        <v>429</v>
      </c>
      <c r="G143" s="187"/>
      <c r="H143" s="191">
        <v>327.23</v>
      </c>
      <c r="I143" s="192"/>
      <c r="J143" s="187"/>
      <c r="K143" s="187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325</v>
      </c>
      <c r="AU143" s="197" t="s">
        <v>106</v>
      </c>
      <c r="AV143" s="11" t="s">
        <v>106</v>
      </c>
      <c r="AW143" s="11" t="s">
        <v>31</v>
      </c>
      <c r="AX143" s="11" t="s">
        <v>77</v>
      </c>
      <c r="AY143" s="197" t="s">
        <v>310</v>
      </c>
    </row>
    <row r="144" spans="2:65" s="1" customFormat="1" ht="16.5" customHeight="1">
      <c r="B144" s="31"/>
      <c r="C144" s="175" t="s">
        <v>430</v>
      </c>
      <c r="D144" s="175" t="s">
        <v>317</v>
      </c>
      <c r="E144" s="176" t="s">
        <v>431</v>
      </c>
      <c r="F144" s="177" t="s">
        <v>432</v>
      </c>
      <c r="G144" s="178" t="s">
        <v>422</v>
      </c>
      <c r="H144" s="179">
        <v>125.86</v>
      </c>
      <c r="I144" s="180"/>
      <c r="J144" s="179">
        <f>ROUND(I144*H144,2)</f>
        <v>0</v>
      </c>
      <c r="K144" s="177" t="s">
        <v>321</v>
      </c>
      <c r="L144" s="35"/>
      <c r="M144" s="181" t="s">
        <v>1</v>
      </c>
      <c r="N144" s="182" t="s">
        <v>41</v>
      </c>
      <c r="O144" s="57"/>
      <c r="P144" s="183">
        <f>O144*H144</f>
        <v>0</v>
      </c>
      <c r="Q144" s="183">
        <v>0.00049</v>
      </c>
      <c r="R144" s="183">
        <f>Q144*H144</f>
        <v>0.061671399999999994</v>
      </c>
      <c r="S144" s="183">
        <v>0</v>
      </c>
      <c r="T144" s="184">
        <f>S144*H144</f>
        <v>0</v>
      </c>
      <c r="AR144" s="14" t="s">
        <v>314</v>
      </c>
      <c r="AT144" s="14" t="s">
        <v>317</v>
      </c>
      <c r="AU144" s="14" t="s">
        <v>106</v>
      </c>
      <c r="AY144" s="14" t="s">
        <v>310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4" t="s">
        <v>106</v>
      </c>
      <c r="BK144" s="185">
        <f>ROUND(I144*H144,2)</f>
        <v>0</v>
      </c>
      <c r="BL144" s="14" t="s">
        <v>314</v>
      </c>
      <c r="BM144" s="14" t="s">
        <v>2670</v>
      </c>
    </row>
    <row r="145" spans="2:51" s="11" customFormat="1" ht="11.25">
      <c r="B145" s="186"/>
      <c r="C145" s="187"/>
      <c r="D145" s="188" t="s">
        <v>325</v>
      </c>
      <c r="E145" s="189" t="s">
        <v>434</v>
      </c>
      <c r="F145" s="190" t="s">
        <v>2671</v>
      </c>
      <c r="G145" s="187"/>
      <c r="H145" s="191">
        <v>125.86</v>
      </c>
      <c r="I145" s="192"/>
      <c r="J145" s="187"/>
      <c r="K145" s="187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325</v>
      </c>
      <c r="AU145" s="197" t="s">
        <v>106</v>
      </c>
      <c r="AV145" s="11" t="s">
        <v>106</v>
      </c>
      <c r="AW145" s="11" t="s">
        <v>31</v>
      </c>
      <c r="AX145" s="11" t="s">
        <v>77</v>
      </c>
      <c r="AY145" s="197" t="s">
        <v>310</v>
      </c>
    </row>
    <row r="146" spans="2:63" s="10" customFormat="1" ht="22.9" customHeight="1">
      <c r="B146" s="159"/>
      <c r="C146" s="160"/>
      <c r="D146" s="161" t="s">
        <v>68</v>
      </c>
      <c r="E146" s="173" t="s">
        <v>344</v>
      </c>
      <c r="F146" s="173" t="s">
        <v>436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SUM(P147:P157)</f>
        <v>0</v>
      </c>
      <c r="Q146" s="167"/>
      <c r="R146" s="168">
        <f>SUM(R147:R157)</f>
        <v>0.17283700000000002</v>
      </c>
      <c r="S146" s="167"/>
      <c r="T146" s="169">
        <f>SUM(T147:T157)</f>
        <v>0.0018276000000000004</v>
      </c>
      <c r="AR146" s="170" t="s">
        <v>314</v>
      </c>
      <c r="AT146" s="171" t="s">
        <v>68</v>
      </c>
      <c r="AU146" s="171" t="s">
        <v>77</v>
      </c>
      <c r="AY146" s="170" t="s">
        <v>310</v>
      </c>
      <c r="BK146" s="172">
        <f>SUM(BK147:BK157)</f>
        <v>0</v>
      </c>
    </row>
    <row r="147" spans="2:65" s="1" customFormat="1" ht="16.5" customHeight="1">
      <c r="B147" s="31"/>
      <c r="C147" s="175" t="s">
        <v>437</v>
      </c>
      <c r="D147" s="175" t="s">
        <v>317</v>
      </c>
      <c r="E147" s="176" t="s">
        <v>438</v>
      </c>
      <c r="F147" s="177" t="s">
        <v>439</v>
      </c>
      <c r="G147" s="178" t="s">
        <v>422</v>
      </c>
      <c r="H147" s="179">
        <v>11.5</v>
      </c>
      <c r="I147" s="180"/>
      <c r="J147" s="179">
        <f>ROUND(I147*H147,2)</f>
        <v>0</v>
      </c>
      <c r="K147" s="177" t="s">
        <v>321</v>
      </c>
      <c r="L147" s="35"/>
      <c r="M147" s="181" t="s">
        <v>1</v>
      </c>
      <c r="N147" s="182" t="s">
        <v>41</v>
      </c>
      <c r="O147" s="57"/>
      <c r="P147" s="183">
        <f>O147*H147</f>
        <v>0</v>
      </c>
      <c r="Q147" s="183">
        <v>0.00039</v>
      </c>
      <c r="R147" s="183">
        <f>Q147*H147</f>
        <v>0.004485</v>
      </c>
      <c r="S147" s="183">
        <v>1E-05</v>
      </c>
      <c r="T147" s="184">
        <f>S147*H147</f>
        <v>0.000115</v>
      </c>
      <c r="AR147" s="14" t="s">
        <v>314</v>
      </c>
      <c r="AT147" s="14" t="s">
        <v>317</v>
      </c>
      <c r="AU147" s="14" t="s">
        <v>106</v>
      </c>
      <c r="AY147" s="14" t="s">
        <v>310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4" t="s">
        <v>106</v>
      </c>
      <c r="BK147" s="185">
        <f>ROUND(I147*H147,2)</f>
        <v>0</v>
      </c>
      <c r="BL147" s="14" t="s">
        <v>314</v>
      </c>
      <c r="BM147" s="14" t="s">
        <v>2672</v>
      </c>
    </row>
    <row r="148" spans="2:51" s="12" customFormat="1" ht="11.25">
      <c r="B148" s="198"/>
      <c r="C148" s="199"/>
      <c r="D148" s="188" t="s">
        <v>325</v>
      </c>
      <c r="E148" s="200" t="s">
        <v>1</v>
      </c>
      <c r="F148" s="201" t="s">
        <v>441</v>
      </c>
      <c r="G148" s="199"/>
      <c r="H148" s="200" t="s">
        <v>1</v>
      </c>
      <c r="I148" s="202"/>
      <c r="J148" s="199"/>
      <c r="K148" s="199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325</v>
      </c>
      <c r="AU148" s="207" t="s">
        <v>106</v>
      </c>
      <c r="AV148" s="12" t="s">
        <v>77</v>
      </c>
      <c r="AW148" s="12" t="s">
        <v>31</v>
      </c>
      <c r="AX148" s="12" t="s">
        <v>69</v>
      </c>
      <c r="AY148" s="207" t="s">
        <v>310</v>
      </c>
    </row>
    <row r="149" spans="2:51" s="11" customFormat="1" ht="11.25">
      <c r="B149" s="186"/>
      <c r="C149" s="187"/>
      <c r="D149" s="188" t="s">
        <v>325</v>
      </c>
      <c r="E149" s="189" t="s">
        <v>442</v>
      </c>
      <c r="F149" s="190" t="s">
        <v>2673</v>
      </c>
      <c r="G149" s="187"/>
      <c r="H149" s="191">
        <v>11.5</v>
      </c>
      <c r="I149" s="192"/>
      <c r="J149" s="187"/>
      <c r="K149" s="187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325</v>
      </c>
      <c r="AU149" s="197" t="s">
        <v>106</v>
      </c>
      <c r="AV149" s="11" t="s">
        <v>106</v>
      </c>
      <c r="AW149" s="11" t="s">
        <v>31</v>
      </c>
      <c r="AX149" s="11" t="s">
        <v>69</v>
      </c>
      <c r="AY149" s="197" t="s">
        <v>310</v>
      </c>
    </row>
    <row r="150" spans="2:51" s="11" customFormat="1" ht="11.25">
      <c r="B150" s="186"/>
      <c r="C150" s="187"/>
      <c r="D150" s="188" t="s">
        <v>325</v>
      </c>
      <c r="E150" s="189" t="s">
        <v>107</v>
      </c>
      <c r="F150" s="190" t="s">
        <v>2674</v>
      </c>
      <c r="G150" s="187"/>
      <c r="H150" s="191">
        <v>11.5</v>
      </c>
      <c r="I150" s="192"/>
      <c r="J150" s="187"/>
      <c r="K150" s="187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325</v>
      </c>
      <c r="AU150" s="197" t="s">
        <v>106</v>
      </c>
      <c r="AV150" s="11" t="s">
        <v>106</v>
      </c>
      <c r="AW150" s="11" t="s">
        <v>31</v>
      </c>
      <c r="AX150" s="11" t="s">
        <v>77</v>
      </c>
      <c r="AY150" s="197" t="s">
        <v>310</v>
      </c>
    </row>
    <row r="151" spans="2:65" s="1" customFormat="1" ht="16.5" customHeight="1">
      <c r="B151" s="31"/>
      <c r="C151" s="175" t="s">
        <v>8</v>
      </c>
      <c r="D151" s="175" t="s">
        <v>317</v>
      </c>
      <c r="E151" s="176" t="s">
        <v>447</v>
      </c>
      <c r="F151" s="177" t="s">
        <v>448</v>
      </c>
      <c r="G151" s="178" t="s">
        <v>422</v>
      </c>
      <c r="H151" s="179">
        <v>92.9</v>
      </c>
      <c r="I151" s="180"/>
      <c r="J151" s="179">
        <f>ROUND(I151*H151,2)</f>
        <v>0</v>
      </c>
      <c r="K151" s="177" t="s">
        <v>321</v>
      </c>
      <c r="L151" s="35"/>
      <c r="M151" s="181" t="s">
        <v>1</v>
      </c>
      <c r="N151" s="182" t="s">
        <v>41</v>
      </c>
      <c r="O151" s="57"/>
      <c r="P151" s="183">
        <f>O151*H151</f>
        <v>0</v>
      </c>
      <c r="Q151" s="183">
        <v>0.0008</v>
      </c>
      <c r="R151" s="183">
        <f>Q151*H151</f>
        <v>0.07432000000000001</v>
      </c>
      <c r="S151" s="183">
        <v>1E-05</v>
      </c>
      <c r="T151" s="184">
        <f>S151*H151</f>
        <v>0.0009290000000000001</v>
      </c>
      <c r="AR151" s="14" t="s">
        <v>314</v>
      </c>
      <c r="AT151" s="14" t="s">
        <v>317</v>
      </c>
      <c r="AU151" s="14" t="s">
        <v>106</v>
      </c>
      <c r="AY151" s="14" t="s">
        <v>310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4" t="s">
        <v>106</v>
      </c>
      <c r="BK151" s="185">
        <f>ROUND(I151*H151,2)</f>
        <v>0</v>
      </c>
      <c r="BL151" s="14" t="s">
        <v>314</v>
      </c>
      <c r="BM151" s="14" t="s">
        <v>2675</v>
      </c>
    </row>
    <row r="152" spans="2:51" s="12" customFormat="1" ht="11.25">
      <c r="B152" s="198"/>
      <c r="C152" s="199"/>
      <c r="D152" s="188" t="s">
        <v>325</v>
      </c>
      <c r="E152" s="200" t="s">
        <v>1</v>
      </c>
      <c r="F152" s="201" t="s">
        <v>441</v>
      </c>
      <c r="G152" s="199"/>
      <c r="H152" s="200" t="s">
        <v>1</v>
      </c>
      <c r="I152" s="202"/>
      <c r="J152" s="199"/>
      <c r="K152" s="199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325</v>
      </c>
      <c r="AU152" s="207" t="s">
        <v>106</v>
      </c>
      <c r="AV152" s="12" t="s">
        <v>77</v>
      </c>
      <c r="AW152" s="12" t="s">
        <v>31</v>
      </c>
      <c r="AX152" s="12" t="s">
        <v>69</v>
      </c>
      <c r="AY152" s="207" t="s">
        <v>310</v>
      </c>
    </row>
    <row r="153" spans="2:51" s="11" customFormat="1" ht="11.25">
      <c r="B153" s="186"/>
      <c r="C153" s="187"/>
      <c r="D153" s="188" t="s">
        <v>325</v>
      </c>
      <c r="E153" s="189" t="s">
        <v>450</v>
      </c>
      <c r="F153" s="190" t="s">
        <v>2676</v>
      </c>
      <c r="G153" s="187"/>
      <c r="H153" s="191">
        <v>92.9</v>
      </c>
      <c r="I153" s="192"/>
      <c r="J153" s="187"/>
      <c r="K153" s="187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325</v>
      </c>
      <c r="AU153" s="197" t="s">
        <v>106</v>
      </c>
      <c r="AV153" s="11" t="s">
        <v>106</v>
      </c>
      <c r="AW153" s="11" t="s">
        <v>31</v>
      </c>
      <c r="AX153" s="11" t="s">
        <v>77</v>
      </c>
      <c r="AY153" s="197" t="s">
        <v>310</v>
      </c>
    </row>
    <row r="154" spans="2:65" s="1" customFormat="1" ht="16.5" customHeight="1">
      <c r="B154" s="31"/>
      <c r="C154" s="175" t="s">
        <v>455</v>
      </c>
      <c r="D154" s="175" t="s">
        <v>317</v>
      </c>
      <c r="E154" s="176" t="s">
        <v>2677</v>
      </c>
      <c r="F154" s="177" t="s">
        <v>2678</v>
      </c>
      <c r="G154" s="178" t="s">
        <v>422</v>
      </c>
      <c r="H154" s="179">
        <v>78.36</v>
      </c>
      <c r="I154" s="180"/>
      <c r="J154" s="179">
        <f>ROUND(I154*H154,2)</f>
        <v>0</v>
      </c>
      <c r="K154" s="177" t="s">
        <v>321</v>
      </c>
      <c r="L154" s="35"/>
      <c r="M154" s="181" t="s">
        <v>1</v>
      </c>
      <c r="N154" s="182" t="s">
        <v>41</v>
      </c>
      <c r="O154" s="57"/>
      <c r="P154" s="183">
        <f>O154*H154</f>
        <v>0</v>
      </c>
      <c r="Q154" s="183">
        <v>0.0012</v>
      </c>
      <c r="R154" s="183">
        <f>Q154*H154</f>
        <v>0.09403199999999999</v>
      </c>
      <c r="S154" s="183">
        <v>1E-05</v>
      </c>
      <c r="T154" s="184">
        <f>S154*H154</f>
        <v>0.0007836000000000001</v>
      </c>
      <c r="AR154" s="14" t="s">
        <v>314</v>
      </c>
      <c r="AT154" s="14" t="s">
        <v>317</v>
      </c>
      <c r="AU154" s="14" t="s">
        <v>106</v>
      </c>
      <c r="AY154" s="14" t="s">
        <v>310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4" t="s">
        <v>106</v>
      </c>
      <c r="BK154" s="185">
        <f>ROUND(I154*H154,2)</f>
        <v>0</v>
      </c>
      <c r="BL154" s="14" t="s">
        <v>314</v>
      </c>
      <c r="BM154" s="14" t="s">
        <v>2679</v>
      </c>
    </row>
    <row r="155" spans="2:51" s="12" customFormat="1" ht="11.25">
      <c r="B155" s="198"/>
      <c r="C155" s="199"/>
      <c r="D155" s="188" t="s">
        <v>325</v>
      </c>
      <c r="E155" s="200" t="s">
        <v>1</v>
      </c>
      <c r="F155" s="201" t="s">
        <v>441</v>
      </c>
      <c r="G155" s="199"/>
      <c r="H155" s="200" t="s">
        <v>1</v>
      </c>
      <c r="I155" s="202"/>
      <c r="J155" s="199"/>
      <c r="K155" s="199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325</v>
      </c>
      <c r="AU155" s="207" t="s">
        <v>106</v>
      </c>
      <c r="AV155" s="12" t="s">
        <v>77</v>
      </c>
      <c r="AW155" s="12" t="s">
        <v>31</v>
      </c>
      <c r="AX155" s="12" t="s">
        <v>69</v>
      </c>
      <c r="AY155" s="207" t="s">
        <v>310</v>
      </c>
    </row>
    <row r="156" spans="2:51" s="11" customFormat="1" ht="11.25">
      <c r="B156" s="186"/>
      <c r="C156" s="187"/>
      <c r="D156" s="188" t="s">
        <v>325</v>
      </c>
      <c r="E156" s="189" t="s">
        <v>460</v>
      </c>
      <c r="F156" s="190" t="s">
        <v>2680</v>
      </c>
      <c r="G156" s="187"/>
      <c r="H156" s="191">
        <v>78.36</v>
      </c>
      <c r="I156" s="192"/>
      <c r="J156" s="187"/>
      <c r="K156" s="187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325</v>
      </c>
      <c r="AU156" s="197" t="s">
        <v>106</v>
      </c>
      <c r="AV156" s="11" t="s">
        <v>106</v>
      </c>
      <c r="AW156" s="11" t="s">
        <v>31</v>
      </c>
      <c r="AX156" s="11" t="s">
        <v>69</v>
      </c>
      <c r="AY156" s="197" t="s">
        <v>310</v>
      </c>
    </row>
    <row r="157" spans="2:51" s="11" customFormat="1" ht="11.25">
      <c r="B157" s="186"/>
      <c r="C157" s="187"/>
      <c r="D157" s="188" t="s">
        <v>325</v>
      </c>
      <c r="E157" s="189" t="s">
        <v>2681</v>
      </c>
      <c r="F157" s="190" t="s">
        <v>2682</v>
      </c>
      <c r="G157" s="187"/>
      <c r="H157" s="191">
        <v>78.36</v>
      </c>
      <c r="I157" s="192"/>
      <c r="J157" s="187"/>
      <c r="K157" s="187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325</v>
      </c>
      <c r="AU157" s="197" t="s">
        <v>106</v>
      </c>
      <c r="AV157" s="11" t="s">
        <v>106</v>
      </c>
      <c r="AW157" s="11" t="s">
        <v>31</v>
      </c>
      <c r="AX157" s="11" t="s">
        <v>77</v>
      </c>
      <c r="AY157" s="197" t="s">
        <v>310</v>
      </c>
    </row>
    <row r="158" spans="2:63" s="10" customFormat="1" ht="22.9" customHeight="1">
      <c r="B158" s="159"/>
      <c r="C158" s="160"/>
      <c r="D158" s="161" t="s">
        <v>68</v>
      </c>
      <c r="E158" s="173" t="s">
        <v>314</v>
      </c>
      <c r="F158" s="173" t="s">
        <v>454</v>
      </c>
      <c r="G158" s="160"/>
      <c r="H158" s="160"/>
      <c r="I158" s="163"/>
      <c r="J158" s="174">
        <f>BK158</f>
        <v>0</v>
      </c>
      <c r="K158" s="160"/>
      <c r="L158" s="165"/>
      <c r="M158" s="166"/>
      <c r="N158" s="167"/>
      <c r="O158" s="167"/>
      <c r="P158" s="168">
        <f>SUM(P159:P164)</f>
        <v>0</v>
      </c>
      <c r="Q158" s="167"/>
      <c r="R158" s="168">
        <f>SUM(R159:R164)</f>
        <v>1.349218</v>
      </c>
      <c r="S158" s="167"/>
      <c r="T158" s="169">
        <f>SUM(T159:T164)</f>
        <v>0</v>
      </c>
      <c r="AR158" s="170" t="s">
        <v>314</v>
      </c>
      <c r="AT158" s="171" t="s">
        <v>68</v>
      </c>
      <c r="AU158" s="171" t="s">
        <v>77</v>
      </c>
      <c r="AY158" s="170" t="s">
        <v>310</v>
      </c>
      <c r="BK158" s="172">
        <f>SUM(BK159:BK164)</f>
        <v>0</v>
      </c>
    </row>
    <row r="159" spans="2:65" s="1" customFormat="1" ht="22.5" customHeight="1">
      <c r="B159" s="31"/>
      <c r="C159" s="175" t="s">
        <v>462</v>
      </c>
      <c r="D159" s="175" t="s">
        <v>317</v>
      </c>
      <c r="E159" s="176" t="s">
        <v>456</v>
      </c>
      <c r="F159" s="177" t="s">
        <v>457</v>
      </c>
      <c r="G159" s="178" t="s">
        <v>320</v>
      </c>
      <c r="H159" s="179">
        <v>503.44</v>
      </c>
      <c r="I159" s="180"/>
      <c r="J159" s="179">
        <f>ROUND(I159*H159,2)</f>
        <v>0</v>
      </c>
      <c r="K159" s="177" t="s">
        <v>321</v>
      </c>
      <c r="L159" s="35"/>
      <c r="M159" s="181" t="s">
        <v>1</v>
      </c>
      <c r="N159" s="182" t="s">
        <v>41</v>
      </c>
      <c r="O159" s="57"/>
      <c r="P159" s="183">
        <f>O159*H159</f>
        <v>0</v>
      </c>
      <c r="Q159" s="183">
        <v>0.00235</v>
      </c>
      <c r="R159" s="183">
        <f>Q159*H159</f>
        <v>1.183084</v>
      </c>
      <c r="S159" s="183">
        <v>0</v>
      </c>
      <c r="T159" s="184">
        <f>S159*H159</f>
        <v>0</v>
      </c>
      <c r="AR159" s="14" t="s">
        <v>314</v>
      </c>
      <c r="AT159" s="14" t="s">
        <v>317</v>
      </c>
      <c r="AU159" s="14" t="s">
        <v>106</v>
      </c>
      <c r="AY159" s="14" t="s">
        <v>310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4" t="s">
        <v>106</v>
      </c>
      <c r="BK159" s="185">
        <f>ROUND(I159*H159,2)</f>
        <v>0</v>
      </c>
      <c r="BL159" s="14" t="s">
        <v>314</v>
      </c>
      <c r="BM159" s="14" t="s">
        <v>2683</v>
      </c>
    </row>
    <row r="160" spans="2:51" s="12" customFormat="1" ht="11.25">
      <c r="B160" s="198"/>
      <c r="C160" s="199"/>
      <c r="D160" s="188" t="s">
        <v>325</v>
      </c>
      <c r="E160" s="200" t="s">
        <v>1</v>
      </c>
      <c r="F160" s="201" t="s">
        <v>2684</v>
      </c>
      <c r="G160" s="199"/>
      <c r="H160" s="200" t="s">
        <v>1</v>
      </c>
      <c r="I160" s="202"/>
      <c r="J160" s="199"/>
      <c r="K160" s="199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325</v>
      </c>
      <c r="AU160" s="207" t="s">
        <v>106</v>
      </c>
      <c r="AV160" s="12" t="s">
        <v>77</v>
      </c>
      <c r="AW160" s="12" t="s">
        <v>31</v>
      </c>
      <c r="AX160" s="12" t="s">
        <v>69</v>
      </c>
      <c r="AY160" s="207" t="s">
        <v>310</v>
      </c>
    </row>
    <row r="161" spans="2:51" s="11" customFormat="1" ht="11.25">
      <c r="B161" s="186"/>
      <c r="C161" s="187"/>
      <c r="D161" s="188" t="s">
        <v>325</v>
      </c>
      <c r="E161" s="189" t="s">
        <v>464</v>
      </c>
      <c r="F161" s="190" t="s">
        <v>2685</v>
      </c>
      <c r="G161" s="187"/>
      <c r="H161" s="191">
        <v>503.44</v>
      </c>
      <c r="I161" s="192"/>
      <c r="J161" s="187"/>
      <c r="K161" s="187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325</v>
      </c>
      <c r="AU161" s="197" t="s">
        <v>106</v>
      </c>
      <c r="AV161" s="11" t="s">
        <v>106</v>
      </c>
      <c r="AW161" s="11" t="s">
        <v>31</v>
      </c>
      <c r="AX161" s="11" t="s">
        <v>77</v>
      </c>
      <c r="AY161" s="197" t="s">
        <v>310</v>
      </c>
    </row>
    <row r="162" spans="2:65" s="1" customFormat="1" ht="16.5" customHeight="1">
      <c r="B162" s="31"/>
      <c r="C162" s="208" t="s">
        <v>469</v>
      </c>
      <c r="D162" s="208" t="s">
        <v>422</v>
      </c>
      <c r="E162" s="209" t="s">
        <v>423</v>
      </c>
      <c r="F162" s="210" t="s">
        <v>424</v>
      </c>
      <c r="G162" s="211" t="s">
        <v>320</v>
      </c>
      <c r="H162" s="212">
        <v>553.78</v>
      </c>
      <c r="I162" s="213"/>
      <c r="J162" s="212">
        <f>ROUND(I162*H162,2)</f>
        <v>0</v>
      </c>
      <c r="K162" s="210" t="s">
        <v>321</v>
      </c>
      <c r="L162" s="214"/>
      <c r="M162" s="215" t="s">
        <v>1</v>
      </c>
      <c r="N162" s="216" t="s">
        <v>41</v>
      </c>
      <c r="O162" s="57"/>
      <c r="P162" s="183">
        <f>O162*H162</f>
        <v>0</v>
      </c>
      <c r="Q162" s="183">
        <v>0.0003</v>
      </c>
      <c r="R162" s="183">
        <f>Q162*H162</f>
        <v>0.16613399999999998</v>
      </c>
      <c r="S162" s="183">
        <v>0</v>
      </c>
      <c r="T162" s="184">
        <f>S162*H162</f>
        <v>0</v>
      </c>
      <c r="AR162" s="14" t="s">
        <v>391</v>
      </c>
      <c r="AT162" s="14" t="s">
        <v>422</v>
      </c>
      <c r="AU162" s="14" t="s">
        <v>106</v>
      </c>
      <c r="AY162" s="14" t="s">
        <v>310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4" t="s">
        <v>106</v>
      </c>
      <c r="BK162" s="185">
        <f>ROUND(I162*H162,2)</f>
        <v>0</v>
      </c>
      <c r="BL162" s="14" t="s">
        <v>314</v>
      </c>
      <c r="BM162" s="14" t="s">
        <v>2686</v>
      </c>
    </row>
    <row r="163" spans="2:51" s="11" customFormat="1" ht="11.25">
      <c r="B163" s="186"/>
      <c r="C163" s="187"/>
      <c r="D163" s="188" t="s">
        <v>325</v>
      </c>
      <c r="E163" s="189" t="s">
        <v>474</v>
      </c>
      <c r="F163" s="190" t="s">
        <v>2687</v>
      </c>
      <c r="G163" s="187"/>
      <c r="H163" s="191">
        <v>553.78</v>
      </c>
      <c r="I163" s="192"/>
      <c r="J163" s="187"/>
      <c r="K163" s="187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325</v>
      </c>
      <c r="AU163" s="197" t="s">
        <v>106</v>
      </c>
      <c r="AV163" s="11" t="s">
        <v>106</v>
      </c>
      <c r="AW163" s="11" t="s">
        <v>31</v>
      </c>
      <c r="AX163" s="11" t="s">
        <v>69</v>
      </c>
      <c r="AY163" s="197" t="s">
        <v>310</v>
      </c>
    </row>
    <row r="164" spans="2:51" s="11" customFormat="1" ht="11.25">
      <c r="B164" s="186"/>
      <c r="C164" s="187"/>
      <c r="D164" s="188" t="s">
        <v>325</v>
      </c>
      <c r="E164" s="189" t="s">
        <v>110</v>
      </c>
      <c r="F164" s="190" t="s">
        <v>2688</v>
      </c>
      <c r="G164" s="187"/>
      <c r="H164" s="191">
        <v>553.78</v>
      </c>
      <c r="I164" s="192"/>
      <c r="J164" s="187"/>
      <c r="K164" s="187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325</v>
      </c>
      <c r="AU164" s="197" t="s">
        <v>106</v>
      </c>
      <c r="AV164" s="11" t="s">
        <v>106</v>
      </c>
      <c r="AW164" s="11" t="s">
        <v>31</v>
      </c>
      <c r="AX164" s="11" t="s">
        <v>77</v>
      </c>
      <c r="AY164" s="197" t="s">
        <v>310</v>
      </c>
    </row>
    <row r="165" spans="2:63" s="10" customFormat="1" ht="22.9" customHeight="1">
      <c r="B165" s="159"/>
      <c r="C165" s="160"/>
      <c r="D165" s="161" t="s">
        <v>68</v>
      </c>
      <c r="E165" s="173" t="s">
        <v>380</v>
      </c>
      <c r="F165" s="173" t="s">
        <v>468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SUM(P166:P405)</f>
        <v>0</v>
      </c>
      <c r="Q165" s="167"/>
      <c r="R165" s="168">
        <f>SUM(R166:R405)</f>
        <v>155.70545500000006</v>
      </c>
      <c r="S165" s="167"/>
      <c r="T165" s="169">
        <f>SUM(T166:T405)</f>
        <v>0</v>
      </c>
      <c r="AR165" s="170" t="s">
        <v>314</v>
      </c>
      <c r="AT165" s="171" t="s">
        <v>68</v>
      </c>
      <c r="AU165" s="171" t="s">
        <v>77</v>
      </c>
      <c r="AY165" s="170" t="s">
        <v>310</v>
      </c>
      <c r="BK165" s="172">
        <f>SUM(BK166:BK405)</f>
        <v>0</v>
      </c>
    </row>
    <row r="166" spans="2:65" s="1" customFormat="1" ht="16.5" customHeight="1">
      <c r="B166" s="31"/>
      <c r="C166" s="175" t="s">
        <v>479</v>
      </c>
      <c r="D166" s="175" t="s">
        <v>317</v>
      </c>
      <c r="E166" s="176" t="s">
        <v>470</v>
      </c>
      <c r="F166" s="177" t="s">
        <v>471</v>
      </c>
      <c r="G166" s="178" t="s">
        <v>320</v>
      </c>
      <c r="H166" s="179">
        <v>320.3</v>
      </c>
      <c r="I166" s="180"/>
      <c r="J166" s="179">
        <f>ROUND(I166*H166,2)</f>
        <v>0</v>
      </c>
      <c r="K166" s="177" t="s">
        <v>321</v>
      </c>
      <c r="L166" s="35"/>
      <c r="M166" s="181" t="s">
        <v>1</v>
      </c>
      <c r="N166" s="182" t="s">
        <v>41</v>
      </c>
      <c r="O166" s="57"/>
      <c r="P166" s="183">
        <f>O166*H166</f>
        <v>0</v>
      </c>
      <c r="Q166" s="183">
        <v>0.03358</v>
      </c>
      <c r="R166" s="183">
        <f>Q166*H166</f>
        <v>10.755674</v>
      </c>
      <c r="S166" s="183">
        <v>0</v>
      </c>
      <c r="T166" s="184">
        <f>S166*H166</f>
        <v>0</v>
      </c>
      <c r="AR166" s="14" t="s">
        <v>314</v>
      </c>
      <c r="AT166" s="14" t="s">
        <v>317</v>
      </c>
      <c r="AU166" s="14" t="s">
        <v>106</v>
      </c>
      <c r="AY166" s="14" t="s">
        <v>310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4" t="s">
        <v>106</v>
      </c>
      <c r="BK166" s="185">
        <f>ROUND(I166*H166,2)</f>
        <v>0</v>
      </c>
      <c r="BL166" s="14" t="s">
        <v>314</v>
      </c>
      <c r="BM166" s="14" t="s">
        <v>2689</v>
      </c>
    </row>
    <row r="167" spans="2:51" s="12" customFormat="1" ht="11.25">
      <c r="B167" s="198"/>
      <c r="C167" s="199"/>
      <c r="D167" s="188" t="s">
        <v>325</v>
      </c>
      <c r="E167" s="200" t="s">
        <v>1</v>
      </c>
      <c r="F167" s="201" t="s">
        <v>2690</v>
      </c>
      <c r="G167" s="199"/>
      <c r="H167" s="200" t="s">
        <v>1</v>
      </c>
      <c r="I167" s="202"/>
      <c r="J167" s="199"/>
      <c r="K167" s="199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325</v>
      </c>
      <c r="AU167" s="207" t="s">
        <v>106</v>
      </c>
      <c r="AV167" s="12" t="s">
        <v>77</v>
      </c>
      <c r="AW167" s="12" t="s">
        <v>31</v>
      </c>
      <c r="AX167" s="12" t="s">
        <v>69</v>
      </c>
      <c r="AY167" s="207" t="s">
        <v>310</v>
      </c>
    </row>
    <row r="168" spans="2:51" s="12" customFormat="1" ht="11.25">
      <c r="B168" s="198"/>
      <c r="C168" s="199"/>
      <c r="D168" s="188" t="s">
        <v>325</v>
      </c>
      <c r="E168" s="200" t="s">
        <v>1</v>
      </c>
      <c r="F168" s="201" t="s">
        <v>441</v>
      </c>
      <c r="G168" s="199"/>
      <c r="H168" s="200" t="s">
        <v>1</v>
      </c>
      <c r="I168" s="202"/>
      <c r="J168" s="199"/>
      <c r="K168" s="199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325</v>
      </c>
      <c r="AU168" s="207" t="s">
        <v>106</v>
      </c>
      <c r="AV168" s="12" t="s">
        <v>77</v>
      </c>
      <c r="AW168" s="12" t="s">
        <v>31</v>
      </c>
      <c r="AX168" s="12" t="s">
        <v>69</v>
      </c>
      <c r="AY168" s="207" t="s">
        <v>310</v>
      </c>
    </row>
    <row r="169" spans="2:51" s="11" customFormat="1" ht="11.25">
      <c r="B169" s="186"/>
      <c r="C169" s="187"/>
      <c r="D169" s="188" t="s">
        <v>325</v>
      </c>
      <c r="E169" s="189" t="s">
        <v>483</v>
      </c>
      <c r="F169" s="190" t="s">
        <v>2691</v>
      </c>
      <c r="G169" s="187"/>
      <c r="H169" s="191">
        <v>64.99</v>
      </c>
      <c r="I169" s="192"/>
      <c r="J169" s="187"/>
      <c r="K169" s="187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325</v>
      </c>
      <c r="AU169" s="197" t="s">
        <v>106</v>
      </c>
      <c r="AV169" s="11" t="s">
        <v>106</v>
      </c>
      <c r="AW169" s="11" t="s">
        <v>31</v>
      </c>
      <c r="AX169" s="11" t="s">
        <v>69</v>
      </c>
      <c r="AY169" s="197" t="s">
        <v>310</v>
      </c>
    </row>
    <row r="170" spans="2:51" s="12" customFormat="1" ht="11.25">
      <c r="B170" s="198"/>
      <c r="C170" s="199"/>
      <c r="D170" s="188" t="s">
        <v>325</v>
      </c>
      <c r="E170" s="200" t="s">
        <v>1</v>
      </c>
      <c r="F170" s="201" t="s">
        <v>511</v>
      </c>
      <c r="G170" s="199"/>
      <c r="H170" s="200" t="s">
        <v>1</v>
      </c>
      <c r="I170" s="202"/>
      <c r="J170" s="199"/>
      <c r="K170" s="199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325</v>
      </c>
      <c r="AU170" s="207" t="s">
        <v>106</v>
      </c>
      <c r="AV170" s="12" t="s">
        <v>77</v>
      </c>
      <c r="AW170" s="12" t="s">
        <v>31</v>
      </c>
      <c r="AX170" s="12" t="s">
        <v>69</v>
      </c>
      <c r="AY170" s="207" t="s">
        <v>310</v>
      </c>
    </row>
    <row r="171" spans="2:51" s="11" customFormat="1" ht="22.5">
      <c r="B171" s="186"/>
      <c r="C171" s="187"/>
      <c r="D171" s="188" t="s">
        <v>325</v>
      </c>
      <c r="E171" s="189" t="s">
        <v>112</v>
      </c>
      <c r="F171" s="190" t="s">
        <v>2692</v>
      </c>
      <c r="G171" s="187"/>
      <c r="H171" s="191">
        <v>65.31</v>
      </c>
      <c r="I171" s="192"/>
      <c r="J171" s="187"/>
      <c r="K171" s="187"/>
      <c r="L171" s="193"/>
      <c r="M171" s="194"/>
      <c r="N171" s="195"/>
      <c r="O171" s="195"/>
      <c r="P171" s="195"/>
      <c r="Q171" s="195"/>
      <c r="R171" s="195"/>
      <c r="S171" s="195"/>
      <c r="T171" s="196"/>
      <c r="AT171" s="197" t="s">
        <v>325</v>
      </c>
      <c r="AU171" s="197" t="s">
        <v>106</v>
      </c>
      <c r="AV171" s="11" t="s">
        <v>106</v>
      </c>
      <c r="AW171" s="11" t="s">
        <v>31</v>
      </c>
      <c r="AX171" s="11" t="s">
        <v>69</v>
      </c>
      <c r="AY171" s="197" t="s">
        <v>310</v>
      </c>
    </row>
    <row r="172" spans="2:51" s="11" customFormat="1" ht="11.25">
      <c r="B172" s="186"/>
      <c r="C172" s="187"/>
      <c r="D172" s="188" t="s">
        <v>325</v>
      </c>
      <c r="E172" s="189" t="s">
        <v>114</v>
      </c>
      <c r="F172" s="190" t="s">
        <v>2693</v>
      </c>
      <c r="G172" s="187"/>
      <c r="H172" s="191">
        <v>18.01</v>
      </c>
      <c r="I172" s="192"/>
      <c r="J172" s="187"/>
      <c r="K172" s="187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325</v>
      </c>
      <c r="AU172" s="197" t="s">
        <v>106</v>
      </c>
      <c r="AV172" s="11" t="s">
        <v>106</v>
      </c>
      <c r="AW172" s="11" t="s">
        <v>31</v>
      </c>
      <c r="AX172" s="11" t="s">
        <v>69</v>
      </c>
      <c r="AY172" s="197" t="s">
        <v>310</v>
      </c>
    </row>
    <row r="173" spans="2:51" s="12" customFormat="1" ht="11.25">
      <c r="B173" s="198"/>
      <c r="C173" s="199"/>
      <c r="D173" s="188" t="s">
        <v>325</v>
      </c>
      <c r="E173" s="200" t="s">
        <v>1</v>
      </c>
      <c r="F173" s="201" t="s">
        <v>514</v>
      </c>
      <c r="G173" s="199"/>
      <c r="H173" s="200" t="s">
        <v>1</v>
      </c>
      <c r="I173" s="202"/>
      <c r="J173" s="199"/>
      <c r="K173" s="199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325</v>
      </c>
      <c r="AU173" s="207" t="s">
        <v>106</v>
      </c>
      <c r="AV173" s="12" t="s">
        <v>77</v>
      </c>
      <c r="AW173" s="12" t="s">
        <v>31</v>
      </c>
      <c r="AX173" s="12" t="s">
        <v>69</v>
      </c>
      <c r="AY173" s="207" t="s">
        <v>310</v>
      </c>
    </row>
    <row r="174" spans="2:51" s="11" customFormat="1" ht="22.5">
      <c r="B174" s="186"/>
      <c r="C174" s="187"/>
      <c r="D174" s="188" t="s">
        <v>325</v>
      </c>
      <c r="E174" s="189" t="s">
        <v>116</v>
      </c>
      <c r="F174" s="190" t="s">
        <v>2694</v>
      </c>
      <c r="G174" s="187"/>
      <c r="H174" s="191">
        <v>76.14</v>
      </c>
      <c r="I174" s="192"/>
      <c r="J174" s="187"/>
      <c r="K174" s="187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325</v>
      </c>
      <c r="AU174" s="197" t="s">
        <v>106</v>
      </c>
      <c r="AV174" s="11" t="s">
        <v>106</v>
      </c>
      <c r="AW174" s="11" t="s">
        <v>31</v>
      </c>
      <c r="AX174" s="11" t="s">
        <v>69</v>
      </c>
      <c r="AY174" s="197" t="s">
        <v>310</v>
      </c>
    </row>
    <row r="175" spans="2:51" s="12" customFormat="1" ht="11.25">
      <c r="B175" s="198"/>
      <c r="C175" s="199"/>
      <c r="D175" s="188" t="s">
        <v>325</v>
      </c>
      <c r="E175" s="200" t="s">
        <v>1</v>
      </c>
      <c r="F175" s="201" t="s">
        <v>516</v>
      </c>
      <c r="G175" s="199"/>
      <c r="H175" s="200" t="s">
        <v>1</v>
      </c>
      <c r="I175" s="202"/>
      <c r="J175" s="199"/>
      <c r="K175" s="199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325</v>
      </c>
      <c r="AU175" s="207" t="s">
        <v>106</v>
      </c>
      <c r="AV175" s="12" t="s">
        <v>77</v>
      </c>
      <c r="AW175" s="12" t="s">
        <v>31</v>
      </c>
      <c r="AX175" s="12" t="s">
        <v>69</v>
      </c>
      <c r="AY175" s="207" t="s">
        <v>310</v>
      </c>
    </row>
    <row r="176" spans="2:51" s="11" customFormat="1" ht="11.25">
      <c r="B176" s="186"/>
      <c r="C176" s="187"/>
      <c r="D176" s="188" t="s">
        <v>325</v>
      </c>
      <c r="E176" s="189" t="s">
        <v>119</v>
      </c>
      <c r="F176" s="190" t="s">
        <v>2695</v>
      </c>
      <c r="G176" s="187"/>
      <c r="H176" s="191">
        <v>95.85</v>
      </c>
      <c r="I176" s="192"/>
      <c r="J176" s="187"/>
      <c r="K176" s="187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325</v>
      </c>
      <c r="AU176" s="197" t="s">
        <v>106</v>
      </c>
      <c r="AV176" s="11" t="s">
        <v>106</v>
      </c>
      <c r="AW176" s="11" t="s">
        <v>31</v>
      </c>
      <c r="AX176" s="11" t="s">
        <v>69</v>
      </c>
      <c r="AY176" s="197" t="s">
        <v>310</v>
      </c>
    </row>
    <row r="177" spans="2:51" s="11" customFormat="1" ht="11.25">
      <c r="B177" s="186"/>
      <c r="C177" s="187"/>
      <c r="D177" s="188" t="s">
        <v>325</v>
      </c>
      <c r="E177" s="189" t="s">
        <v>122</v>
      </c>
      <c r="F177" s="190" t="s">
        <v>2696</v>
      </c>
      <c r="G177" s="187"/>
      <c r="H177" s="191">
        <v>320.3</v>
      </c>
      <c r="I177" s="192"/>
      <c r="J177" s="187"/>
      <c r="K177" s="187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325</v>
      </c>
      <c r="AU177" s="197" t="s">
        <v>106</v>
      </c>
      <c r="AV177" s="11" t="s">
        <v>106</v>
      </c>
      <c r="AW177" s="11" t="s">
        <v>31</v>
      </c>
      <c r="AX177" s="11" t="s">
        <v>77</v>
      </c>
      <c r="AY177" s="197" t="s">
        <v>310</v>
      </c>
    </row>
    <row r="178" spans="2:65" s="1" customFormat="1" ht="22.5" customHeight="1">
      <c r="B178" s="31"/>
      <c r="C178" s="175" t="s">
        <v>499</v>
      </c>
      <c r="D178" s="175" t="s">
        <v>317</v>
      </c>
      <c r="E178" s="176" t="s">
        <v>480</v>
      </c>
      <c r="F178" s="177" t="s">
        <v>481</v>
      </c>
      <c r="G178" s="178" t="s">
        <v>320</v>
      </c>
      <c r="H178" s="179">
        <v>510.67</v>
      </c>
      <c r="I178" s="180"/>
      <c r="J178" s="179">
        <f>ROUND(I178*H178,2)</f>
        <v>0</v>
      </c>
      <c r="K178" s="177" t="s">
        <v>321</v>
      </c>
      <c r="L178" s="35"/>
      <c r="M178" s="181" t="s">
        <v>1</v>
      </c>
      <c r="N178" s="182" t="s">
        <v>41</v>
      </c>
      <c r="O178" s="57"/>
      <c r="P178" s="183">
        <f>O178*H178</f>
        <v>0</v>
      </c>
      <c r="Q178" s="183">
        <v>0.0345</v>
      </c>
      <c r="R178" s="183">
        <f>Q178*H178</f>
        <v>17.618115000000003</v>
      </c>
      <c r="S178" s="183">
        <v>0</v>
      </c>
      <c r="T178" s="184">
        <f>S178*H178</f>
        <v>0</v>
      </c>
      <c r="AR178" s="14" t="s">
        <v>314</v>
      </c>
      <c r="AT178" s="14" t="s">
        <v>317</v>
      </c>
      <c r="AU178" s="14" t="s">
        <v>106</v>
      </c>
      <c r="AY178" s="14" t="s">
        <v>310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4" t="s">
        <v>106</v>
      </c>
      <c r="BK178" s="185">
        <f>ROUND(I178*H178,2)</f>
        <v>0</v>
      </c>
      <c r="BL178" s="14" t="s">
        <v>314</v>
      </c>
      <c r="BM178" s="14" t="s">
        <v>2697</v>
      </c>
    </row>
    <row r="179" spans="2:51" s="12" customFormat="1" ht="11.25">
      <c r="B179" s="198"/>
      <c r="C179" s="199"/>
      <c r="D179" s="188" t="s">
        <v>325</v>
      </c>
      <c r="E179" s="200" t="s">
        <v>1</v>
      </c>
      <c r="F179" s="201" t="s">
        <v>441</v>
      </c>
      <c r="G179" s="199"/>
      <c r="H179" s="200" t="s">
        <v>1</v>
      </c>
      <c r="I179" s="202"/>
      <c r="J179" s="199"/>
      <c r="K179" s="199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325</v>
      </c>
      <c r="AU179" s="207" t="s">
        <v>106</v>
      </c>
      <c r="AV179" s="12" t="s">
        <v>77</v>
      </c>
      <c r="AW179" s="12" t="s">
        <v>31</v>
      </c>
      <c r="AX179" s="12" t="s">
        <v>69</v>
      </c>
      <c r="AY179" s="207" t="s">
        <v>310</v>
      </c>
    </row>
    <row r="180" spans="2:51" s="11" customFormat="1" ht="11.25">
      <c r="B180" s="186"/>
      <c r="C180" s="187"/>
      <c r="D180" s="188" t="s">
        <v>325</v>
      </c>
      <c r="E180" s="189" t="s">
        <v>503</v>
      </c>
      <c r="F180" s="190" t="s">
        <v>2698</v>
      </c>
      <c r="G180" s="187"/>
      <c r="H180" s="191">
        <v>94.16</v>
      </c>
      <c r="I180" s="192"/>
      <c r="J180" s="187"/>
      <c r="K180" s="187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325</v>
      </c>
      <c r="AU180" s="197" t="s">
        <v>106</v>
      </c>
      <c r="AV180" s="11" t="s">
        <v>106</v>
      </c>
      <c r="AW180" s="11" t="s">
        <v>31</v>
      </c>
      <c r="AX180" s="11" t="s">
        <v>69</v>
      </c>
      <c r="AY180" s="197" t="s">
        <v>310</v>
      </c>
    </row>
    <row r="181" spans="2:51" s="11" customFormat="1" ht="11.25">
      <c r="B181" s="186"/>
      <c r="C181" s="187"/>
      <c r="D181" s="188" t="s">
        <v>325</v>
      </c>
      <c r="E181" s="189" t="s">
        <v>136</v>
      </c>
      <c r="F181" s="190" t="s">
        <v>2699</v>
      </c>
      <c r="G181" s="187"/>
      <c r="H181" s="191">
        <v>47.88</v>
      </c>
      <c r="I181" s="192"/>
      <c r="J181" s="187"/>
      <c r="K181" s="187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325</v>
      </c>
      <c r="AU181" s="197" t="s">
        <v>106</v>
      </c>
      <c r="AV181" s="11" t="s">
        <v>106</v>
      </c>
      <c r="AW181" s="11" t="s">
        <v>31</v>
      </c>
      <c r="AX181" s="11" t="s">
        <v>69</v>
      </c>
      <c r="AY181" s="197" t="s">
        <v>310</v>
      </c>
    </row>
    <row r="182" spans="2:51" s="11" customFormat="1" ht="11.25">
      <c r="B182" s="186"/>
      <c r="C182" s="187"/>
      <c r="D182" s="188" t="s">
        <v>325</v>
      </c>
      <c r="E182" s="189" t="s">
        <v>137</v>
      </c>
      <c r="F182" s="190" t="s">
        <v>2700</v>
      </c>
      <c r="G182" s="187"/>
      <c r="H182" s="191">
        <v>60.65</v>
      </c>
      <c r="I182" s="192"/>
      <c r="J182" s="187"/>
      <c r="K182" s="187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325</v>
      </c>
      <c r="AU182" s="197" t="s">
        <v>106</v>
      </c>
      <c r="AV182" s="11" t="s">
        <v>106</v>
      </c>
      <c r="AW182" s="11" t="s">
        <v>31</v>
      </c>
      <c r="AX182" s="11" t="s">
        <v>69</v>
      </c>
      <c r="AY182" s="197" t="s">
        <v>310</v>
      </c>
    </row>
    <row r="183" spans="2:51" s="11" customFormat="1" ht="11.25">
      <c r="B183" s="186"/>
      <c r="C183" s="187"/>
      <c r="D183" s="188" t="s">
        <v>325</v>
      </c>
      <c r="E183" s="189" t="s">
        <v>138</v>
      </c>
      <c r="F183" s="190" t="s">
        <v>2701</v>
      </c>
      <c r="G183" s="187"/>
      <c r="H183" s="191">
        <v>85.12</v>
      </c>
      <c r="I183" s="192"/>
      <c r="J183" s="187"/>
      <c r="K183" s="187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325</v>
      </c>
      <c r="AU183" s="197" t="s">
        <v>106</v>
      </c>
      <c r="AV183" s="11" t="s">
        <v>106</v>
      </c>
      <c r="AW183" s="11" t="s">
        <v>31</v>
      </c>
      <c r="AX183" s="11" t="s">
        <v>69</v>
      </c>
      <c r="AY183" s="197" t="s">
        <v>310</v>
      </c>
    </row>
    <row r="184" spans="2:51" s="11" customFormat="1" ht="11.25">
      <c r="B184" s="186"/>
      <c r="C184" s="187"/>
      <c r="D184" s="188" t="s">
        <v>325</v>
      </c>
      <c r="E184" s="189" t="s">
        <v>139</v>
      </c>
      <c r="F184" s="190" t="s">
        <v>2702</v>
      </c>
      <c r="G184" s="187"/>
      <c r="H184" s="191">
        <v>70.22</v>
      </c>
      <c r="I184" s="192"/>
      <c r="J184" s="187"/>
      <c r="K184" s="187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325</v>
      </c>
      <c r="AU184" s="197" t="s">
        <v>106</v>
      </c>
      <c r="AV184" s="11" t="s">
        <v>106</v>
      </c>
      <c r="AW184" s="11" t="s">
        <v>31</v>
      </c>
      <c r="AX184" s="11" t="s">
        <v>69</v>
      </c>
      <c r="AY184" s="197" t="s">
        <v>310</v>
      </c>
    </row>
    <row r="185" spans="2:51" s="11" customFormat="1" ht="11.25">
      <c r="B185" s="186"/>
      <c r="C185" s="187"/>
      <c r="D185" s="188" t="s">
        <v>325</v>
      </c>
      <c r="E185" s="189" t="s">
        <v>140</v>
      </c>
      <c r="F185" s="190" t="s">
        <v>489</v>
      </c>
      <c r="G185" s="187"/>
      <c r="H185" s="191">
        <v>67.03</v>
      </c>
      <c r="I185" s="192"/>
      <c r="J185" s="187"/>
      <c r="K185" s="187"/>
      <c r="L185" s="193"/>
      <c r="M185" s="194"/>
      <c r="N185" s="195"/>
      <c r="O185" s="195"/>
      <c r="P185" s="195"/>
      <c r="Q185" s="195"/>
      <c r="R185" s="195"/>
      <c r="S185" s="195"/>
      <c r="T185" s="196"/>
      <c r="AT185" s="197" t="s">
        <v>325</v>
      </c>
      <c r="AU185" s="197" t="s">
        <v>106</v>
      </c>
      <c r="AV185" s="11" t="s">
        <v>106</v>
      </c>
      <c r="AW185" s="11" t="s">
        <v>31</v>
      </c>
      <c r="AX185" s="11" t="s">
        <v>69</v>
      </c>
      <c r="AY185" s="197" t="s">
        <v>310</v>
      </c>
    </row>
    <row r="186" spans="2:51" s="12" customFormat="1" ht="11.25">
      <c r="B186" s="198"/>
      <c r="C186" s="199"/>
      <c r="D186" s="188" t="s">
        <v>325</v>
      </c>
      <c r="E186" s="200" t="s">
        <v>1</v>
      </c>
      <c r="F186" s="201" t="s">
        <v>491</v>
      </c>
      <c r="G186" s="199"/>
      <c r="H186" s="200" t="s">
        <v>1</v>
      </c>
      <c r="I186" s="202"/>
      <c r="J186" s="199"/>
      <c r="K186" s="199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325</v>
      </c>
      <c r="AU186" s="207" t="s">
        <v>106</v>
      </c>
      <c r="AV186" s="12" t="s">
        <v>77</v>
      </c>
      <c r="AW186" s="12" t="s">
        <v>31</v>
      </c>
      <c r="AX186" s="12" t="s">
        <v>69</v>
      </c>
      <c r="AY186" s="207" t="s">
        <v>310</v>
      </c>
    </row>
    <row r="187" spans="2:51" s="11" customFormat="1" ht="11.25">
      <c r="B187" s="186"/>
      <c r="C187" s="187"/>
      <c r="D187" s="188" t="s">
        <v>325</v>
      </c>
      <c r="E187" s="189" t="s">
        <v>141</v>
      </c>
      <c r="F187" s="190" t="s">
        <v>2703</v>
      </c>
      <c r="G187" s="187"/>
      <c r="H187" s="191">
        <v>-25.02</v>
      </c>
      <c r="I187" s="192"/>
      <c r="J187" s="187"/>
      <c r="K187" s="187"/>
      <c r="L187" s="193"/>
      <c r="M187" s="194"/>
      <c r="N187" s="195"/>
      <c r="O187" s="195"/>
      <c r="P187" s="195"/>
      <c r="Q187" s="195"/>
      <c r="R187" s="195"/>
      <c r="S187" s="195"/>
      <c r="T187" s="196"/>
      <c r="AT187" s="197" t="s">
        <v>325</v>
      </c>
      <c r="AU187" s="197" t="s">
        <v>106</v>
      </c>
      <c r="AV187" s="11" t="s">
        <v>106</v>
      </c>
      <c r="AW187" s="11" t="s">
        <v>31</v>
      </c>
      <c r="AX187" s="11" t="s">
        <v>69</v>
      </c>
      <c r="AY187" s="197" t="s">
        <v>310</v>
      </c>
    </row>
    <row r="188" spans="2:51" s="12" customFormat="1" ht="11.25">
      <c r="B188" s="198"/>
      <c r="C188" s="199"/>
      <c r="D188" s="188" t="s">
        <v>325</v>
      </c>
      <c r="E188" s="200" t="s">
        <v>1</v>
      </c>
      <c r="F188" s="201" t="s">
        <v>473</v>
      </c>
      <c r="G188" s="199"/>
      <c r="H188" s="200" t="s">
        <v>1</v>
      </c>
      <c r="I188" s="202"/>
      <c r="J188" s="199"/>
      <c r="K188" s="199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325</v>
      </c>
      <c r="AU188" s="207" t="s">
        <v>106</v>
      </c>
      <c r="AV188" s="12" t="s">
        <v>77</v>
      </c>
      <c r="AW188" s="12" t="s">
        <v>31</v>
      </c>
      <c r="AX188" s="12" t="s">
        <v>69</v>
      </c>
      <c r="AY188" s="207" t="s">
        <v>310</v>
      </c>
    </row>
    <row r="189" spans="2:51" s="11" customFormat="1" ht="11.25">
      <c r="B189" s="186"/>
      <c r="C189" s="187"/>
      <c r="D189" s="188" t="s">
        <v>325</v>
      </c>
      <c r="E189" s="189" t="s">
        <v>142</v>
      </c>
      <c r="F189" s="190" t="s">
        <v>2704</v>
      </c>
      <c r="G189" s="187"/>
      <c r="H189" s="191">
        <v>29.4</v>
      </c>
      <c r="I189" s="192"/>
      <c r="J189" s="187"/>
      <c r="K189" s="187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325</v>
      </c>
      <c r="AU189" s="197" t="s">
        <v>106</v>
      </c>
      <c r="AV189" s="11" t="s">
        <v>106</v>
      </c>
      <c r="AW189" s="11" t="s">
        <v>31</v>
      </c>
      <c r="AX189" s="11" t="s">
        <v>69</v>
      </c>
      <c r="AY189" s="197" t="s">
        <v>310</v>
      </c>
    </row>
    <row r="190" spans="2:51" s="11" customFormat="1" ht="11.25">
      <c r="B190" s="186"/>
      <c r="C190" s="187"/>
      <c r="D190" s="188" t="s">
        <v>325</v>
      </c>
      <c r="E190" s="189" t="s">
        <v>143</v>
      </c>
      <c r="F190" s="190" t="s">
        <v>2705</v>
      </c>
      <c r="G190" s="187"/>
      <c r="H190" s="191">
        <v>81.23</v>
      </c>
      <c r="I190" s="192"/>
      <c r="J190" s="187"/>
      <c r="K190" s="187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325</v>
      </c>
      <c r="AU190" s="197" t="s">
        <v>106</v>
      </c>
      <c r="AV190" s="11" t="s">
        <v>106</v>
      </c>
      <c r="AW190" s="11" t="s">
        <v>31</v>
      </c>
      <c r="AX190" s="11" t="s">
        <v>69</v>
      </c>
      <c r="AY190" s="197" t="s">
        <v>310</v>
      </c>
    </row>
    <row r="191" spans="2:51" s="11" customFormat="1" ht="11.25">
      <c r="B191" s="186"/>
      <c r="C191" s="187"/>
      <c r="D191" s="188" t="s">
        <v>325</v>
      </c>
      <c r="E191" s="189" t="s">
        <v>144</v>
      </c>
      <c r="F191" s="190" t="s">
        <v>2706</v>
      </c>
      <c r="G191" s="187"/>
      <c r="H191" s="191">
        <v>510.67</v>
      </c>
      <c r="I191" s="192"/>
      <c r="J191" s="187"/>
      <c r="K191" s="187"/>
      <c r="L191" s="193"/>
      <c r="M191" s="194"/>
      <c r="N191" s="195"/>
      <c r="O191" s="195"/>
      <c r="P191" s="195"/>
      <c r="Q191" s="195"/>
      <c r="R191" s="195"/>
      <c r="S191" s="195"/>
      <c r="T191" s="196"/>
      <c r="AT191" s="197" t="s">
        <v>325</v>
      </c>
      <c r="AU191" s="197" t="s">
        <v>106</v>
      </c>
      <c r="AV191" s="11" t="s">
        <v>106</v>
      </c>
      <c r="AW191" s="11" t="s">
        <v>31</v>
      </c>
      <c r="AX191" s="11" t="s">
        <v>77</v>
      </c>
      <c r="AY191" s="197" t="s">
        <v>310</v>
      </c>
    </row>
    <row r="192" spans="2:65" s="1" customFormat="1" ht="16.5" customHeight="1">
      <c r="B192" s="31"/>
      <c r="C192" s="175" t="s">
        <v>7</v>
      </c>
      <c r="D192" s="175" t="s">
        <v>317</v>
      </c>
      <c r="E192" s="176" t="s">
        <v>500</v>
      </c>
      <c r="F192" s="177" t="s">
        <v>501</v>
      </c>
      <c r="G192" s="178" t="s">
        <v>320</v>
      </c>
      <c r="H192" s="179">
        <v>510.67</v>
      </c>
      <c r="I192" s="180"/>
      <c r="J192" s="179">
        <f>ROUND(I192*H192,2)</f>
        <v>0</v>
      </c>
      <c r="K192" s="177" t="s">
        <v>321</v>
      </c>
      <c r="L192" s="35"/>
      <c r="M192" s="181" t="s">
        <v>1</v>
      </c>
      <c r="N192" s="182" t="s">
        <v>41</v>
      </c>
      <c r="O192" s="57"/>
      <c r="P192" s="183">
        <f>O192*H192</f>
        <v>0</v>
      </c>
      <c r="Q192" s="183">
        <v>0.016</v>
      </c>
      <c r="R192" s="183">
        <f>Q192*H192</f>
        <v>8.170720000000001</v>
      </c>
      <c r="S192" s="183">
        <v>0</v>
      </c>
      <c r="T192" s="184">
        <f>S192*H192</f>
        <v>0</v>
      </c>
      <c r="AR192" s="14" t="s">
        <v>314</v>
      </c>
      <c r="AT192" s="14" t="s">
        <v>317</v>
      </c>
      <c r="AU192" s="14" t="s">
        <v>106</v>
      </c>
      <c r="AY192" s="14" t="s">
        <v>310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4" t="s">
        <v>106</v>
      </c>
      <c r="BK192" s="185">
        <f>ROUND(I192*H192,2)</f>
        <v>0</v>
      </c>
      <c r="BL192" s="14" t="s">
        <v>314</v>
      </c>
      <c r="BM192" s="14" t="s">
        <v>2707</v>
      </c>
    </row>
    <row r="193" spans="2:51" s="12" customFormat="1" ht="11.25">
      <c r="B193" s="198"/>
      <c r="C193" s="199"/>
      <c r="D193" s="188" t="s">
        <v>325</v>
      </c>
      <c r="E193" s="200" t="s">
        <v>1</v>
      </c>
      <c r="F193" s="201" t="s">
        <v>441</v>
      </c>
      <c r="G193" s="199"/>
      <c r="H193" s="200" t="s">
        <v>1</v>
      </c>
      <c r="I193" s="202"/>
      <c r="J193" s="199"/>
      <c r="K193" s="199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325</v>
      </c>
      <c r="AU193" s="207" t="s">
        <v>106</v>
      </c>
      <c r="AV193" s="12" t="s">
        <v>77</v>
      </c>
      <c r="AW193" s="12" t="s">
        <v>31</v>
      </c>
      <c r="AX193" s="12" t="s">
        <v>69</v>
      </c>
      <c r="AY193" s="207" t="s">
        <v>310</v>
      </c>
    </row>
    <row r="194" spans="2:51" s="11" customFormat="1" ht="11.25">
      <c r="B194" s="186"/>
      <c r="C194" s="187"/>
      <c r="D194" s="188" t="s">
        <v>325</v>
      </c>
      <c r="E194" s="189" t="s">
        <v>509</v>
      </c>
      <c r="F194" s="190" t="s">
        <v>2698</v>
      </c>
      <c r="G194" s="187"/>
      <c r="H194" s="191">
        <v>94.16</v>
      </c>
      <c r="I194" s="192"/>
      <c r="J194" s="187"/>
      <c r="K194" s="187"/>
      <c r="L194" s="193"/>
      <c r="M194" s="194"/>
      <c r="N194" s="195"/>
      <c r="O194" s="195"/>
      <c r="P194" s="195"/>
      <c r="Q194" s="195"/>
      <c r="R194" s="195"/>
      <c r="S194" s="195"/>
      <c r="T194" s="196"/>
      <c r="AT194" s="197" t="s">
        <v>325</v>
      </c>
      <c r="AU194" s="197" t="s">
        <v>106</v>
      </c>
      <c r="AV194" s="11" t="s">
        <v>106</v>
      </c>
      <c r="AW194" s="11" t="s">
        <v>31</v>
      </c>
      <c r="AX194" s="11" t="s">
        <v>69</v>
      </c>
      <c r="AY194" s="197" t="s">
        <v>310</v>
      </c>
    </row>
    <row r="195" spans="2:51" s="11" customFormat="1" ht="11.25">
      <c r="B195" s="186"/>
      <c r="C195" s="187"/>
      <c r="D195" s="188" t="s">
        <v>325</v>
      </c>
      <c r="E195" s="189" t="s">
        <v>147</v>
      </c>
      <c r="F195" s="190" t="s">
        <v>2699</v>
      </c>
      <c r="G195" s="187"/>
      <c r="H195" s="191">
        <v>47.88</v>
      </c>
      <c r="I195" s="192"/>
      <c r="J195" s="187"/>
      <c r="K195" s="187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325</v>
      </c>
      <c r="AU195" s="197" t="s">
        <v>106</v>
      </c>
      <c r="AV195" s="11" t="s">
        <v>106</v>
      </c>
      <c r="AW195" s="11" t="s">
        <v>31</v>
      </c>
      <c r="AX195" s="11" t="s">
        <v>69</v>
      </c>
      <c r="AY195" s="197" t="s">
        <v>310</v>
      </c>
    </row>
    <row r="196" spans="2:51" s="11" customFormat="1" ht="11.25">
      <c r="B196" s="186"/>
      <c r="C196" s="187"/>
      <c r="D196" s="188" t="s">
        <v>325</v>
      </c>
      <c r="E196" s="189" t="s">
        <v>149</v>
      </c>
      <c r="F196" s="190" t="s">
        <v>2700</v>
      </c>
      <c r="G196" s="187"/>
      <c r="H196" s="191">
        <v>60.65</v>
      </c>
      <c r="I196" s="192"/>
      <c r="J196" s="187"/>
      <c r="K196" s="187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325</v>
      </c>
      <c r="AU196" s="197" t="s">
        <v>106</v>
      </c>
      <c r="AV196" s="11" t="s">
        <v>106</v>
      </c>
      <c r="AW196" s="11" t="s">
        <v>31</v>
      </c>
      <c r="AX196" s="11" t="s">
        <v>69</v>
      </c>
      <c r="AY196" s="197" t="s">
        <v>310</v>
      </c>
    </row>
    <row r="197" spans="2:51" s="11" customFormat="1" ht="11.25">
      <c r="B197" s="186"/>
      <c r="C197" s="187"/>
      <c r="D197" s="188" t="s">
        <v>325</v>
      </c>
      <c r="E197" s="189" t="s">
        <v>151</v>
      </c>
      <c r="F197" s="190" t="s">
        <v>2701</v>
      </c>
      <c r="G197" s="187"/>
      <c r="H197" s="191">
        <v>85.12</v>
      </c>
      <c r="I197" s="192"/>
      <c r="J197" s="187"/>
      <c r="K197" s="187"/>
      <c r="L197" s="193"/>
      <c r="M197" s="194"/>
      <c r="N197" s="195"/>
      <c r="O197" s="195"/>
      <c r="P197" s="195"/>
      <c r="Q197" s="195"/>
      <c r="R197" s="195"/>
      <c r="S197" s="195"/>
      <c r="T197" s="196"/>
      <c r="AT197" s="197" t="s">
        <v>325</v>
      </c>
      <c r="AU197" s="197" t="s">
        <v>106</v>
      </c>
      <c r="AV197" s="11" t="s">
        <v>106</v>
      </c>
      <c r="AW197" s="11" t="s">
        <v>31</v>
      </c>
      <c r="AX197" s="11" t="s">
        <v>69</v>
      </c>
      <c r="AY197" s="197" t="s">
        <v>310</v>
      </c>
    </row>
    <row r="198" spans="2:51" s="11" customFormat="1" ht="11.25">
      <c r="B198" s="186"/>
      <c r="C198" s="187"/>
      <c r="D198" s="188" t="s">
        <v>325</v>
      </c>
      <c r="E198" s="189" t="s">
        <v>153</v>
      </c>
      <c r="F198" s="190" t="s">
        <v>2702</v>
      </c>
      <c r="G198" s="187"/>
      <c r="H198" s="191">
        <v>70.22</v>
      </c>
      <c r="I198" s="192"/>
      <c r="J198" s="187"/>
      <c r="K198" s="187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325</v>
      </c>
      <c r="AU198" s="197" t="s">
        <v>106</v>
      </c>
      <c r="AV198" s="11" t="s">
        <v>106</v>
      </c>
      <c r="AW198" s="11" t="s">
        <v>31</v>
      </c>
      <c r="AX198" s="11" t="s">
        <v>69</v>
      </c>
      <c r="AY198" s="197" t="s">
        <v>310</v>
      </c>
    </row>
    <row r="199" spans="2:51" s="11" customFormat="1" ht="11.25">
      <c r="B199" s="186"/>
      <c r="C199" s="187"/>
      <c r="D199" s="188" t="s">
        <v>325</v>
      </c>
      <c r="E199" s="189" t="s">
        <v>518</v>
      </c>
      <c r="F199" s="190" t="s">
        <v>489</v>
      </c>
      <c r="G199" s="187"/>
      <c r="H199" s="191">
        <v>67.03</v>
      </c>
      <c r="I199" s="192"/>
      <c r="J199" s="187"/>
      <c r="K199" s="187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325</v>
      </c>
      <c r="AU199" s="197" t="s">
        <v>106</v>
      </c>
      <c r="AV199" s="11" t="s">
        <v>106</v>
      </c>
      <c r="AW199" s="11" t="s">
        <v>31</v>
      </c>
      <c r="AX199" s="11" t="s">
        <v>69</v>
      </c>
      <c r="AY199" s="197" t="s">
        <v>310</v>
      </c>
    </row>
    <row r="200" spans="2:51" s="12" customFormat="1" ht="11.25">
      <c r="B200" s="198"/>
      <c r="C200" s="199"/>
      <c r="D200" s="188" t="s">
        <v>325</v>
      </c>
      <c r="E200" s="200" t="s">
        <v>1</v>
      </c>
      <c r="F200" s="201" t="s">
        <v>491</v>
      </c>
      <c r="G200" s="199"/>
      <c r="H200" s="200" t="s">
        <v>1</v>
      </c>
      <c r="I200" s="202"/>
      <c r="J200" s="199"/>
      <c r="K200" s="199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325</v>
      </c>
      <c r="AU200" s="207" t="s">
        <v>106</v>
      </c>
      <c r="AV200" s="12" t="s">
        <v>77</v>
      </c>
      <c r="AW200" s="12" t="s">
        <v>31</v>
      </c>
      <c r="AX200" s="12" t="s">
        <v>69</v>
      </c>
      <c r="AY200" s="207" t="s">
        <v>310</v>
      </c>
    </row>
    <row r="201" spans="2:51" s="11" customFormat="1" ht="11.25">
      <c r="B201" s="186"/>
      <c r="C201" s="187"/>
      <c r="D201" s="188" t="s">
        <v>325</v>
      </c>
      <c r="E201" s="189" t="s">
        <v>2531</v>
      </c>
      <c r="F201" s="190" t="s">
        <v>2703</v>
      </c>
      <c r="G201" s="187"/>
      <c r="H201" s="191">
        <v>-25.02</v>
      </c>
      <c r="I201" s="192"/>
      <c r="J201" s="187"/>
      <c r="K201" s="187"/>
      <c r="L201" s="193"/>
      <c r="M201" s="194"/>
      <c r="N201" s="195"/>
      <c r="O201" s="195"/>
      <c r="P201" s="195"/>
      <c r="Q201" s="195"/>
      <c r="R201" s="195"/>
      <c r="S201" s="195"/>
      <c r="T201" s="196"/>
      <c r="AT201" s="197" t="s">
        <v>325</v>
      </c>
      <c r="AU201" s="197" t="s">
        <v>106</v>
      </c>
      <c r="AV201" s="11" t="s">
        <v>106</v>
      </c>
      <c r="AW201" s="11" t="s">
        <v>31</v>
      </c>
      <c r="AX201" s="11" t="s">
        <v>69</v>
      </c>
      <c r="AY201" s="197" t="s">
        <v>310</v>
      </c>
    </row>
    <row r="202" spans="2:51" s="12" customFormat="1" ht="11.25">
      <c r="B202" s="198"/>
      <c r="C202" s="199"/>
      <c r="D202" s="188" t="s">
        <v>325</v>
      </c>
      <c r="E202" s="200" t="s">
        <v>1</v>
      </c>
      <c r="F202" s="201" t="s">
        <v>473</v>
      </c>
      <c r="G202" s="199"/>
      <c r="H202" s="200" t="s">
        <v>1</v>
      </c>
      <c r="I202" s="202"/>
      <c r="J202" s="199"/>
      <c r="K202" s="199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325</v>
      </c>
      <c r="AU202" s="207" t="s">
        <v>106</v>
      </c>
      <c r="AV202" s="12" t="s">
        <v>77</v>
      </c>
      <c r="AW202" s="12" t="s">
        <v>31</v>
      </c>
      <c r="AX202" s="12" t="s">
        <v>69</v>
      </c>
      <c r="AY202" s="207" t="s">
        <v>310</v>
      </c>
    </row>
    <row r="203" spans="2:51" s="11" customFormat="1" ht="11.25">
      <c r="B203" s="186"/>
      <c r="C203" s="187"/>
      <c r="D203" s="188" t="s">
        <v>325</v>
      </c>
      <c r="E203" s="189" t="s">
        <v>2532</v>
      </c>
      <c r="F203" s="190" t="s">
        <v>2704</v>
      </c>
      <c r="G203" s="187"/>
      <c r="H203" s="191">
        <v>29.4</v>
      </c>
      <c r="I203" s="192"/>
      <c r="J203" s="187"/>
      <c r="K203" s="187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325</v>
      </c>
      <c r="AU203" s="197" t="s">
        <v>106</v>
      </c>
      <c r="AV203" s="11" t="s">
        <v>106</v>
      </c>
      <c r="AW203" s="11" t="s">
        <v>31</v>
      </c>
      <c r="AX203" s="11" t="s">
        <v>69</v>
      </c>
      <c r="AY203" s="197" t="s">
        <v>310</v>
      </c>
    </row>
    <row r="204" spans="2:51" s="11" customFormat="1" ht="11.25">
      <c r="B204" s="186"/>
      <c r="C204" s="187"/>
      <c r="D204" s="188" t="s">
        <v>325</v>
      </c>
      <c r="E204" s="189" t="s">
        <v>2533</v>
      </c>
      <c r="F204" s="190" t="s">
        <v>2705</v>
      </c>
      <c r="G204" s="187"/>
      <c r="H204" s="191">
        <v>81.23</v>
      </c>
      <c r="I204" s="192"/>
      <c r="J204" s="187"/>
      <c r="K204" s="187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325</v>
      </c>
      <c r="AU204" s="197" t="s">
        <v>106</v>
      </c>
      <c r="AV204" s="11" t="s">
        <v>106</v>
      </c>
      <c r="AW204" s="11" t="s">
        <v>31</v>
      </c>
      <c r="AX204" s="11" t="s">
        <v>69</v>
      </c>
      <c r="AY204" s="197" t="s">
        <v>310</v>
      </c>
    </row>
    <row r="205" spans="2:51" s="11" customFormat="1" ht="11.25">
      <c r="B205" s="186"/>
      <c r="C205" s="187"/>
      <c r="D205" s="188" t="s">
        <v>325</v>
      </c>
      <c r="E205" s="189" t="s">
        <v>2708</v>
      </c>
      <c r="F205" s="190" t="s">
        <v>2709</v>
      </c>
      <c r="G205" s="187"/>
      <c r="H205" s="191">
        <v>510.67</v>
      </c>
      <c r="I205" s="192"/>
      <c r="J205" s="187"/>
      <c r="K205" s="187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325</v>
      </c>
      <c r="AU205" s="197" t="s">
        <v>106</v>
      </c>
      <c r="AV205" s="11" t="s">
        <v>106</v>
      </c>
      <c r="AW205" s="11" t="s">
        <v>31</v>
      </c>
      <c r="AX205" s="11" t="s">
        <v>77</v>
      </c>
      <c r="AY205" s="197" t="s">
        <v>310</v>
      </c>
    </row>
    <row r="206" spans="2:65" s="1" customFormat="1" ht="16.5" customHeight="1">
      <c r="B206" s="31"/>
      <c r="C206" s="175" t="s">
        <v>520</v>
      </c>
      <c r="D206" s="175" t="s">
        <v>317</v>
      </c>
      <c r="E206" s="176" t="s">
        <v>506</v>
      </c>
      <c r="F206" s="177" t="s">
        <v>507</v>
      </c>
      <c r="G206" s="178" t="s">
        <v>320</v>
      </c>
      <c r="H206" s="179">
        <v>251.46</v>
      </c>
      <c r="I206" s="180"/>
      <c r="J206" s="179">
        <f>ROUND(I206*H206,2)</f>
        <v>0</v>
      </c>
      <c r="K206" s="177" t="s">
        <v>321</v>
      </c>
      <c r="L206" s="35"/>
      <c r="M206" s="181" t="s">
        <v>1</v>
      </c>
      <c r="N206" s="182" t="s">
        <v>41</v>
      </c>
      <c r="O206" s="57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14" t="s">
        <v>314</v>
      </c>
      <c r="AT206" s="14" t="s">
        <v>317</v>
      </c>
      <c r="AU206" s="14" t="s">
        <v>106</v>
      </c>
      <c r="AY206" s="14" t="s">
        <v>310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4" t="s">
        <v>106</v>
      </c>
      <c r="BK206" s="185">
        <f>ROUND(I206*H206,2)</f>
        <v>0</v>
      </c>
      <c r="BL206" s="14" t="s">
        <v>314</v>
      </c>
      <c r="BM206" s="14" t="s">
        <v>2710</v>
      </c>
    </row>
    <row r="207" spans="2:51" s="12" customFormat="1" ht="11.25">
      <c r="B207" s="198"/>
      <c r="C207" s="199"/>
      <c r="D207" s="188" t="s">
        <v>325</v>
      </c>
      <c r="E207" s="200" t="s">
        <v>1</v>
      </c>
      <c r="F207" s="201" t="s">
        <v>441</v>
      </c>
      <c r="G207" s="199"/>
      <c r="H207" s="200" t="s">
        <v>1</v>
      </c>
      <c r="I207" s="202"/>
      <c r="J207" s="199"/>
      <c r="K207" s="199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325</v>
      </c>
      <c r="AU207" s="207" t="s">
        <v>106</v>
      </c>
      <c r="AV207" s="12" t="s">
        <v>77</v>
      </c>
      <c r="AW207" s="12" t="s">
        <v>31</v>
      </c>
      <c r="AX207" s="12" t="s">
        <v>69</v>
      </c>
      <c r="AY207" s="207" t="s">
        <v>310</v>
      </c>
    </row>
    <row r="208" spans="2:51" s="11" customFormat="1" ht="11.25">
      <c r="B208" s="186"/>
      <c r="C208" s="187"/>
      <c r="D208" s="188" t="s">
        <v>325</v>
      </c>
      <c r="E208" s="189" t="s">
        <v>525</v>
      </c>
      <c r="F208" s="190" t="s">
        <v>2711</v>
      </c>
      <c r="G208" s="187"/>
      <c r="H208" s="191">
        <v>26.27</v>
      </c>
      <c r="I208" s="192"/>
      <c r="J208" s="187"/>
      <c r="K208" s="187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325</v>
      </c>
      <c r="AU208" s="197" t="s">
        <v>106</v>
      </c>
      <c r="AV208" s="11" t="s">
        <v>106</v>
      </c>
      <c r="AW208" s="11" t="s">
        <v>31</v>
      </c>
      <c r="AX208" s="11" t="s">
        <v>69</v>
      </c>
      <c r="AY208" s="197" t="s">
        <v>310</v>
      </c>
    </row>
    <row r="209" spans="2:51" s="12" customFormat="1" ht="11.25">
      <c r="B209" s="198"/>
      <c r="C209" s="199"/>
      <c r="D209" s="188" t="s">
        <v>325</v>
      </c>
      <c r="E209" s="200" t="s">
        <v>1</v>
      </c>
      <c r="F209" s="201" t="s">
        <v>511</v>
      </c>
      <c r="G209" s="199"/>
      <c r="H209" s="200" t="s">
        <v>1</v>
      </c>
      <c r="I209" s="202"/>
      <c r="J209" s="199"/>
      <c r="K209" s="199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325</v>
      </c>
      <c r="AU209" s="207" t="s">
        <v>106</v>
      </c>
      <c r="AV209" s="12" t="s">
        <v>77</v>
      </c>
      <c r="AW209" s="12" t="s">
        <v>31</v>
      </c>
      <c r="AX209" s="12" t="s">
        <v>69</v>
      </c>
      <c r="AY209" s="207" t="s">
        <v>310</v>
      </c>
    </row>
    <row r="210" spans="2:51" s="11" customFormat="1" ht="11.25">
      <c r="B210" s="186"/>
      <c r="C210" s="187"/>
      <c r="D210" s="188" t="s">
        <v>325</v>
      </c>
      <c r="E210" s="189" t="s">
        <v>155</v>
      </c>
      <c r="F210" s="190" t="s">
        <v>2712</v>
      </c>
      <c r="G210" s="187"/>
      <c r="H210" s="191">
        <v>39.42</v>
      </c>
      <c r="I210" s="192"/>
      <c r="J210" s="187"/>
      <c r="K210" s="187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325</v>
      </c>
      <c r="AU210" s="197" t="s">
        <v>106</v>
      </c>
      <c r="AV210" s="11" t="s">
        <v>106</v>
      </c>
      <c r="AW210" s="11" t="s">
        <v>31</v>
      </c>
      <c r="AX210" s="11" t="s">
        <v>69</v>
      </c>
      <c r="AY210" s="197" t="s">
        <v>310</v>
      </c>
    </row>
    <row r="211" spans="2:51" s="11" customFormat="1" ht="11.25">
      <c r="B211" s="186"/>
      <c r="C211" s="187"/>
      <c r="D211" s="188" t="s">
        <v>325</v>
      </c>
      <c r="E211" s="189" t="s">
        <v>157</v>
      </c>
      <c r="F211" s="190" t="s">
        <v>2713</v>
      </c>
      <c r="G211" s="187"/>
      <c r="H211" s="191">
        <v>14.51</v>
      </c>
      <c r="I211" s="192"/>
      <c r="J211" s="187"/>
      <c r="K211" s="187"/>
      <c r="L211" s="193"/>
      <c r="M211" s="194"/>
      <c r="N211" s="195"/>
      <c r="O211" s="195"/>
      <c r="P211" s="195"/>
      <c r="Q211" s="195"/>
      <c r="R211" s="195"/>
      <c r="S211" s="195"/>
      <c r="T211" s="196"/>
      <c r="AT211" s="197" t="s">
        <v>325</v>
      </c>
      <c r="AU211" s="197" t="s">
        <v>106</v>
      </c>
      <c r="AV211" s="11" t="s">
        <v>106</v>
      </c>
      <c r="AW211" s="11" t="s">
        <v>31</v>
      </c>
      <c r="AX211" s="11" t="s">
        <v>69</v>
      </c>
      <c r="AY211" s="197" t="s">
        <v>310</v>
      </c>
    </row>
    <row r="212" spans="2:51" s="12" customFormat="1" ht="11.25">
      <c r="B212" s="198"/>
      <c r="C212" s="199"/>
      <c r="D212" s="188" t="s">
        <v>325</v>
      </c>
      <c r="E212" s="200" t="s">
        <v>1</v>
      </c>
      <c r="F212" s="201" t="s">
        <v>514</v>
      </c>
      <c r="G212" s="199"/>
      <c r="H212" s="200" t="s">
        <v>1</v>
      </c>
      <c r="I212" s="202"/>
      <c r="J212" s="199"/>
      <c r="K212" s="199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325</v>
      </c>
      <c r="AU212" s="207" t="s">
        <v>106</v>
      </c>
      <c r="AV212" s="12" t="s">
        <v>77</v>
      </c>
      <c r="AW212" s="12" t="s">
        <v>31</v>
      </c>
      <c r="AX212" s="12" t="s">
        <v>69</v>
      </c>
      <c r="AY212" s="207" t="s">
        <v>310</v>
      </c>
    </row>
    <row r="213" spans="2:51" s="11" customFormat="1" ht="11.25">
      <c r="B213" s="186"/>
      <c r="C213" s="187"/>
      <c r="D213" s="188" t="s">
        <v>325</v>
      </c>
      <c r="E213" s="189" t="s">
        <v>159</v>
      </c>
      <c r="F213" s="190" t="s">
        <v>2714</v>
      </c>
      <c r="G213" s="187"/>
      <c r="H213" s="191">
        <v>69.28</v>
      </c>
      <c r="I213" s="192"/>
      <c r="J213" s="187"/>
      <c r="K213" s="187"/>
      <c r="L213" s="193"/>
      <c r="M213" s="194"/>
      <c r="N213" s="195"/>
      <c r="O213" s="195"/>
      <c r="P213" s="195"/>
      <c r="Q213" s="195"/>
      <c r="R213" s="195"/>
      <c r="S213" s="195"/>
      <c r="T213" s="196"/>
      <c r="AT213" s="197" t="s">
        <v>325</v>
      </c>
      <c r="AU213" s="197" t="s">
        <v>106</v>
      </c>
      <c r="AV213" s="11" t="s">
        <v>106</v>
      </c>
      <c r="AW213" s="11" t="s">
        <v>31</v>
      </c>
      <c r="AX213" s="11" t="s">
        <v>69</v>
      </c>
      <c r="AY213" s="197" t="s">
        <v>310</v>
      </c>
    </row>
    <row r="214" spans="2:51" s="12" customFormat="1" ht="11.25">
      <c r="B214" s="198"/>
      <c r="C214" s="199"/>
      <c r="D214" s="188" t="s">
        <v>325</v>
      </c>
      <c r="E214" s="200" t="s">
        <v>1</v>
      </c>
      <c r="F214" s="201" t="s">
        <v>516</v>
      </c>
      <c r="G214" s="199"/>
      <c r="H214" s="200" t="s">
        <v>1</v>
      </c>
      <c r="I214" s="202"/>
      <c r="J214" s="199"/>
      <c r="K214" s="199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325</v>
      </c>
      <c r="AU214" s="207" t="s">
        <v>106</v>
      </c>
      <c r="AV214" s="12" t="s">
        <v>77</v>
      </c>
      <c r="AW214" s="12" t="s">
        <v>31</v>
      </c>
      <c r="AX214" s="12" t="s">
        <v>69</v>
      </c>
      <c r="AY214" s="207" t="s">
        <v>310</v>
      </c>
    </row>
    <row r="215" spans="2:51" s="11" customFormat="1" ht="11.25">
      <c r="B215" s="186"/>
      <c r="C215" s="187"/>
      <c r="D215" s="188" t="s">
        <v>325</v>
      </c>
      <c r="E215" s="189" t="s">
        <v>161</v>
      </c>
      <c r="F215" s="190" t="s">
        <v>2715</v>
      </c>
      <c r="G215" s="187"/>
      <c r="H215" s="191">
        <v>101.98</v>
      </c>
      <c r="I215" s="192"/>
      <c r="J215" s="187"/>
      <c r="K215" s="187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325</v>
      </c>
      <c r="AU215" s="197" t="s">
        <v>106</v>
      </c>
      <c r="AV215" s="11" t="s">
        <v>106</v>
      </c>
      <c r="AW215" s="11" t="s">
        <v>31</v>
      </c>
      <c r="AX215" s="11" t="s">
        <v>69</v>
      </c>
      <c r="AY215" s="197" t="s">
        <v>310</v>
      </c>
    </row>
    <row r="216" spans="2:51" s="11" customFormat="1" ht="11.25">
      <c r="B216" s="186"/>
      <c r="C216" s="187"/>
      <c r="D216" s="188" t="s">
        <v>325</v>
      </c>
      <c r="E216" s="189" t="s">
        <v>163</v>
      </c>
      <c r="F216" s="190" t="s">
        <v>2716</v>
      </c>
      <c r="G216" s="187"/>
      <c r="H216" s="191">
        <v>251.46</v>
      </c>
      <c r="I216" s="192"/>
      <c r="J216" s="187"/>
      <c r="K216" s="187"/>
      <c r="L216" s="193"/>
      <c r="M216" s="194"/>
      <c r="N216" s="195"/>
      <c r="O216" s="195"/>
      <c r="P216" s="195"/>
      <c r="Q216" s="195"/>
      <c r="R216" s="195"/>
      <c r="S216" s="195"/>
      <c r="T216" s="196"/>
      <c r="AT216" s="197" t="s">
        <v>325</v>
      </c>
      <c r="AU216" s="197" t="s">
        <v>106</v>
      </c>
      <c r="AV216" s="11" t="s">
        <v>106</v>
      </c>
      <c r="AW216" s="11" t="s">
        <v>31</v>
      </c>
      <c r="AX216" s="11" t="s">
        <v>77</v>
      </c>
      <c r="AY216" s="197" t="s">
        <v>310</v>
      </c>
    </row>
    <row r="217" spans="2:65" s="1" customFormat="1" ht="16.5" customHeight="1">
      <c r="B217" s="31"/>
      <c r="C217" s="175" t="s">
        <v>541</v>
      </c>
      <c r="D217" s="175" t="s">
        <v>317</v>
      </c>
      <c r="E217" s="176" t="s">
        <v>2717</v>
      </c>
      <c r="F217" s="177" t="s">
        <v>2718</v>
      </c>
      <c r="G217" s="178" t="s">
        <v>320</v>
      </c>
      <c r="H217" s="179">
        <v>211.55</v>
      </c>
      <c r="I217" s="180"/>
      <c r="J217" s="179">
        <f>ROUND(I217*H217,2)</f>
        <v>0</v>
      </c>
      <c r="K217" s="177" t="s">
        <v>321</v>
      </c>
      <c r="L217" s="35"/>
      <c r="M217" s="181" t="s">
        <v>1</v>
      </c>
      <c r="N217" s="182" t="s">
        <v>41</v>
      </c>
      <c r="O217" s="57"/>
      <c r="P217" s="183">
        <f>O217*H217</f>
        <v>0</v>
      </c>
      <c r="Q217" s="183">
        <v>0.00026</v>
      </c>
      <c r="R217" s="183">
        <f>Q217*H217</f>
        <v>0.055002999999999996</v>
      </c>
      <c r="S217" s="183">
        <v>0</v>
      </c>
      <c r="T217" s="184">
        <f>S217*H217</f>
        <v>0</v>
      </c>
      <c r="AR217" s="14" t="s">
        <v>314</v>
      </c>
      <c r="AT217" s="14" t="s">
        <v>317</v>
      </c>
      <c r="AU217" s="14" t="s">
        <v>106</v>
      </c>
      <c r="AY217" s="14" t="s">
        <v>310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4" t="s">
        <v>106</v>
      </c>
      <c r="BK217" s="185">
        <f>ROUND(I217*H217,2)</f>
        <v>0</v>
      </c>
      <c r="BL217" s="14" t="s">
        <v>314</v>
      </c>
      <c r="BM217" s="14" t="s">
        <v>2719</v>
      </c>
    </row>
    <row r="218" spans="2:51" s="11" customFormat="1" ht="11.25">
      <c r="B218" s="186"/>
      <c r="C218" s="187"/>
      <c r="D218" s="188" t="s">
        <v>325</v>
      </c>
      <c r="E218" s="189" t="s">
        <v>546</v>
      </c>
      <c r="F218" s="190" t="s">
        <v>2720</v>
      </c>
      <c r="G218" s="187"/>
      <c r="H218" s="191">
        <v>191.68</v>
      </c>
      <c r="I218" s="192"/>
      <c r="J218" s="187"/>
      <c r="K218" s="187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325</v>
      </c>
      <c r="AU218" s="197" t="s">
        <v>106</v>
      </c>
      <c r="AV218" s="11" t="s">
        <v>106</v>
      </c>
      <c r="AW218" s="11" t="s">
        <v>31</v>
      </c>
      <c r="AX218" s="11" t="s">
        <v>69</v>
      </c>
      <c r="AY218" s="197" t="s">
        <v>310</v>
      </c>
    </row>
    <row r="219" spans="2:51" s="11" customFormat="1" ht="11.25">
      <c r="B219" s="186"/>
      <c r="C219" s="187"/>
      <c r="D219" s="188" t="s">
        <v>325</v>
      </c>
      <c r="E219" s="189" t="s">
        <v>171</v>
      </c>
      <c r="F219" s="190" t="s">
        <v>2721</v>
      </c>
      <c r="G219" s="187"/>
      <c r="H219" s="191">
        <v>19.87</v>
      </c>
      <c r="I219" s="192"/>
      <c r="J219" s="187"/>
      <c r="K219" s="187"/>
      <c r="L219" s="193"/>
      <c r="M219" s="194"/>
      <c r="N219" s="195"/>
      <c r="O219" s="195"/>
      <c r="P219" s="195"/>
      <c r="Q219" s="195"/>
      <c r="R219" s="195"/>
      <c r="S219" s="195"/>
      <c r="T219" s="196"/>
      <c r="AT219" s="197" t="s">
        <v>325</v>
      </c>
      <c r="AU219" s="197" t="s">
        <v>106</v>
      </c>
      <c r="AV219" s="11" t="s">
        <v>106</v>
      </c>
      <c r="AW219" s="11" t="s">
        <v>31</v>
      </c>
      <c r="AX219" s="11" t="s">
        <v>69</v>
      </c>
      <c r="AY219" s="197" t="s">
        <v>310</v>
      </c>
    </row>
    <row r="220" spans="2:51" s="11" customFormat="1" ht="11.25">
      <c r="B220" s="186"/>
      <c r="C220" s="187"/>
      <c r="D220" s="188" t="s">
        <v>325</v>
      </c>
      <c r="E220" s="189" t="s">
        <v>173</v>
      </c>
      <c r="F220" s="190" t="s">
        <v>2722</v>
      </c>
      <c r="G220" s="187"/>
      <c r="H220" s="191">
        <v>211.55</v>
      </c>
      <c r="I220" s="192"/>
      <c r="J220" s="187"/>
      <c r="K220" s="187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325</v>
      </c>
      <c r="AU220" s="197" t="s">
        <v>106</v>
      </c>
      <c r="AV220" s="11" t="s">
        <v>106</v>
      </c>
      <c r="AW220" s="11" t="s">
        <v>31</v>
      </c>
      <c r="AX220" s="11" t="s">
        <v>77</v>
      </c>
      <c r="AY220" s="197" t="s">
        <v>310</v>
      </c>
    </row>
    <row r="221" spans="2:65" s="1" customFormat="1" ht="16.5" customHeight="1">
      <c r="B221" s="31"/>
      <c r="C221" s="175" t="s">
        <v>555</v>
      </c>
      <c r="D221" s="175" t="s">
        <v>317</v>
      </c>
      <c r="E221" s="176" t="s">
        <v>2723</v>
      </c>
      <c r="F221" s="177" t="s">
        <v>2724</v>
      </c>
      <c r="G221" s="178" t="s">
        <v>320</v>
      </c>
      <c r="H221" s="179">
        <v>211.55</v>
      </c>
      <c r="I221" s="180"/>
      <c r="J221" s="179">
        <f>ROUND(I221*H221,2)</f>
        <v>0</v>
      </c>
      <c r="K221" s="177" t="s">
        <v>321</v>
      </c>
      <c r="L221" s="35"/>
      <c r="M221" s="181" t="s">
        <v>1</v>
      </c>
      <c r="N221" s="182" t="s">
        <v>41</v>
      </c>
      <c r="O221" s="57"/>
      <c r="P221" s="183">
        <f>O221*H221</f>
        <v>0</v>
      </c>
      <c r="Q221" s="183">
        <v>0.00438</v>
      </c>
      <c r="R221" s="183">
        <f>Q221*H221</f>
        <v>0.9265890000000001</v>
      </c>
      <c r="S221" s="183">
        <v>0</v>
      </c>
      <c r="T221" s="184">
        <f>S221*H221</f>
        <v>0</v>
      </c>
      <c r="AR221" s="14" t="s">
        <v>314</v>
      </c>
      <c r="AT221" s="14" t="s">
        <v>317</v>
      </c>
      <c r="AU221" s="14" t="s">
        <v>106</v>
      </c>
      <c r="AY221" s="14" t="s">
        <v>310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4" t="s">
        <v>106</v>
      </c>
      <c r="BK221" s="185">
        <f>ROUND(I221*H221,2)</f>
        <v>0</v>
      </c>
      <c r="BL221" s="14" t="s">
        <v>314</v>
      </c>
      <c r="BM221" s="14" t="s">
        <v>2725</v>
      </c>
    </row>
    <row r="222" spans="2:51" s="11" customFormat="1" ht="11.25">
      <c r="B222" s="186"/>
      <c r="C222" s="187"/>
      <c r="D222" s="188" t="s">
        <v>325</v>
      </c>
      <c r="E222" s="189" t="s">
        <v>558</v>
      </c>
      <c r="F222" s="190" t="s">
        <v>2720</v>
      </c>
      <c r="G222" s="187"/>
      <c r="H222" s="191">
        <v>191.68</v>
      </c>
      <c r="I222" s="192"/>
      <c r="J222" s="187"/>
      <c r="K222" s="187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325</v>
      </c>
      <c r="AU222" s="197" t="s">
        <v>106</v>
      </c>
      <c r="AV222" s="11" t="s">
        <v>106</v>
      </c>
      <c r="AW222" s="11" t="s">
        <v>31</v>
      </c>
      <c r="AX222" s="11" t="s">
        <v>69</v>
      </c>
      <c r="AY222" s="197" t="s">
        <v>310</v>
      </c>
    </row>
    <row r="223" spans="2:51" s="11" customFormat="1" ht="11.25">
      <c r="B223" s="186"/>
      <c r="C223" s="187"/>
      <c r="D223" s="188" t="s">
        <v>325</v>
      </c>
      <c r="E223" s="189" t="s">
        <v>181</v>
      </c>
      <c r="F223" s="190" t="s">
        <v>2726</v>
      </c>
      <c r="G223" s="187"/>
      <c r="H223" s="191">
        <v>19.87</v>
      </c>
      <c r="I223" s="192"/>
      <c r="J223" s="187"/>
      <c r="K223" s="187"/>
      <c r="L223" s="193"/>
      <c r="M223" s="194"/>
      <c r="N223" s="195"/>
      <c r="O223" s="195"/>
      <c r="P223" s="195"/>
      <c r="Q223" s="195"/>
      <c r="R223" s="195"/>
      <c r="S223" s="195"/>
      <c r="T223" s="196"/>
      <c r="AT223" s="197" t="s">
        <v>325</v>
      </c>
      <c r="AU223" s="197" t="s">
        <v>106</v>
      </c>
      <c r="AV223" s="11" t="s">
        <v>106</v>
      </c>
      <c r="AW223" s="11" t="s">
        <v>31</v>
      </c>
      <c r="AX223" s="11" t="s">
        <v>69</v>
      </c>
      <c r="AY223" s="197" t="s">
        <v>310</v>
      </c>
    </row>
    <row r="224" spans="2:51" s="11" customFormat="1" ht="11.25">
      <c r="B224" s="186"/>
      <c r="C224" s="187"/>
      <c r="D224" s="188" t="s">
        <v>325</v>
      </c>
      <c r="E224" s="189" t="s">
        <v>561</v>
      </c>
      <c r="F224" s="190" t="s">
        <v>562</v>
      </c>
      <c r="G224" s="187"/>
      <c r="H224" s="191">
        <v>211.55</v>
      </c>
      <c r="I224" s="192"/>
      <c r="J224" s="187"/>
      <c r="K224" s="187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325</v>
      </c>
      <c r="AU224" s="197" t="s">
        <v>106</v>
      </c>
      <c r="AV224" s="11" t="s">
        <v>106</v>
      </c>
      <c r="AW224" s="11" t="s">
        <v>31</v>
      </c>
      <c r="AX224" s="11" t="s">
        <v>77</v>
      </c>
      <c r="AY224" s="197" t="s">
        <v>310</v>
      </c>
    </row>
    <row r="225" spans="2:65" s="1" customFormat="1" ht="22.5" customHeight="1">
      <c r="B225" s="31"/>
      <c r="C225" s="175" t="s">
        <v>563</v>
      </c>
      <c r="D225" s="175" t="s">
        <v>317</v>
      </c>
      <c r="E225" s="176" t="s">
        <v>2727</v>
      </c>
      <c r="F225" s="177" t="s">
        <v>2728</v>
      </c>
      <c r="G225" s="178" t="s">
        <v>320</v>
      </c>
      <c r="H225" s="179">
        <v>211.55</v>
      </c>
      <c r="I225" s="180"/>
      <c r="J225" s="179">
        <f>ROUND(I225*H225,2)</f>
        <v>0</v>
      </c>
      <c r="K225" s="177" t="s">
        <v>321</v>
      </c>
      <c r="L225" s="35"/>
      <c r="M225" s="181" t="s">
        <v>1</v>
      </c>
      <c r="N225" s="182" t="s">
        <v>41</v>
      </c>
      <c r="O225" s="57"/>
      <c r="P225" s="183">
        <f>O225*H225</f>
        <v>0</v>
      </c>
      <c r="Q225" s="183">
        <v>0.00947</v>
      </c>
      <c r="R225" s="183">
        <f>Q225*H225</f>
        <v>2.0033784999999997</v>
      </c>
      <c r="S225" s="183">
        <v>0</v>
      </c>
      <c r="T225" s="184">
        <f>S225*H225</f>
        <v>0</v>
      </c>
      <c r="AR225" s="14" t="s">
        <v>314</v>
      </c>
      <c r="AT225" s="14" t="s">
        <v>317</v>
      </c>
      <c r="AU225" s="14" t="s">
        <v>106</v>
      </c>
      <c r="AY225" s="14" t="s">
        <v>310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4" t="s">
        <v>106</v>
      </c>
      <c r="BK225" s="185">
        <f>ROUND(I225*H225,2)</f>
        <v>0</v>
      </c>
      <c r="BL225" s="14" t="s">
        <v>314</v>
      </c>
      <c r="BM225" s="14" t="s">
        <v>2729</v>
      </c>
    </row>
    <row r="226" spans="2:51" s="12" customFormat="1" ht="11.25">
      <c r="B226" s="198"/>
      <c r="C226" s="199"/>
      <c r="D226" s="188" t="s">
        <v>325</v>
      </c>
      <c r="E226" s="200" t="s">
        <v>1</v>
      </c>
      <c r="F226" s="201" t="s">
        <v>2730</v>
      </c>
      <c r="G226" s="199"/>
      <c r="H226" s="200" t="s">
        <v>1</v>
      </c>
      <c r="I226" s="202"/>
      <c r="J226" s="199"/>
      <c r="K226" s="199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325</v>
      </c>
      <c r="AU226" s="207" t="s">
        <v>106</v>
      </c>
      <c r="AV226" s="12" t="s">
        <v>77</v>
      </c>
      <c r="AW226" s="12" t="s">
        <v>31</v>
      </c>
      <c r="AX226" s="12" t="s">
        <v>69</v>
      </c>
      <c r="AY226" s="207" t="s">
        <v>310</v>
      </c>
    </row>
    <row r="227" spans="2:51" s="11" customFormat="1" ht="11.25">
      <c r="B227" s="186"/>
      <c r="C227" s="187"/>
      <c r="D227" s="188" t="s">
        <v>325</v>
      </c>
      <c r="E227" s="189" t="s">
        <v>567</v>
      </c>
      <c r="F227" s="190" t="s">
        <v>2731</v>
      </c>
      <c r="G227" s="187"/>
      <c r="H227" s="191">
        <v>211.55</v>
      </c>
      <c r="I227" s="192"/>
      <c r="J227" s="187"/>
      <c r="K227" s="187"/>
      <c r="L227" s="193"/>
      <c r="M227" s="194"/>
      <c r="N227" s="195"/>
      <c r="O227" s="195"/>
      <c r="P227" s="195"/>
      <c r="Q227" s="195"/>
      <c r="R227" s="195"/>
      <c r="S227" s="195"/>
      <c r="T227" s="196"/>
      <c r="AT227" s="197" t="s">
        <v>325</v>
      </c>
      <c r="AU227" s="197" t="s">
        <v>106</v>
      </c>
      <c r="AV227" s="11" t="s">
        <v>106</v>
      </c>
      <c r="AW227" s="11" t="s">
        <v>31</v>
      </c>
      <c r="AX227" s="11" t="s">
        <v>69</v>
      </c>
      <c r="AY227" s="197" t="s">
        <v>310</v>
      </c>
    </row>
    <row r="228" spans="2:51" s="11" customFormat="1" ht="11.25">
      <c r="B228" s="186"/>
      <c r="C228" s="187"/>
      <c r="D228" s="188" t="s">
        <v>325</v>
      </c>
      <c r="E228" s="189" t="s">
        <v>184</v>
      </c>
      <c r="F228" s="190" t="s">
        <v>2732</v>
      </c>
      <c r="G228" s="187"/>
      <c r="H228" s="191">
        <v>211.55</v>
      </c>
      <c r="I228" s="192"/>
      <c r="J228" s="187"/>
      <c r="K228" s="187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325</v>
      </c>
      <c r="AU228" s="197" t="s">
        <v>106</v>
      </c>
      <c r="AV228" s="11" t="s">
        <v>106</v>
      </c>
      <c r="AW228" s="11" t="s">
        <v>31</v>
      </c>
      <c r="AX228" s="11" t="s">
        <v>77</v>
      </c>
      <c r="AY228" s="197" t="s">
        <v>310</v>
      </c>
    </row>
    <row r="229" spans="2:65" s="1" customFormat="1" ht="16.5" customHeight="1">
      <c r="B229" s="31"/>
      <c r="C229" s="208" t="s">
        <v>571</v>
      </c>
      <c r="D229" s="208" t="s">
        <v>422</v>
      </c>
      <c r="E229" s="209" t="s">
        <v>2733</v>
      </c>
      <c r="F229" s="210" t="s">
        <v>2734</v>
      </c>
      <c r="G229" s="211" t="s">
        <v>2735</v>
      </c>
      <c r="H229" s="212">
        <v>215.78</v>
      </c>
      <c r="I229" s="213"/>
      <c r="J229" s="212">
        <f>ROUND(I229*H229,2)</f>
        <v>0</v>
      </c>
      <c r="K229" s="210" t="s">
        <v>321</v>
      </c>
      <c r="L229" s="214"/>
      <c r="M229" s="215" t="s">
        <v>1</v>
      </c>
      <c r="N229" s="216" t="s">
        <v>40</v>
      </c>
      <c r="O229" s="57"/>
      <c r="P229" s="183">
        <f>O229*H229</f>
        <v>0</v>
      </c>
      <c r="Q229" s="183">
        <v>0.01</v>
      </c>
      <c r="R229" s="183">
        <f>Q229*H229</f>
        <v>2.1578</v>
      </c>
      <c r="S229" s="183">
        <v>0</v>
      </c>
      <c r="T229" s="184">
        <f>S229*H229</f>
        <v>0</v>
      </c>
      <c r="AR229" s="14" t="s">
        <v>391</v>
      </c>
      <c r="AT229" s="14" t="s">
        <v>422</v>
      </c>
      <c r="AU229" s="14" t="s">
        <v>106</v>
      </c>
      <c r="AY229" s="14" t="s">
        <v>310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4" t="s">
        <v>77</v>
      </c>
      <c r="BK229" s="185">
        <f>ROUND(I229*H229,2)</f>
        <v>0</v>
      </c>
      <c r="BL229" s="14" t="s">
        <v>314</v>
      </c>
      <c r="BM229" s="14" t="s">
        <v>2736</v>
      </c>
    </row>
    <row r="230" spans="2:51" s="11" customFormat="1" ht="11.25">
      <c r="B230" s="186"/>
      <c r="C230" s="187"/>
      <c r="D230" s="188" t="s">
        <v>325</v>
      </c>
      <c r="E230" s="189" t="s">
        <v>1</v>
      </c>
      <c r="F230" s="190" t="s">
        <v>2731</v>
      </c>
      <c r="G230" s="187"/>
      <c r="H230" s="191">
        <v>211.55</v>
      </c>
      <c r="I230" s="192"/>
      <c r="J230" s="187"/>
      <c r="K230" s="187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325</v>
      </c>
      <c r="AU230" s="197" t="s">
        <v>106</v>
      </c>
      <c r="AV230" s="11" t="s">
        <v>106</v>
      </c>
      <c r="AW230" s="11" t="s">
        <v>31</v>
      </c>
      <c r="AX230" s="11" t="s">
        <v>69</v>
      </c>
      <c r="AY230" s="197" t="s">
        <v>310</v>
      </c>
    </row>
    <row r="231" spans="2:51" s="11" customFormat="1" ht="11.25">
      <c r="B231" s="186"/>
      <c r="C231" s="187"/>
      <c r="D231" s="188" t="s">
        <v>325</v>
      </c>
      <c r="E231" s="189" t="s">
        <v>1</v>
      </c>
      <c r="F231" s="190" t="s">
        <v>2737</v>
      </c>
      <c r="G231" s="187"/>
      <c r="H231" s="191">
        <v>215.78</v>
      </c>
      <c r="I231" s="192"/>
      <c r="J231" s="187"/>
      <c r="K231" s="187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325</v>
      </c>
      <c r="AU231" s="197" t="s">
        <v>106</v>
      </c>
      <c r="AV231" s="11" t="s">
        <v>106</v>
      </c>
      <c r="AW231" s="11" t="s">
        <v>31</v>
      </c>
      <c r="AX231" s="11" t="s">
        <v>77</v>
      </c>
      <c r="AY231" s="197" t="s">
        <v>310</v>
      </c>
    </row>
    <row r="232" spans="2:65" s="1" customFormat="1" ht="22.5" customHeight="1">
      <c r="B232" s="31"/>
      <c r="C232" s="175" t="s">
        <v>579</v>
      </c>
      <c r="D232" s="175" t="s">
        <v>317</v>
      </c>
      <c r="E232" s="176" t="s">
        <v>2727</v>
      </c>
      <c r="F232" s="177" t="s">
        <v>2728</v>
      </c>
      <c r="G232" s="178" t="s">
        <v>320</v>
      </c>
      <c r="H232" s="179">
        <v>21.54</v>
      </c>
      <c r="I232" s="180"/>
      <c r="J232" s="179">
        <f>ROUND(I232*H232,2)</f>
        <v>0</v>
      </c>
      <c r="K232" s="177" t="s">
        <v>321</v>
      </c>
      <c r="L232" s="35"/>
      <c r="M232" s="181" t="s">
        <v>1</v>
      </c>
      <c r="N232" s="182" t="s">
        <v>41</v>
      </c>
      <c r="O232" s="57"/>
      <c r="P232" s="183">
        <f>O232*H232</f>
        <v>0</v>
      </c>
      <c r="Q232" s="183">
        <v>0.00947</v>
      </c>
      <c r="R232" s="183">
        <f>Q232*H232</f>
        <v>0.20398379999999997</v>
      </c>
      <c r="S232" s="183">
        <v>0</v>
      </c>
      <c r="T232" s="184">
        <f>S232*H232</f>
        <v>0</v>
      </c>
      <c r="AR232" s="14" t="s">
        <v>314</v>
      </c>
      <c r="AT232" s="14" t="s">
        <v>317</v>
      </c>
      <c r="AU232" s="14" t="s">
        <v>106</v>
      </c>
      <c r="AY232" s="14" t="s">
        <v>310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4" t="s">
        <v>106</v>
      </c>
      <c r="BK232" s="185">
        <f>ROUND(I232*H232,2)</f>
        <v>0</v>
      </c>
      <c r="BL232" s="14" t="s">
        <v>314</v>
      </c>
      <c r="BM232" s="14" t="s">
        <v>2738</v>
      </c>
    </row>
    <row r="233" spans="2:51" s="12" customFormat="1" ht="11.25">
      <c r="B233" s="198"/>
      <c r="C233" s="199"/>
      <c r="D233" s="188" t="s">
        <v>325</v>
      </c>
      <c r="E233" s="200" t="s">
        <v>1</v>
      </c>
      <c r="F233" s="201" t="s">
        <v>2739</v>
      </c>
      <c r="G233" s="199"/>
      <c r="H233" s="200" t="s">
        <v>1</v>
      </c>
      <c r="I233" s="202"/>
      <c r="J233" s="199"/>
      <c r="K233" s="199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325</v>
      </c>
      <c r="AU233" s="207" t="s">
        <v>106</v>
      </c>
      <c r="AV233" s="12" t="s">
        <v>77</v>
      </c>
      <c r="AW233" s="12" t="s">
        <v>31</v>
      </c>
      <c r="AX233" s="12" t="s">
        <v>69</v>
      </c>
      <c r="AY233" s="207" t="s">
        <v>310</v>
      </c>
    </row>
    <row r="234" spans="2:51" s="11" customFormat="1" ht="11.25">
      <c r="B234" s="186"/>
      <c r="C234" s="187"/>
      <c r="D234" s="188" t="s">
        <v>325</v>
      </c>
      <c r="E234" s="189" t="s">
        <v>1</v>
      </c>
      <c r="F234" s="190" t="s">
        <v>2740</v>
      </c>
      <c r="G234" s="187"/>
      <c r="H234" s="191">
        <v>21.54</v>
      </c>
      <c r="I234" s="192"/>
      <c r="J234" s="187"/>
      <c r="K234" s="187"/>
      <c r="L234" s="193"/>
      <c r="M234" s="194"/>
      <c r="N234" s="195"/>
      <c r="O234" s="195"/>
      <c r="P234" s="195"/>
      <c r="Q234" s="195"/>
      <c r="R234" s="195"/>
      <c r="S234" s="195"/>
      <c r="T234" s="196"/>
      <c r="AT234" s="197" t="s">
        <v>325</v>
      </c>
      <c r="AU234" s="197" t="s">
        <v>106</v>
      </c>
      <c r="AV234" s="11" t="s">
        <v>106</v>
      </c>
      <c r="AW234" s="11" t="s">
        <v>31</v>
      </c>
      <c r="AX234" s="11" t="s">
        <v>69</v>
      </c>
      <c r="AY234" s="197" t="s">
        <v>310</v>
      </c>
    </row>
    <row r="235" spans="2:51" s="11" customFormat="1" ht="11.25">
      <c r="B235" s="186"/>
      <c r="C235" s="187"/>
      <c r="D235" s="188" t="s">
        <v>325</v>
      </c>
      <c r="E235" s="189" t="s">
        <v>1</v>
      </c>
      <c r="F235" s="190" t="s">
        <v>2741</v>
      </c>
      <c r="G235" s="187"/>
      <c r="H235" s="191">
        <v>21.54</v>
      </c>
      <c r="I235" s="192"/>
      <c r="J235" s="187"/>
      <c r="K235" s="187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325</v>
      </c>
      <c r="AU235" s="197" t="s">
        <v>106</v>
      </c>
      <c r="AV235" s="11" t="s">
        <v>106</v>
      </c>
      <c r="AW235" s="11" t="s">
        <v>31</v>
      </c>
      <c r="AX235" s="11" t="s">
        <v>77</v>
      </c>
      <c r="AY235" s="197" t="s">
        <v>310</v>
      </c>
    </row>
    <row r="236" spans="2:65" s="1" customFormat="1" ht="16.5" customHeight="1">
      <c r="B236" s="31"/>
      <c r="C236" s="208" t="s">
        <v>587</v>
      </c>
      <c r="D236" s="208" t="s">
        <v>422</v>
      </c>
      <c r="E236" s="209" t="s">
        <v>2733</v>
      </c>
      <c r="F236" s="210" t="s">
        <v>2734</v>
      </c>
      <c r="G236" s="211" t="s">
        <v>2735</v>
      </c>
      <c r="H236" s="212">
        <v>21.97</v>
      </c>
      <c r="I236" s="213"/>
      <c r="J236" s="212">
        <f>ROUND(I236*H236,2)</f>
        <v>0</v>
      </c>
      <c r="K236" s="210" t="s">
        <v>321</v>
      </c>
      <c r="L236" s="214"/>
      <c r="M236" s="215" t="s">
        <v>1</v>
      </c>
      <c r="N236" s="216" t="s">
        <v>40</v>
      </c>
      <c r="O236" s="57"/>
      <c r="P236" s="183">
        <f>O236*H236</f>
        <v>0</v>
      </c>
      <c r="Q236" s="183">
        <v>0.01</v>
      </c>
      <c r="R236" s="183">
        <f>Q236*H236</f>
        <v>0.2197</v>
      </c>
      <c r="S236" s="183">
        <v>0</v>
      </c>
      <c r="T236" s="184">
        <f>S236*H236</f>
        <v>0</v>
      </c>
      <c r="AR236" s="14" t="s">
        <v>391</v>
      </c>
      <c r="AT236" s="14" t="s">
        <v>422</v>
      </c>
      <c r="AU236" s="14" t="s">
        <v>106</v>
      </c>
      <c r="AY236" s="14" t="s">
        <v>310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4" t="s">
        <v>77</v>
      </c>
      <c r="BK236" s="185">
        <f>ROUND(I236*H236,2)</f>
        <v>0</v>
      </c>
      <c r="BL236" s="14" t="s">
        <v>314</v>
      </c>
      <c r="BM236" s="14" t="s">
        <v>2742</v>
      </c>
    </row>
    <row r="237" spans="2:51" s="11" customFormat="1" ht="11.25">
      <c r="B237" s="186"/>
      <c r="C237" s="187"/>
      <c r="D237" s="188" t="s">
        <v>325</v>
      </c>
      <c r="E237" s="189" t="s">
        <v>1</v>
      </c>
      <c r="F237" s="190" t="s">
        <v>2743</v>
      </c>
      <c r="G237" s="187"/>
      <c r="H237" s="191">
        <v>21.97</v>
      </c>
      <c r="I237" s="192"/>
      <c r="J237" s="187"/>
      <c r="K237" s="187"/>
      <c r="L237" s="193"/>
      <c r="M237" s="194"/>
      <c r="N237" s="195"/>
      <c r="O237" s="195"/>
      <c r="P237" s="195"/>
      <c r="Q237" s="195"/>
      <c r="R237" s="195"/>
      <c r="S237" s="195"/>
      <c r="T237" s="196"/>
      <c r="AT237" s="197" t="s">
        <v>325</v>
      </c>
      <c r="AU237" s="197" t="s">
        <v>106</v>
      </c>
      <c r="AV237" s="11" t="s">
        <v>106</v>
      </c>
      <c r="AW237" s="11" t="s">
        <v>31</v>
      </c>
      <c r="AX237" s="11" t="s">
        <v>69</v>
      </c>
      <c r="AY237" s="197" t="s">
        <v>310</v>
      </c>
    </row>
    <row r="238" spans="2:51" s="11" customFormat="1" ht="11.25">
      <c r="B238" s="186"/>
      <c r="C238" s="187"/>
      <c r="D238" s="188" t="s">
        <v>325</v>
      </c>
      <c r="E238" s="189" t="s">
        <v>1</v>
      </c>
      <c r="F238" s="190" t="s">
        <v>594</v>
      </c>
      <c r="G238" s="187"/>
      <c r="H238" s="191">
        <v>21.97</v>
      </c>
      <c r="I238" s="192"/>
      <c r="J238" s="187"/>
      <c r="K238" s="187"/>
      <c r="L238" s="193"/>
      <c r="M238" s="194"/>
      <c r="N238" s="195"/>
      <c r="O238" s="195"/>
      <c r="P238" s="195"/>
      <c r="Q238" s="195"/>
      <c r="R238" s="195"/>
      <c r="S238" s="195"/>
      <c r="T238" s="196"/>
      <c r="AT238" s="197" t="s">
        <v>325</v>
      </c>
      <c r="AU238" s="197" t="s">
        <v>106</v>
      </c>
      <c r="AV238" s="11" t="s">
        <v>106</v>
      </c>
      <c r="AW238" s="11" t="s">
        <v>31</v>
      </c>
      <c r="AX238" s="11" t="s">
        <v>77</v>
      </c>
      <c r="AY238" s="197" t="s">
        <v>310</v>
      </c>
    </row>
    <row r="239" spans="2:65" s="1" customFormat="1" ht="22.5" customHeight="1">
      <c r="B239" s="31"/>
      <c r="C239" s="175" t="s">
        <v>595</v>
      </c>
      <c r="D239" s="175" t="s">
        <v>317</v>
      </c>
      <c r="E239" s="176" t="s">
        <v>2744</v>
      </c>
      <c r="F239" s="177" t="s">
        <v>2745</v>
      </c>
      <c r="G239" s="178" t="s">
        <v>320</v>
      </c>
      <c r="H239" s="179">
        <v>211.55</v>
      </c>
      <c r="I239" s="180"/>
      <c r="J239" s="179">
        <f>ROUND(I239*H239,2)</f>
        <v>0</v>
      </c>
      <c r="K239" s="177" t="s">
        <v>321</v>
      </c>
      <c r="L239" s="35"/>
      <c r="M239" s="181" t="s">
        <v>1</v>
      </c>
      <c r="N239" s="182" t="s">
        <v>41</v>
      </c>
      <c r="O239" s="57"/>
      <c r="P239" s="183">
        <f>O239*H239</f>
        <v>0</v>
      </c>
      <c r="Q239" s="183">
        <v>0.01146</v>
      </c>
      <c r="R239" s="183">
        <f>Q239*H239</f>
        <v>2.424363</v>
      </c>
      <c r="S239" s="183">
        <v>0</v>
      </c>
      <c r="T239" s="184">
        <f>S239*H239</f>
        <v>0</v>
      </c>
      <c r="AR239" s="14" t="s">
        <v>314</v>
      </c>
      <c r="AT239" s="14" t="s">
        <v>317</v>
      </c>
      <c r="AU239" s="14" t="s">
        <v>106</v>
      </c>
      <c r="AY239" s="14" t="s">
        <v>310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4" t="s">
        <v>106</v>
      </c>
      <c r="BK239" s="185">
        <f>ROUND(I239*H239,2)</f>
        <v>0</v>
      </c>
      <c r="BL239" s="14" t="s">
        <v>314</v>
      </c>
      <c r="BM239" s="14" t="s">
        <v>2746</v>
      </c>
    </row>
    <row r="240" spans="2:51" s="11" customFormat="1" ht="11.25">
      <c r="B240" s="186"/>
      <c r="C240" s="187"/>
      <c r="D240" s="188" t="s">
        <v>325</v>
      </c>
      <c r="E240" s="189" t="s">
        <v>600</v>
      </c>
      <c r="F240" s="190" t="s">
        <v>2720</v>
      </c>
      <c r="G240" s="187"/>
      <c r="H240" s="191">
        <v>191.68</v>
      </c>
      <c r="I240" s="192"/>
      <c r="J240" s="187"/>
      <c r="K240" s="187"/>
      <c r="L240" s="193"/>
      <c r="M240" s="194"/>
      <c r="N240" s="195"/>
      <c r="O240" s="195"/>
      <c r="P240" s="195"/>
      <c r="Q240" s="195"/>
      <c r="R240" s="195"/>
      <c r="S240" s="195"/>
      <c r="T240" s="196"/>
      <c r="AT240" s="197" t="s">
        <v>325</v>
      </c>
      <c r="AU240" s="197" t="s">
        <v>106</v>
      </c>
      <c r="AV240" s="11" t="s">
        <v>106</v>
      </c>
      <c r="AW240" s="11" t="s">
        <v>31</v>
      </c>
      <c r="AX240" s="11" t="s">
        <v>69</v>
      </c>
      <c r="AY240" s="197" t="s">
        <v>310</v>
      </c>
    </row>
    <row r="241" spans="2:51" s="11" customFormat="1" ht="11.25">
      <c r="B241" s="186"/>
      <c r="C241" s="187"/>
      <c r="D241" s="188" t="s">
        <v>325</v>
      </c>
      <c r="E241" s="189" t="s">
        <v>200</v>
      </c>
      <c r="F241" s="190" t="s">
        <v>2721</v>
      </c>
      <c r="G241" s="187"/>
      <c r="H241" s="191">
        <v>19.87</v>
      </c>
      <c r="I241" s="192"/>
      <c r="J241" s="187"/>
      <c r="K241" s="187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325</v>
      </c>
      <c r="AU241" s="197" t="s">
        <v>106</v>
      </c>
      <c r="AV241" s="11" t="s">
        <v>106</v>
      </c>
      <c r="AW241" s="11" t="s">
        <v>31</v>
      </c>
      <c r="AX241" s="11" t="s">
        <v>69</v>
      </c>
      <c r="AY241" s="197" t="s">
        <v>310</v>
      </c>
    </row>
    <row r="242" spans="2:51" s="11" customFormat="1" ht="11.25">
      <c r="B242" s="186"/>
      <c r="C242" s="187"/>
      <c r="D242" s="188" t="s">
        <v>325</v>
      </c>
      <c r="E242" s="189" t="s">
        <v>603</v>
      </c>
      <c r="F242" s="190" t="s">
        <v>2747</v>
      </c>
      <c r="G242" s="187"/>
      <c r="H242" s="191">
        <v>211.55</v>
      </c>
      <c r="I242" s="192"/>
      <c r="J242" s="187"/>
      <c r="K242" s="187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325</v>
      </c>
      <c r="AU242" s="197" t="s">
        <v>106</v>
      </c>
      <c r="AV242" s="11" t="s">
        <v>106</v>
      </c>
      <c r="AW242" s="11" t="s">
        <v>31</v>
      </c>
      <c r="AX242" s="11" t="s">
        <v>77</v>
      </c>
      <c r="AY242" s="197" t="s">
        <v>310</v>
      </c>
    </row>
    <row r="243" spans="2:65" s="1" customFormat="1" ht="16.5" customHeight="1">
      <c r="B243" s="31"/>
      <c r="C243" s="175" t="s">
        <v>619</v>
      </c>
      <c r="D243" s="175" t="s">
        <v>317</v>
      </c>
      <c r="E243" s="176" t="s">
        <v>2748</v>
      </c>
      <c r="F243" s="177" t="s">
        <v>2749</v>
      </c>
      <c r="G243" s="178" t="s">
        <v>320</v>
      </c>
      <c r="H243" s="179">
        <v>264.73</v>
      </c>
      <c r="I243" s="180"/>
      <c r="J243" s="179">
        <f>ROUND(I243*H243,2)</f>
        <v>0</v>
      </c>
      <c r="K243" s="177" t="s">
        <v>321</v>
      </c>
      <c r="L243" s="35"/>
      <c r="M243" s="181" t="s">
        <v>1</v>
      </c>
      <c r="N243" s="182" t="s">
        <v>41</v>
      </c>
      <c r="O243" s="57"/>
      <c r="P243" s="183">
        <f>O243*H243</f>
        <v>0</v>
      </c>
      <c r="Q243" s="183">
        <v>0.00348</v>
      </c>
      <c r="R243" s="183">
        <f>Q243*H243</f>
        <v>0.9212604000000001</v>
      </c>
      <c r="S243" s="183">
        <v>0</v>
      </c>
      <c r="T243" s="184">
        <f>S243*H243</f>
        <v>0</v>
      </c>
      <c r="AR243" s="14" t="s">
        <v>314</v>
      </c>
      <c r="AT243" s="14" t="s">
        <v>317</v>
      </c>
      <c r="AU243" s="14" t="s">
        <v>106</v>
      </c>
      <c r="AY243" s="14" t="s">
        <v>310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4" t="s">
        <v>106</v>
      </c>
      <c r="BK243" s="185">
        <f>ROUND(I243*H243,2)</f>
        <v>0</v>
      </c>
      <c r="BL243" s="14" t="s">
        <v>314</v>
      </c>
      <c r="BM243" s="14" t="s">
        <v>2750</v>
      </c>
    </row>
    <row r="244" spans="2:51" s="12" customFormat="1" ht="11.25">
      <c r="B244" s="198"/>
      <c r="C244" s="199"/>
      <c r="D244" s="188" t="s">
        <v>325</v>
      </c>
      <c r="E244" s="200" t="s">
        <v>1</v>
      </c>
      <c r="F244" s="201" t="s">
        <v>2730</v>
      </c>
      <c r="G244" s="199"/>
      <c r="H244" s="200" t="s">
        <v>1</v>
      </c>
      <c r="I244" s="202"/>
      <c r="J244" s="199"/>
      <c r="K244" s="199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325</v>
      </c>
      <c r="AU244" s="207" t="s">
        <v>106</v>
      </c>
      <c r="AV244" s="12" t="s">
        <v>77</v>
      </c>
      <c r="AW244" s="12" t="s">
        <v>31</v>
      </c>
      <c r="AX244" s="12" t="s">
        <v>69</v>
      </c>
      <c r="AY244" s="207" t="s">
        <v>310</v>
      </c>
    </row>
    <row r="245" spans="2:51" s="11" customFormat="1" ht="11.25">
      <c r="B245" s="186"/>
      <c r="C245" s="187"/>
      <c r="D245" s="188" t="s">
        <v>325</v>
      </c>
      <c r="E245" s="189" t="s">
        <v>623</v>
      </c>
      <c r="F245" s="190" t="s">
        <v>2751</v>
      </c>
      <c r="G245" s="187"/>
      <c r="H245" s="191">
        <v>240.04</v>
      </c>
      <c r="I245" s="192"/>
      <c r="J245" s="187"/>
      <c r="K245" s="187"/>
      <c r="L245" s="193"/>
      <c r="M245" s="194"/>
      <c r="N245" s="195"/>
      <c r="O245" s="195"/>
      <c r="P245" s="195"/>
      <c r="Q245" s="195"/>
      <c r="R245" s="195"/>
      <c r="S245" s="195"/>
      <c r="T245" s="196"/>
      <c r="AT245" s="197" t="s">
        <v>325</v>
      </c>
      <c r="AU245" s="197" t="s">
        <v>106</v>
      </c>
      <c r="AV245" s="11" t="s">
        <v>106</v>
      </c>
      <c r="AW245" s="11" t="s">
        <v>31</v>
      </c>
      <c r="AX245" s="11" t="s">
        <v>69</v>
      </c>
      <c r="AY245" s="197" t="s">
        <v>310</v>
      </c>
    </row>
    <row r="246" spans="2:51" s="12" customFormat="1" ht="11.25">
      <c r="B246" s="198"/>
      <c r="C246" s="199"/>
      <c r="D246" s="188" t="s">
        <v>325</v>
      </c>
      <c r="E246" s="200" t="s">
        <v>1</v>
      </c>
      <c r="F246" s="201" t="s">
        <v>2739</v>
      </c>
      <c r="G246" s="199"/>
      <c r="H246" s="200" t="s">
        <v>1</v>
      </c>
      <c r="I246" s="202"/>
      <c r="J246" s="199"/>
      <c r="K246" s="199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325</v>
      </c>
      <c r="AU246" s="207" t="s">
        <v>106</v>
      </c>
      <c r="AV246" s="12" t="s">
        <v>77</v>
      </c>
      <c r="AW246" s="12" t="s">
        <v>31</v>
      </c>
      <c r="AX246" s="12" t="s">
        <v>69</v>
      </c>
      <c r="AY246" s="207" t="s">
        <v>310</v>
      </c>
    </row>
    <row r="247" spans="2:51" s="11" customFormat="1" ht="11.25">
      <c r="B247" s="186"/>
      <c r="C247" s="187"/>
      <c r="D247" s="188" t="s">
        <v>325</v>
      </c>
      <c r="E247" s="189" t="s">
        <v>2539</v>
      </c>
      <c r="F247" s="190" t="s">
        <v>2752</v>
      </c>
      <c r="G247" s="187"/>
      <c r="H247" s="191">
        <v>24.69</v>
      </c>
      <c r="I247" s="192"/>
      <c r="J247" s="187"/>
      <c r="K247" s="187"/>
      <c r="L247" s="193"/>
      <c r="M247" s="194"/>
      <c r="N247" s="195"/>
      <c r="O247" s="195"/>
      <c r="P247" s="195"/>
      <c r="Q247" s="195"/>
      <c r="R247" s="195"/>
      <c r="S247" s="195"/>
      <c r="T247" s="196"/>
      <c r="AT247" s="197" t="s">
        <v>325</v>
      </c>
      <c r="AU247" s="197" t="s">
        <v>106</v>
      </c>
      <c r="AV247" s="11" t="s">
        <v>106</v>
      </c>
      <c r="AW247" s="11" t="s">
        <v>31</v>
      </c>
      <c r="AX247" s="11" t="s">
        <v>69</v>
      </c>
      <c r="AY247" s="197" t="s">
        <v>310</v>
      </c>
    </row>
    <row r="248" spans="2:51" s="11" customFormat="1" ht="11.25">
      <c r="B248" s="186"/>
      <c r="C248" s="187"/>
      <c r="D248" s="188" t="s">
        <v>325</v>
      </c>
      <c r="E248" s="189" t="s">
        <v>2753</v>
      </c>
      <c r="F248" s="190" t="s">
        <v>2754</v>
      </c>
      <c r="G248" s="187"/>
      <c r="H248" s="191">
        <v>264.73</v>
      </c>
      <c r="I248" s="192"/>
      <c r="J248" s="187"/>
      <c r="K248" s="187"/>
      <c r="L248" s="193"/>
      <c r="M248" s="194"/>
      <c r="N248" s="195"/>
      <c r="O248" s="195"/>
      <c r="P248" s="195"/>
      <c r="Q248" s="195"/>
      <c r="R248" s="195"/>
      <c r="S248" s="195"/>
      <c r="T248" s="196"/>
      <c r="AT248" s="197" t="s">
        <v>325</v>
      </c>
      <c r="AU248" s="197" t="s">
        <v>106</v>
      </c>
      <c r="AV248" s="11" t="s">
        <v>106</v>
      </c>
      <c r="AW248" s="11" t="s">
        <v>31</v>
      </c>
      <c r="AX248" s="11" t="s">
        <v>77</v>
      </c>
      <c r="AY248" s="197" t="s">
        <v>310</v>
      </c>
    </row>
    <row r="249" spans="2:65" s="1" customFormat="1" ht="16.5" customHeight="1">
      <c r="B249" s="31"/>
      <c r="C249" s="175" t="s">
        <v>625</v>
      </c>
      <c r="D249" s="175" t="s">
        <v>317</v>
      </c>
      <c r="E249" s="176" t="s">
        <v>521</v>
      </c>
      <c r="F249" s="177" t="s">
        <v>522</v>
      </c>
      <c r="G249" s="178" t="s">
        <v>320</v>
      </c>
      <c r="H249" s="179">
        <v>1266.51</v>
      </c>
      <c r="I249" s="180"/>
      <c r="J249" s="179">
        <f>ROUND(I249*H249,2)</f>
        <v>0</v>
      </c>
      <c r="K249" s="177" t="s">
        <v>321</v>
      </c>
      <c r="L249" s="35"/>
      <c r="M249" s="181" t="s">
        <v>1</v>
      </c>
      <c r="N249" s="182" t="s">
        <v>41</v>
      </c>
      <c r="O249" s="57"/>
      <c r="P249" s="183">
        <f>O249*H249</f>
        <v>0</v>
      </c>
      <c r="Q249" s="183">
        <v>0.00026</v>
      </c>
      <c r="R249" s="183">
        <f>Q249*H249</f>
        <v>0.3292926</v>
      </c>
      <c r="S249" s="183">
        <v>0</v>
      </c>
      <c r="T249" s="184">
        <f>S249*H249</f>
        <v>0</v>
      </c>
      <c r="AR249" s="14" t="s">
        <v>314</v>
      </c>
      <c r="AT249" s="14" t="s">
        <v>317</v>
      </c>
      <c r="AU249" s="14" t="s">
        <v>106</v>
      </c>
      <c r="AY249" s="14" t="s">
        <v>310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4" t="s">
        <v>106</v>
      </c>
      <c r="BK249" s="185">
        <f>ROUND(I249*H249,2)</f>
        <v>0</v>
      </c>
      <c r="BL249" s="14" t="s">
        <v>314</v>
      </c>
      <c r="BM249" s="14" t="s">
        <v>2755</v>
      </c>
    </row>
    <row r="250" spans="2:51" s="12" customFormat="1" ht="11.25">
      <c r="B250" s="198"/>
      <c r="C250" s="199"/>
      <c r="D250" s="188" t="s">
        <v>325</v>
      </c>
      <c r="E250" s="200" t="s">
        <v>1</v>
      </c>
      <c r="F250" s="201" t="s">
        <v>2756</v>
      </c>
      <c r="G250" s="199"/>
      <c r="H250" s="200" t="s">
        <v>1</v>
      </c>
      <c r="I250" s="202"/>
      <c r="J250" s="199"/>
      <c r="K250" s="199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325</v>
      </c>
      <c r="AU250" s="207" t="s">
        <v>106</v>
      </c>
      <c r="AV250" s="12" t="s">
        <v>77</v>
      </c>
      <c r="AW250" s="12" t="s">
        <v>31</v>
      </c>
      <c r="AX250" s="12" t="s">
        <v>69</v>
      </c>
      <c r="AY250" s="207" t="s">
        <v>310</v>
      </c>
    </row>
    <row r="251" spans="2:51" s="11" customFormat="1" ht="11.25">
      <c r="B251" s="186"/>
      <c r="C251" s="187"/>
      <c r="D251" s="188" t="s">
        <v>325</v>
      </c>
      <c r="E251" s="189" t="s">
        <v>629</v>
      </c>
      <c r="F251" s="190" t="s">
        <v>2757</v>
      </c>
      <c r="G251" s="187"/>
      <c r="H251" s="191">
        <v>792.17</v>
      </c>
      <c r="I251" s="192"/>
      <c r="J251" s="187"/>
      <c r="K251" s="187"/>
      <c r="L251" s="193"/>
      <c r="M251" s="194"/>
      <c r="N251" s="195"/>
      <c r="O251" s="195"/>
      <c r="P251" s="195"/>
      <c r="Q251" s="195"/>
      <c r="R251" s="195"/>
      <c r="S251" s="195"/>
      <c r="T251" s="196"/>
      <c r="AT251" s="197" t="s">
        <v>325</v>
      </c>
      <c r="AU251" s="197" t="s">
        <v>106</v>
      </c>
      <c r="AV251" s="11" t="s">
        <v>106</v>
      </c>
      <c r="AW251" s="11" t="s">
        <v>31</v>
      </c>
      <c r="AX251" s="11" t="s">
        <v>69</v>
      </c>
      <c r="AY251" s="197" t="s">
        <v>310</v>
      </c>
    </row>
    <row r="252" spans="2:51" s="12" customFormat="1" ht="11.25">
      <c r="B252" s="198"/>
      <c r="C252" s="199"/>
      <c r="D252" s="188" t="s">
        <v>325</v>
      </c>
      <c r="E252" s="200" t="s">
        <v>1</v>
      </c>
      <c r="F252" s="201" t="s">
        <v>527</v>
      </c>
      <c r="G252" s="199"/>
      <c r="H252" s="200" t="s">
        <v>1</v>
      </c>
      <c r="I252" s="202"/>
      <c r="J252" s="199"/>
      <c r="K252" s="199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325</v>
      </c>
      <c r="AU252" s="207" t="s">
        <v>106</v>
      </c>
      <c r="AV252" s="12" t="s">
        <v>77</v>
      </c>
      <c r="AW252" s="12" t="s">
        <v>31</v>
      </c>
      <c r="AX252" s="12" t="s">
        <v>69</v>
      </c>
      <c r="AY252" s="207" t="s">
        <v>310</v>
      </c>
    </row>
    <row r="253" spans="2:51" s="11" customFormat="1" ht="11.25">
      <c r="B253" s="186"/>
      <c r="C253" s="187"/>
      <c r="D253" s="188" t="s">
        <v>325</v>
      </c>
      <c r="E253" s="189" t="s">
        <v>2541</v>
      </c>
      <c r="F253" s="190" t="s">
        <v>2758</v>
      </c>
      <c r="G253" s="187"/>
      <c r="H253" s="191">
        <v>749.33</v>
      </c>
      <c r="I253" s="192"/>
      <c r="J253" s="187"/>
      <c r="K253" s="187"/>
      <c r="L253" s="193"/>
      <c r="M253" s="194"/>
      <c r="N253" s="195"/>
      <c r="O253" s="195"/>
      <c r="P253" s="195"/>
      <c r="Q253" s="195"/>
      <c r="R253" s="195"/>
      <c r="S253" s="195"/>
      <c r="T253" s="196"/>
      <c r="AT253" s="197" t="s">
        <v>325</v>
      </c>
      <c r="AU253" s="197" t="s">
        <v>106</v>
      </c>
      <c r="AV253" s="11" t="s">
        <v>106</v>
      </c>
      <c r="AW253" s="11" t="s">
        <v>31</v>
      </c>
      <c r="AX253" s="11" t="s">
        <v>69</v>
      </c>
      <c r="AY253" s="197" t="s">
        <v>310</v>
      </c>
    </row>
    <row r="254" spans="2:51" s="12" customFormat="1" ht="11.25">
      <c r="B254" s="198"/>
      <c r="C254" s="199"/>
      <c r="D254" s="188" t="s">
        <v>325</v>
      </c>
      <c r="E254" s="200" t="s">
        <v>1</v>
      </c>
      <c r="F254" s="201" t="s">
        <v>534</v>
      </c>
      <c r="G254" s="199"/>
      <c r="H254" s="200" t="s">
        <v>1</v>
      </c>
      <c r="I254" s="202"/>
      <c r="J254" s="199"/>
      <c r="K254" s="199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325</v>
      </c>
      <c r="AU254" s="207" t="s">
        <v>106</v>
      </c>
      <c r="AV254" s="12" t="s">
        <v>77</v>
      </c>
      <c r="AW254" s="12" t="s">
        <v>31</v>
      </c>
      <c r="AX254" s="12" t="s">
        <v>69</v>
      </c>
      <c r="AY254" s="207" t="s">
        <v>310</v>
      </c>
    </row>
    <row r="255" spans="2:51" s="11" customFormat="1" ht="11.25">
      <c r="B255" s="186"/>
      <c r="C255" s="187"/>
      <c r="D255" s="188" t="s">
        <v>325</v>
      </c>
      <c r="E255" s="189" t="s">
        <v>2543</v>
      </c>
      <c r="F255" s="190" t="s">
        <v>2759</v>
      </c>
      <c r="G255" s="187"/>
      <c r="H255" s="191">
        <v>-129.06</v>
      </c>
      <c r="I255" s="192"/>
      <c r="J255" s="187"/>
      <c r="K255" s="187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325</v>
      </c>
      <c r="AU255" s="197" t="s">
        <v>106</v>
      </c>
      <c r="AV255" s="11" t="s">
        <v>106</v>
      </c>
      <c r="AW255" s="11" t="s">
        <v>31</v>
      </c>
      <c r="AX255" s="11" t="s">
        <v>69</v>
      </c>
      <c r="AY255" s="197" t="s">
        <v>310</v>
      </c>
    </row>
    <row r="256" spans="2:51" s="11" customFormat="1" ht="11.25">
      <c r="B256" s="186"/>
      <c r="C256" s="187"/>
      <c r="D256" s="188" t="s">
        <v>325</v>
      </c>
      <c r="E256" s="189" t="s">
        <v>2545</v>
      </c>
      <c r="F256" s="190" t="s">
        <v>2760</v>
      </c>
      <c r="G256" s="187"/>
      <c r="H256" s="191">
        <v>-145.93</v>
      </c>
      <c r="I256" s="192"/>
      <c r="J256" s="187"/>
      <c r="K256" s="187"/>
      <c r="L256" s="193"/>
      <c r="M256" s="194"/>
      <c r="N256" s="195"/>
      <c r="O256" s="195"/>
      <c r="P256" s="195"/>
      <c r="Q256" s="195"/>
      <c r="R256" s="195"/>
      <c r="S256" s="195"/>
      <c r="T256" s="196"/>
      <c r="AT256" s="197" t="s">
        <v>325</v>
      </c>
      <c r="AU256" s="197" t="s">
        <v>106</v>
      </c>
      <c r="AV256" s="11" t="s">
        <v>106</v>
      </c>
      <c r="AW256" s="11" t="s">
        <v>31</v>
      </c>
      <c r="AX256" s="11" t="s">
        <v>69</v>
      </c>
      <c r="AY256" s="197" t="s">
        <v>310</v>
      </c>
    </row>
    <row r="257" spans="2:51" s="11" customFormat="1" ht="11.25">
      <c r="B257" s="186"/>
      <c r="C257" s="187"/>
      <c r="D257" s="188" t="s">
        <v>325</v>
      </c>
      <c r="E257" s="189" t="s">
        <v>2761</v>
      </c>
      <c r="F257" s="190" t="s">
        <v>2762</v>
      </c>
      <c r="G257" s="187"/>
      <c r="H257" s="191">
        <v>1266.51</v>
      </c>
      <c r="I257" s="192"/>
      <c r="J257" s="187"/>
      <c r="K257" s="187"/>
      <c r="L257" s="193"/>
      <c r="M257" s="194"/>
      <c r="N257" s="195"/>
      <c r="O257" s="195"/>
      <c r="P257" s="195"/>
      <c r="Q257" s="195"/>
      <c r="R257" s="195"/>
      <c r="S257" s="195"/>
      <c r="T257" s="196"/>
      <c r="AT257" s="197" t="s">
        <v>325</v>
      </c>
      <c r="AU257" s="197" t="s">
        <v>106</v>
      </c>
      <c r="AV257" s="11" t="s">
        <v>106</v>
      </c>
      <c r="AW257" s="11" t="s">
        <v>31</v>
      </c>
      <c r="AX257" s="11" t="s">
        <v>77</v>
      </c>
      <c r="AY257" s="197" t="s">
        <v>310</v>
      </c>
    </row>
    <row r="258" spans="2:65" s="1" customFormat="1" ht="16.5" customHeight="1">
      <c r="B258" s="31"/>
      <c r="C258" s="175" t="s">
        <v>631</v>
      </c>
      <c r="D258" s="175" t="s">
        <v>317</v>
      </c>
      <c r="E258" s="176" t="s">
        <v>542</v>
      </c>
      <c r="F258" s="177" t="s">
        <v>543</v>
      </c>
      <c r="G258" s="178" t="s">
        <v>320</v>
      </c>
      <c r="H258" s="179">
        <v>259.97</v>
      </c>
      <c r="I258" s="180"/>
      <c r="J258" s="179">
        <f>ROUND(I258*H258,2)</f>
        <v>0</v>
      </c>
      <c r="K258" s="177" t="s">
        <v>321</v>
      </c>
      <c r="L258" s="35"/>
      <c r="M258" s="181" t="s">
        <v>1</v>
      </c>
      <c r="N258" s="182" t="s">
        <v>41</v>
      </c>
      <c r="O258" s="57"/>
      <c r="P258" s="183">
        <f>O258*H258</f>
        <v>0</v>
      </c>
      <c r="Q258" s="183">
        <v>0.00438</v>
      </c>
      <c r="R258" s="183">
        <f>Q258*H258</f>
        <v>1.1386686000000001</v>
      </c>
      <c r="S258" s="183">
        <v>0</v>
      </c>
      <c r="T258" s="184">
        <f>S258*H258</f>
        <v>0</v>
      </c>
      <c r="AR258" s="14" t="s">
        <v>314</v>
      </c>
      <c r="AT258" s="14" t="s">
        <v>317</v>
      </c>
      <c r="AU258" s="14" t="s">
        <v>106</v>
      </c>
      <c r="AY258" s="14" t="s">
        <v>310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4" t="s">
        <v>106</v>
      </c>
      <c r="BK258" s="185">
        <f>ROUND(I258*H258,2)</f>
        <v>0</v>
      </c>
      <c r="BL258" s="14" t="s">
        <v>314</v>
      </c>
      <c r="BM258" s="14" t="s">
        <v>2763</v>
      </c>
    </row>
    <row r="259" spans="2:51" s="12" customFormat="1" ht="11.25">
      <c r="B259" s="198"/>
      <c r="C259" s="199"/>
      <c r="D259" s="188" t="s">
        <v>325</v>
      </c>
      <c r="E259" s="200" t="s">
        <v>1</v>
      </c>
      <c r="F259" s="201" t="s">
        <v>545</v>
      </c>
      <c r="G259" s="199"/>
      <c r="H259" s="200" t="s">
        <v>1</v>
      </c>
      <c r="I259" s="202"/>
      <c r="J259" s="199"/>
      <c r="K259" s="199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325</v>
      </c>
      <c r="AU259" s="207" t="s">
        <v>106</v>
      </c>
      <c r="AV259" s="12" t="s">
        <v>77</v>
      </c>
      <c r="AW259" s="12" t="s">
        <v>31</v>
      </c>
      <c r="AX259" s="12" t="s">
        <v>69</v>
      </c>
      <c r="AY259" s="207" t="s">
        <v>310</v>
      </c>
    </row>
    <row r="260" spans="2:51" s="12" customFormat="1" ht="11.25">
      <c r="B260" s="198"/>
      <c r="C260" s="199"/>
      <c r="D260" s="188" t="s">
        <v>325</v>
      </c>
      <c r="E260" s="200" t="s">
        <v>1</v>
      </c>
      <c r="F260" s="201" t="s">
        <v>532</v>
      </c>
      <c r="G260" s="199"/>
      <c r="H260" s="200" t="s">
        <v>1</v>
      </c>
      <c r="I260" s="202"/>
      <c r="J260" s="199"/>
      <c r="K260" s="199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325</v>
      </c>
      <c r="AU260" s="207" t="s">
        <v>106</v>
      </c>
      <c r="AV260" s="12" t="s">
        <v>77</v>
      </c>
      <c r="AW260" s="12" t="s">
        <v>31</v>
      </c>
      <c r="AX260" s="12" t="s">
        <v>69</v>
      </c>
      <c r="AY260" s="207" t="s">
        <v>310</v>
      </c>
    </row>
    <row r="261" spans="2:51" s="11" customFormat="1" ht="11.25">
      <c r="B261" s="186"/>
      <c r="C261" s="187"/>
      <c r="D261" s="188" t="s">
        <v>325</v>
      </c>
      <c r="E261" s="189" t="s">
        <v>635</v>
      </c>
      <c r="F261" s="190" t="s">
        <v>2764</v>
      </c>
      <c r="G261" s="187"/>
      <c r="H261" s="191">
        <v>64.83</v>
      </c>
      <c r="I261" s="192"/>
      <c r="J261" s="187"/>
      <c r="K261" s="187"/>
      <c r="L261" s="193"/>
      <c r="M261" s="194"/>
      <c r="N261" s="195"/>
      <c r="O261" s="195"/>
      <c r="P261" s="195"/>
      <c r="Q261" s="195"/>
      <c r="R261" s="195"/>
      <c r="S261" s="195"/>
      <c r="T261" s="196"/>
      <c r="AT261" s="197" t="s">
        <v>325</v>
      </c>
      <c r="AU261" s="197" t="s">
        <v>106</v>
      </c>
      <c r="AV261" s="11" t="s">
        <v>106</v>
      </c>
      <c r="AW261" s="11" t="s">
        <v>31</v>
      </c>
      <c r="AX261" s="11" t="s">
        <v>69</v>
      </c>
      <c r="AY261" s="197" t="s">
        <v>310</v>
      </c>
    </row>
    <row r="262" spans="2:51" s="12" customFormat="1" ht="11.25">
      <c r="B262" s="198"/>
      <c r="C262" s="199"/>
      <c r="D262" s="188" t="s">
        <v>325</v>
      </c>
      <c r="E262" s="200" t="s">
        <v>1</v>
      </c>
      <c r="F262" s="201" t="s">
        <v>527</v>
      </c>
      <c r="G262" s="199"/>
      <c r="H262" s="200" t="s">
        <v>1</v>
      </c>
      <c r="I262" s="202"/>
      <c r="J262" s="199"/>
      <c r="K262" s="199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325</v>
      </c>
      <c r="AU262" s="207" t="s">
        <v>106</v>
      </c>
      <c r="AV262" s="12" t="s">
        <v>77</v>
      </c>
      <c r="AW262" s="12" t="s">
        <v>31</v>
      </c>
      <c r="AX262" s="12" t="s">
        <v>69</v>
      </c>
      <c r="AY262" s="207" t="s">
        <v>310</v>
      </c>
    </row>
    <row r="263" spans="2:51" s="11" customFormat="1" ht="11.25">
      <c r="B263" s="186"/>
      <c r="C263" s="187"/>
      <c r="D263" s="188" t="s">
        <v>325</v>
      </c>
      <c r="E263" s="189" t="s">
        <v>2547</v>
      </c>
      <c r="F263" s="190" t="s">
        <v>2765</v>
      </c>
      <c r="G263" s="187"/>
      <c r="H263" s="191">
        <v>50.54</v>
      </c>
      <c r="I263" s="192"/>
      <c r="J263" s="187"/>
      <c r="K263" s="187"/>
      <c r="L263" s="193"/>
      <c r="M263" s="194"/>
      <c r="N263" s="195"/>
      <c r="O263" s="195"/>
      <c r="P263" s="195"/>
      <c r="Q263" s="195"/>
      <c r="R263" s="195"/>
      <c r="S263" s="195"/>
      <c r="T263" s="196"/>
      <c r="AT263" s="197" t="s">
        <v>325</v>
      </c>
      <c r="AU263" s="197" t="s">
        <v>106</v>
      </c>
      <c r="AV263" s="11" t="s">
        <v>106</v>
      </c>
      <c r="AW263" s="11" t="s">
        <v>31</v>
      </c>
      <c r="AX263" s="11" t="s">
        <v>69</v>
      </c>
      <c r="AY263" s="197" t="s">
        <v>310</v>
      </c>
    </row>
    <row r="264" spans="2:51" s="12" customFormat="1" ht="11.25">
      <c r="B264" s="198"/>
      <c r="C264" s="199"/>
      <c r="D264" s="188" t="s">
        <v>325</v>
      </c>
      <c r="E264" s="200" t="s">
        <v>1</v>
      </c>
      <c r="F264" s="201" t="s">
        <v>534</v>
      </c>
      <c r="G264" s="199"/>
      <c r="H264" s="200" t="s">
        <v>1</v>
      </c>
      <c r="I264" s="202"/>
      <c r="J264" s="199"/>
      <c r="K264" s="199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325</v>
      </c>
      <c r="AU264" s="207" t="s">
        <v>106</v>
      </c>
      <c r="AV264" s="12" t="s">
        <v>77</v>
      </c>
      <c r="AW264" s="12" t="s">
        <v>31</v>
      </c>
      <c r="AX264" s="12" t="s">
        <v>69</v>
      </c>
      <c r="AY264" s="207" t="s">
        <v>310</v>
      </c>
    </row>
    <row r="265" spans="2:51" s="11" customFormat="1" ht="11.25">
      <c r="B265" s="186"/>
      <c r="C265" s="187"/>
      <c r="D265" s="188" t="s">
        <v>325</v>
      </c>
      <c r="E265" s="189" t="s">
        <v>2548</v>
      </c>
      <c r="F265" s="190" t="s">
        <v>2766</v>
      </c>
      <c r="G265" s="187"/>
      <c r="H265" s="191">
        <v>-22.18</v>
      </c>
      <c r="I265" s="192"/>
      <c r="J265" s="187"/>
      <c r="K265" s="187"/>
      <c r="L265" s="193"/>
      <c r="M265" s="194"/>
      <c r="N265" s="195"/>
      <c r="O265" s="195"/>
      <c r="P265" s="195"/>
      <c r="Q265" s="195"/>
      <c r="R265" s="195"/>
      <c r="S265" s="195"/>
      <c r="T265" s="196"/>
      <c r="AT265" s="197" t="s">
        <v>325</v>
      </c>
      <c r="AU265" s="197" t="s">
        <v>106</v>
      </c>
      <c r="AV265" s="11" t="s">
        <v>106</v>
      </c>
      <c r="AW265" s="11" t="s">
        <v>31</v>
      </c>
      <c r="AX265" s="11" t="s">
        <v>69</v>
      </c>
      <c r="AY265" s="197" t="s">
        <v>310</v>
      </c>
    </row>
    <row r="266" spans="2:51" s="12" customFormat="1" ht="11.25">
      <c r="B266" s="198"/>
      <c r="C266" s="199"/>
      <c r="D266" s="188" t="s">
        <v>325</v>
      </c>
      <c r="E266" s="200" t="s">
        <v>1</v>
      </c>
      <c r="F266" s="201" t="s">
        <v>2767</v>
      </c>
      <c r="G266" s="199"/>
      <c r="H266" s="200" t="s">
        <v>1</v>
      </c>
      <c r="I266" s="202"/>
      <c r="J266" s="199"/>
      <c r="K266" s="199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325</v>
      </c>
      <c r="AU266" s="207" t="s">
        <v>106</v>
      </c>
      <c r="AV266" s="12" t="s">
        <v>77</v>
      </c>
      <c r="AW266" s="12" t="s">
        <v>31</v>
      </c>
      <c r="AX266" s="12" t="s">
        <v>69</v>
      </c>
      <c r="AY266" s="207" t="s">
        <v>310</v>
      </c>
    </row>
    <row r="267" spans="2:51" s="11" customFormat="1" ht="11.25">
      <c r="B267" s="186"/>
      <c r="C267" s="187"/>
      <c r="D267" s="188" t="s">
        <v>325</v>
      </c>
      <c r="E267" s="189" t="s">
        <v>2550</v>
      </c>
      <c r="F267" s="190" t="s">
        <v>2768</v>
      </c>
      <c r="G267" s="187"/>
      <c r="H267" s="191">
        <v>166.78</v>
      </c>
      <c r="I267" s="192"/>
      <c r="J267" s="187"/>
      <c r="K267" s="187"/>
      <c r="L267" s="193"/>
      <c r="M267" s="194"/>
      <c r="N267" s="195"/>
      <c r="O267" s="195"/>
      <c r="P267" s="195"/>
      <c r="Q267" s="195"/>
      <c r="R267" s="195"/>
      <c r="S267" s="195"/>
      <c r="T267" s="196"/>
      <c r="AT267" s="197" t="s">
        <v>325</v>
      </c>
      <c r="AU267" s="197" t="s">
        <v>106</v>
      </c>
      <c r="AV267" s="11" t="s">
        <v>106</v>
      </c>
      <c r="AW267" s="11" t="s">
        <v>31</v>
      </c>
      <c r="AX267" s="11" t="s">
        <v>69</v>
      </c>
      <c r="AY267" s="197" t="s">
        <v>310</v>
      </c>
    </row>
    <row r="268" spans="2:51" s="11" customFormat="1" ht="11.25">
      <c r="B268" s="186"/>
      <c r="C268" s="187"/>
      <c r="D268" s="188" t="s">
        <v>325</v>
      </c>
      <c r="E268" s="189" t="s">
        <v>2769</v>
      </c>
      <c r="F268" s="190" t="s">
        <v>2770</v>
      </c>
      <c r="G268" s="187"/>
      <c r="H268" s="191">
        <v>259.97</v>
      </c>
      <c r="I268" s="192"/>
      <c r="J268" s="187"/>
      <c r="K268" s="187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325</v>
      </c>
      <c r="AU268" s="197" t="s">
        <v>106</v>
      </c>
      <c r="AV268" s="11" t="s">
        <v>106</v>
      </c>
      <c r="AW268" s="11" t="s">
        <v>31</v>
      </c>
      <c r="AX268" s="11" t="s">
        <v>77</v>
      </c>
      <c r="AY268" s="197" t="s">
        <v>310</v>
      </c>
    </row>
    <row r="269" spans="2:65" s="1" customFormat="1" ht="22.5" customHeight="1">
      <c r="B269" s="31"/>
      <c r="C269" s="175" t="s">
        <v>636</v>
      </c>
      <c r="D269" s="175" t="s">
        <v>317</v>
      </c>
      <c r="E269" s="176" t="s">
        <v>2771</v>
      </c>
      <c r="F269" s="177" t="s">
        <v>2772</v>
      </c>
      <c r="G269" s="178" t="s">
        <v>320</v>
      </c>
      <c r="H269" s="179">
        <v>191.68</v>
      </c>
      <c r="I269" s="180"/>
      <c r="J269" s="179">
        <f>ROUND(I269*H269,2)</f>
        <v>0</v>
      </c>
      <c r="K269" s="177" t="s">
        <v>321</v>
      </c>
      <c r="L269" s="35"/>
      <c r="M269" s="181" t="s">
        <v>1</v>
      </c>
      <c r="N269" s="182" t="s">
        <v>41</v>
      </c>
      <c r="O269" s="57"/>
      <c r="P269" s="183">
        <f>O269*H269</f>
        <v>0</v>
      </c>
      <c r="Q269" s="183">
        <v>0.00825</v>
      </c>
      <c r="R269" s="183">
        <f>Q269*H269</f>
        <v>1.58136</v>
      </c>
      <c r="S269" s="183">
        <v>0</v>
      </c>
      <c r="T269" s="184">
        <f>S269*H269</f>
        <v>0</v>
      </c>
      <c r="AR269" s="14" t="s">
        <v>314</v>
      </c>
      <c r="AT269" s="14" t="s">
        <v>317</v>
      </c>
      <c r="AU269" s="14" t="s">
        <v>106</v>
      </c>
      <c r="AY269" s="14" t="s">
        <v>310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4" t="s">
        <v>106</v>
      </c>
      <c r="BK269" s="185">
        <f>ROUND(I269*H269,2)</f>
        <v>0</v>
      </c>
      <c r="BL269" s="14" t="s">
        <v>314</v>
      </c>
      <c r="BM269" s="14" t="s">
        <v>2773</v>
      </c>
    </row>
    <row r="270" spans="2:51" s="12" customFormat="1" ht="11.25">
      <c r="B270" s="198"/>
      <c r="C270" s="199"/>
      <c r="D270" s="188" t="s">
        <v>325</v>
      </c>
      <c r="E270" s="200" t="s">
        <v>1</v>
      </c>
      <c r="F270" s="201" t="s">
        <v>2774</v>
      </c>
      <c r="G270" s="199"/>
      <c r="H270" s="200" t="s">
        <v>1</v>
      </c>
      <c r="I270" s="202"/>
      <c r="J270" s="199"/>
      <c r="K270" s="199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325</v>
      </c>
      <c r="AU270" s="207" t="s">
        <v>106</v>
      </c>
      <c r="AV270" s="12" t="s">
        <v>77</v>
      </c>
      <c r="AW270" s="12" t="s">
        <v>31</v>
      </c>
      <c r="AX270" s="12" t="s">
        <v>69</v>
      </c>
      <c r="AY270" s="207" t="s">
        <v>310</v>
      </c>
    </row>
    <row r="271" spans="2:51" s="11" customFormat="1" ht="11.25">
      <c r="B271" s="186"/>
      <c r="C271" s="187"/>
      <c r="D271" s="188" t="s">
        <v>325</v>
      </c>
      <c r="E271" s="189" t="s">
        <v>640</v>
      </c>
      <c r="F271" s="190" t="s">
        <v>2775</v>
      </c>
      <c r="G271" s="187"/>
      <c r="H271" s="191">
        <v>191.68</v>
      </c>
      <c r="I271" s="192"/>
      <c r="J271" s="187"/>
      <c r="K271" s="187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325</v>
      </c>
      <c r="AU271" s="197" t="s">
        <v>106</v>
      </c>
      <c r="AV271" s="11" t="s">
        <v>106</v>
      </c>
      <c r="AW271" s="11" t="s">
        <v>31</v>
      </c>
      <c r="AX271" s="11" t="s">
        <v>69</v>
      </c>
      <c r="AY271" s="197" t="s">
        <v>310</v>
      </c>
    </row>
    <row r="272" spans="2:51" s="11" customFormat="1" ht="11.25">
      <c r="B272" s="186"/>
      <c r="C272" s="187"/>
      <c r="D272" s="188" t="s">
        <v>325</v>
      </c>
      <c r="E272" s="189" t="s">
        <v>211</v>
      </c>
      <c r="F272" s="190" t="s">
        <v>2776</v>
      </c>
      <c r="G272" s="187"/>
      <c r="H272" s="191">
        <v>191.68</v>
      </c>
      <c r="I272" s="192"/>
      <c r="J272" s="187"/>
      <c r="K272" s="187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325</v>
      </c>
      <c r="AU272" s="197" t="s">
        <v>106</v>
      </c>
      <c r="AV272" s="11" t="s">
        <v>106</v>
      </c>
      <c r="AW272" s="11" t="s">
        <v>31</v>
      </c>
      <c r="AX272" s="11" t="s">
        <v>77</v>
      </c>
      <c r="AY272" s="197" t="s">
        <v>310</v>
      </c>
    </row>
    <row r="273" spans="2:65" s="1" customFormat="1" ht="16.5" customHeight="1">
      <c r="B273" s="31"/>
      <c r="C273" s="208" t="s">
        <v>644</v>
      </c>
      <c r="D273" s="208" t="s">
        <v>422</v>
      </c>
      <c r="E273" s="209" t="s">
        <v>2777</v>
      </c>
      <c r="F273" s="210" t="s">
        <v>2778</v>
      </c>
      <c r="G273" s="211" t="s">
        <v>320</v>
      </c>
      <c r="H273" s="212">
        <v>195.51</v>
      </c>
      <c r="I273" s="213"/>
      <c r="J273" s="212">
        <f>ROUND(I273*H273,2)</f>
        <v>0</v>
      </c>
      <c r="K273" s="210" t="s">
        <v>321</v>
      </c>
      <c r="L273" s="214"/>
      <c r="M273" s="215" t="s">
        <v>1</v>
      </c>
      <c r="N273" s="216" t="s">
        <v>41</v>
      </c>
      <c r="O273" s="57"/>
      <c r="P273" s="183">
        <f>O273*H273</f>
        <v>0</v>
      </c>
      <c r="Q273" s="183">
        <v>0.0015</v>
      </c>
      <c r="R273" s="183">
        <f>Q273*H273</f>
        <v>0.293265</v>
      </c>
      <c r="S273" s="183">
        <v>0</v>
      </c>
      <c r="T273" s="184">
        <f>S273*H273</f>
        <v>0</v>
      </c>
      <c r="AR273" s="14" t="s">
        <v>391</v>
      </c>
      <c r="AT273" s="14" t="s">
        <v>422</v>
      </c>
      <c r="AU273" s="14" t="s">
        <v>106</v>
      </c>
      <c r="AY273" s="14" t="s">
        <v>310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4" t="s">
        <v>106</v>
      </c>
      <c r="BK273" s="185">
        <f>ROUND(I273*H273,2)</f>
        <v>0</v>
      </c>
      <c r="BL273" s="14" t="s">
        <v>314</v>
      </c>
      <c r="BM273" s="14" t="s">
        <v>2779</v>
      </c>
    </row>
    <row r="274" spans="2:51" s="11" customFormat="1" ht="11.25">
      <c r="B274" s="186"/>
      <c r="C274" s="187"/>
      <c r="D274" s="188" t="s">
        <v>325</v>
      </c>
      <c r="E274" s="189" t="s">
        <v>648</v>
      </c>
      <c r="F274" s="190" t="s">
        <v>2780</v>
      </c>
      <c r="G274" s="187"/>
      <c r="H274" s="191">
        <v>195.51</v>
      </c>
      <c r="I274" s="192"/>
      <c r="J274" s="187"/>
      <c r="K274" s="187"/>
      <c r="L274" s="193"/>
      <c r="M274" s="194"/>
      <c r="N274" s="195"/>
      <c r="O274" s="195"/>
      <c r="P274" s="195"/>
      <c r="Q274" s="195"/>
      <c r="R274" s="195"/>
      <c r="S274" s="195"/>
      <c r="T274" s="196"/>
      <c r="AT274" s="197" t="s">
        <v>325</v>
      </c>
      <c r="AU274" s="197" t="s">
        <v>106</v>
      </c>
      <c r="AV274" s="11" t="s">
        <v>106</v>
      </c>
      <c r="AW274" s="11" t="s">
        <v>31</v>
      </c>
      <c r="AX274" s="11" t="s">
        <v>69</v>
      </c>
      <c r="AY274" s="197" t="s">
        <v>310</v>
      </c>
    </row>
    <row r="275" spans="2:51" s="11" customFormat="1" ht="11.25">
      <c r="B275" s="186"/>
      <c r="C275" s="187"/>
      <c r="D275" s="188" t="s">
        <v>325</v>
      </c>
      <c r="E275" s="189" t="s">
        <v>650</v>
      </c>
      <c r="F275" s="190" t="s">
        <v>651</v>
      </c>
      <c r="G275" s="187"/>
      <c r="H275" s="191">
        <v>195.51</v>
      </c>
      <c r="I275" s="192"/>
      <c r="J275" s="187"/>
      <c r="K275" s="187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325</v>
      </c>
      <c r="AU275" s="197" t="s">
        <v>106</v>
      </c>
      <c r="AV275" s="11" t="s">
        <v>106</v>
      </c>
      <c r="AW275" s="11" t="s">
        <v>31</v>
      </c>
      <c r="AX275" s="11" t="s">
        <v>77</v>
      </c>
      <c r="AY275" s="197" t="s">
        <v>310</v>
      </c>
    </row>
    <row r="276" spans="2:65" s="1" customFormat="1" ht="22.5" customHeight="1">
      <c r="B276" s="31"/>
      <c r="C276" s="175" t="s">
        <v>652</v>
      </c>
      <c r="D276" s="175" t="s">
        <v>317</v>
      </c>
      <c r="E276" s="176" t="s">
        <v>564</v>
      </c>
      <c r="F276" s="177" t="s">
        <v>565</v>
      </c>
      <c r="G276" s="178" t="s">
        <v>320</v>
      </c>
      <c r="H276" s="179">
        <v>1266.51</v>
      </c>
      <c r="I276" s="180"/>
      <c r="J276" s="179">
        <f>ROUND(I276*H276,2)</f>
        <v>0</v>
      </c>
      <c r="K276" s="177" t="s">
        <v>321</v>
      </c>
      <c r="L276" s="35"/>
      <c r="M276" s="181" t="s">
        <v>1</v>
      </c>
      <c r="N276" s="182" t="s">
        <v>41</v>
      </c>
      <c r="O276" s="57"/>
      <c r="P276" s="183">
        <f>O276*H276</f>
        <v>0</v>
      </c>
      <c r="Q276" s="183">
        <v>0.00944</v>
      </c>
      <c r="R276" s="183">
        <f>Q276*H276</f>
        <v>11.9558544</v>
      </c>
      <c r="S276" s="183">
        <v>0</v>
      </c>
      <c r="T276" s="184">
        <f>S276*H276</f>
        <v>0</v>
      </c>
      <c r="AR276" s="14" t="s">
        <v>314</v>
      </c>
      <c r="AT276" s="14" t="s">
        <v>317</v>
      </c>
      <c r="AU276" s="14" t="s">
        <v>106</v>
      </c>
      <c r="AY276" s="14" t="s">
        <v>310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4" t="s">
        <v>106</v>
      </c>
      <c r="BK276" s="185">
        <f>ROUND(I276*H276,2)</f>
        <v>0</v>
      </c>
      <c r="BL276" s="14" t="s">
        <v>314</v>
      </c>
      <c r="BM276" s="14" t="s">
        <v>2781</v>
      </c>
    </row>
    <row r="277" spans="2:51" s="12" customFormat="1" ht="11.25">
      <c r="B277" s="198"/>
      <c r="C277" s="199"/>
      <c r="D277" s="188" t="s">
        <v>325</v>
      </c>
      <c r="E277" s="200" t="s">
        <v>1</v>
      </c>
      <c r="F277" s="201" t="s">
        <v>2756</v>
      </c>
      <c r="G277" s="199"/>
      <c r="H277" s="200" t="s">
        <v>1</v>
      </c>
      <c r="I277" s="202"/>
      <c r="J277" s="199"/>
      <c r="K277" s="199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325</v>
      </c>
      <c r="AU277" s="207" t="s">
        <v>106</v>
      </c>
      <c r="AV277" s="12" t="s">
        <v>77</v>
      </c>
      <c r="AW277" s="12" t="s">
        <v>31</v>
      </c>
      <c r="AX277" s="12" t="s">
        <v>69</v>
      </c>
      <c r="AY277" s="207" t="s">
        <v>310</v>
      </c>
    </row>
    <row r="278" spans="2:51" s="11" customFormat="1" ht="11.25">
      <c r="B278" s="186"/>
      <c r="C278" s="187"/>
      <c r="D278" s="188" t="s">
        <v>325</v>
      </c>
      <c r="E278" s="189" t="s">
        <v>656</v>
      </c>
      <c r="F278" s="190" t="s">
        <v>2757</v>
      </c>
      <c r="G278" s="187"/>
      <c r="H278" s="191">
        <v>792.17</v>
      </c>
      <c r="I278" s="192"/>
      <c r="J278" s="187"/>
      <c r="K278" s="187"/>
      <c r="L278" s="193"/>
      <c r="M278" s="194"/>
      <c r="N278" s="195"/>
      <c r="O278" s="195"/>
      <c r="P278" s="195"/>
      <c r="Q278" s="195"/>
      <c r="R278" s="195"/>
      <c r="S278" s="195"/>
      <c r="T278" s="196"/>
      <c r="AT278" s="197" t="s">
        <v>325</v>
      </c>
      <c r="AU278" s="197" t="s">
        <v>106</v>
      </c>
      <c r="AV278" s="11" t="s">
        <v>106</v>
      </c>
      <c r="AW278" s="11" t="s">
        <v>31</v>
      </c>
      <c r="AX278" s="11" t="s">
        <v>69</v>
      </c>
      <c r="AY278" s="197" t="s">
        <v>310</v>
      </c>
    </row>
    <row r="279" spans="2:51" s="12" customFormat="1" ht="11.25">
      <c r="B279" s="198"/>
      <c r="C279" s="199"/>
      <c r="D279" s="188" t="s">
        <v>325</v>
      </c>
      <c r="E279" s="200" t="s">
        <v>1</v>
      </c>
      <c r="F279" s="201" t="s">
        <v>527</v>
      </c>
      <c r="G279" s="199"/>
      <c r="H279" s="200" t="s">
        <v>1</v>
      </c>
      <c r="I279" s="202"/>
      <c r="J279" s="199"/>
      <c r="K279" s="199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325</v>
      </c>
      <c r="AU279" s="207" t="s">
        <v>106</v>
      </c>
      <c r="AV279" s="12" t="s">
        <v>77</v>
      </c>
      <c r="AW279" s="12" t="s">
        <v>31</v>
      </c>
      <c r="AX279" s="12" t="s">
        <v>69</v>
      </c>
      <c r="AY279" s="207" t="s">
        <v>310</v>
      </c>
    </row>
    <row r="280" spans="2:51" s="11" customFormat="1" ht="11.25">
      <c r="B280" s="186"/>
      <c r="C280" s="187"/>
      <c r="D280" s="188" t="s">
        <v>325</v>
      </c>
      <c r="E280" s="189" t="s">
        <v>214</v>
      </c>
      <c r="F280" s="190" t="s">
        <v>2758</v>
      </c>
      <c r="G280" s="187"/>
      <c r="H280" s="191">
        <v>749.33</v>
      </c>
      <c r="I280" s="192"/>
      <c r="J280" s="187"/>
      <c r="K280" s="187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325</v>
      </c>
      <c r="AU280" s="197" t="s">
        <v>106</v>
      </c>
      <c r="AV280" s="11" t="s">
        <v>106</v>
      </c>
      <c r="AW280" s="11" t="s">
        <v>31</v>
      </c>
      <c r="AX280" s="11" t="s">
        <v>69</v>
      </c>
      <c r="AY280" s="197" t="s">
        <v>310</v>
      </c>
    </row>
    <row r="281" spans="2:51" s="12" customFormat="1" ht="11.25">
      <c r="B281" s="198"/>
      <c r="C281" s="199"/>
      <c r="D281" s="188" t="s">
        <v>325</v>
      </c>
      <c r="E281" s="200" t="s">
        <v>1</v>
      </c>
      <c r="F281" s="201" t="s">
        <v>534</v>
      </c>
      <c r="G281" s="199"/>
      <c r="H281" s="200" t="s">
        <v>1</v>
      </c>
      <c r="I281" s="202"/>
      <c r="J281" s="199"/>
      <c r="K281" s="199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325</v>
      </c>
      <c r="AU281" s="207" t="s">
        <v>106</v>
      </c>
      <c r="AV281" s="12" t="s">
        <v>77</v>
      </c>
      <c r="AW281" s="12" t="s">
        <v>31</v>
      </c>
      <c r="AX281" s="12" t="s">
        <v>69</v>
      </c>
      <c r="AY281" s="207" t="s">
        <v>310</v>
      </c>
    </row>
    <row r="282" spans="2:51" s="11" customFormat="1" ht="11.25">
      <c r="B282" s="186"/>
      <c r="C282" s="187"/>
      <c r="D282" s="188" t="s">
        <v>325</v>
      </c>
      <c r="E282" s="189" t="s">
        <v>217</v>
      </c>
      <c r="F282" s="190" t="s">
        <v>2759</v>
      </c>
      <c r="G282" s="187"/>
      <c r="H282" s="191">
        <v>-129.06</v>
      </c>
      <c r="I282" s="192"/>
      <c r="J282" s="187"/>
      <c r="K282" s="187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325</v>
      </c>
      <c r="AU282" s="197" t="s">
        <v>106</v>
      </c>
      <c r="AV282" s="11" t="s">
        <v>106</v>
      </c>
      <c r="AW282" s="11" t="s">
        <v>31</v>
      </c>
      <c r="AX282" s="11" t="s">
        <v>69</v>
      </c>
      <c r="AY282" s="197" t="s">
        <v>310</v>
      </c>
    </row>
    <row r="283" spans="2:51" s="11" customFormat="1" ht="11.25">
      <c r="B283" s="186"/>
      <c r="C283" s="187"/>
      <c r="D283" s="188" t="s">
        <v>325</v>
      </c>
      <c r="E283" s="189" t="s">
        <v>219</v>
      </c>
      <c r="F283" s="190" t="s">
        <v>2760</v>
      </c>
      <c r="G283" s="187"/>
      <c r="H283" s="191">
        <v>-145.93</v>
      </c>
      <c r="I283" s="192"/>
      <c r="J283" s="187"/>
      <c r="K283" s="187"/>
      <c r="L283" s="193"/>
      <c r="M283" s="194"/>
      <c r="N283" s="195"/>
      <c r="O283" s="195"/>
      <c r="P283" s="195"/>
      <c r="Q283" s="195"/>
      <c r="R283" s="195"/>
      <c r="S283" s="195"/>
      <c r="T283" s="196"/>
      <c r="AT283" s="197" t="s">
        <v>325</v>
      </c>
      <c r="AU283" s="197" t="s">
        <v>106</v>
      </c>
      <c r="AV283" s="11" t="s">
        <v>106</v>
      </c>
      <c r="AW283" s="11" t="s">
        <v>31</v>
      </c>
      <c r="AX283" s="11" t="s">
        <v>69</v>
      </c>
      <c r="AY283" s="197" t="s">
        <v>310</v>
      </c>
    </row>
    <row r="284" spans="2:51" s="11" customFormat="1" ht="11.25">
      <c r="B284" s="186"/>
      <c r="C284" s="187"/>
      <c r="D284" s="188" t="s">
        <v>325</v>
      </c>
      <c r="E284" s="189" t="s">
        <v>221</v>
      </c>
      <c r="F284" s="190" t="s">
        <v>2782</v>
      </c>
      <c r="G284" s="187"/>
      <c r="H284" s="191">
        <v>1266.51</v>
      </c>
      <c r="I284" s="192"/>
      <c r="J284" s="187"/>
      <c r="K284" s="187"/>
      <c r="L284" s="193"/>
      <c r="M284" s="194"/>
      <c r="N284" s="195"/>
      <c r="O284" s="195"/>
      <c r="P284" s="195"/>
      <c r="Q284" s="195"/>
      <c r="R284" s="195"/>
      <c r="S284" s="195"/>
      <c r="T284" s="196"/>
      <c r="AT284" s="197" t="s">
        <v>325</v>
      </c>
      <c r="AU284" s="197" t="s">
        <v>106</v>
      </c>
      <c r="AV284" s="11" t="s">
        <v>106</v>
      </c>
      <c r="AW284" s="11" t="s">
        <v>31</v>
      </c>
      <c r="AX284" s="11" t="s">
        <v>77</v>
      </c>
      <c r="AY284" s="197" t="s">
        <v>310</v>
      </c>
    </row>
    <row r="285" spans="2:65" s="1" customFormat="1" ht="16.5" customHeight="1">
      <c r="B285" s="31"/>
      <c r="C285" s="208" t="s">
        <v>661</v>
      </c>
      <c r="D285" s="208" t="s">
        <v>422</v>
      </c>
      <c r="E285" s="209" t="s">
        <v>2783</v>
      </c>
      <c r="F285" s="210" t="s">
        <v>573</v>
      </c>
      <c r="G285" s="211" t="s">
        <v>320</v>
      </c>
      <c r="H285" s="212">
        <v>1291.84</v>
      </c>
      <c r="I285" s="213"/>
      <c r="J285" s="212">
        <f>ROUND(I285*H285,2)</f>
        <v>0</v>
      </c>
      <c r="K285" s="210" t="s">
        <v>321</v>
      </c>
      <c r="L285" s="214"/>
      <c r="M285" s="215" t="s">
        <v>1</v>
      </c>
      <c r="N285" s="216" t="s">
        <v>41</v>
      </c>
      <c r="O285" s="57"/>
      <c r="P285" s="183">
        <f>O285*H285</f>
        <v>0</v>
      </c>
      <c r="Q285" s="183">
        <v>0.025</v>
      </c>
      <c r="R285" s="183">
        <f>Q285*H285</f>
        <v>32.296</v>
      </c>
      <c r="S285" s="183">
        <v>0</v>
      </c>
      <c r="T285" s="184">
        <f>S285*H285</f>
        <v>0</v>
      </c>
      <c r="AR285" s="14" t="s">
        <v>391</v>
      </c>
      <c r="AT285" s="14" t="s">
        <v>422</v>
      </c>
      <c r="AU285" s="14" t="s">
        <v>106</v>
      </c>
      <c r="AY285" s="14" t="s">
        <v>310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4" t="s">
        <v>106</v>
      </c>
      <c r="BK285" s="185">
        <f>ROUND(I285*H285,2)</f>
        <v>0</v>
      </c>
      <c r="BL285" s="14" t="s">
        <v>314</v>
      </c>
      <c r="BM285" s="14" t="s">
        <v>2784</v>
      </c>
    </row>
    <row r="286" spans="2:51" s="11" customFormat="1" ht="11.25">
      <c r="B286" s="186"/>
      <c r="C286" s="187"/>
      <c r="D286" s="188" t="s">
        <v>325</v>
      </c>
      <c r="E286" s="189" t="s">
        <v>665</v>
      </c>
      <c r="F286" s="190" t="s">
        <v>2785</v>
      </c>
      <c r="G286" s="187"/>
      <c r="H286" s="191">
        <v>1291.84</v>
      </c>
      <c r="I286" s="192"/>
      <c r="J286" s="187"/>
      <c r="K286" s="187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325</v>
      </c>
      <c r="AU286" s="197" t="s">
        <v>106</v>
      </c>
      <c r="AV286" s="11" t="s">
        <v>106</v>
      </c>
      <c r="AW286" s="11" t="s">
        <v>31</v>
      </c>
      <c r="AX286" s="11" t="s">
        <v>77</v>
      </c>
      <c r="AY286" s="197" t="s">
        <v>310</v>
      </c>
    </row>
    <row r="287" spans="2:65" s="1" customFormat="1" ht="16.5" customHeight="1">
      <c r="B287" s="31"/>
      <c r="C287" s="175" t="s">
        <v>668</v>
      </c>
      <c r="D287" s="175" t="s">
        <v>317</v>
      </c>
      <c r="E287" s="176" t="s">
        <v>580</v>
      </c>
      <c r="F287" s="177" t="s">
        <v>581</v>
      </c>
      <c r="G287" s="178" t="s">
        <v>422</v>
      </c>
      <c r="H287" s="179">
        <v>113.08</v>
      </c>
      <c r="I287" s="180"/>
      <c r="J287" s="179">
        <f>ROUND(I287*H287,2)</f>
        <v>0</v>
      </c>
      <c r="K287" s="177" t="s">
        <v>321</v>
      </c>
      <c r="L287" s="35"/>
      <c r="M287" s="181" t="s">
        <v>1</v>
      </c>
      <c r="N287" s="182" t="s">
        <v>41</v>
      </c>
      <c r="O287" s="57"/>
      <c r="P287" s="183">
        <f>O287*H287</f>
        <v>0</v>
      </c>
      <c r="Q287" s="183">
        <v>6E-05</v>
      </c>
      <c r="R287" s="183">
        <f>Q287*H287</f>
        <v>0.0067848</v>
      </c>
      <c r="S287" s="183">
        <v>0</v>
      </c>
      <c r="T287" s="184">
        <f>S287*H287</f>
        <v>0</v>
      </c>
      <c r="AR287" s="14" t="s">
        <v>314</v>
      </c>
      <c r="AT287" s="14" t="s">
        <v>317</v>
      </c>
      <c r="AU287" s="14" t="s">
        <v>106</v>
      </c>
      <c r="AY287" s="14" t="s">
        <v>310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4" t="s">
        <v>106</v>
      </c>
      <c r="BK287" s="185">
        <f>ROUND(I287*H287,2)</f>
        <v>0</v>
      </c>
      <c r="BL287" s="14" t="s">
        <v>314</v>
      </c>
      <c r="BM287" s="14" t="s">
        <v>2786</v>
      </c>
    </row>
    <row r="288" spans="2:51" s="11" customFormat="1" ht="11.25">
      <c r="B288" s="186"/>
      <c r="C288" s="187"/>
      <c r="D288" s="188" t="s">
        <v>325</v>
      </c>
      <c r="E288" s="189" t="s">
        <v>672</v>
      </c>
      <c r="F288" s="190" t="s">
        <v>2787</v>
      </c>
      <c r="G288" s="187"/>
      <c r="H288" s="191">
        <v>113.08</v>
      </c>
      <c r="I288" s="192"/>
      <c r="J288" s="187"/>
      <c r="K288" s="187"/>
      <c r="L288" s="193"/>
      <c r="M288" s="194"/>
      <c r="N288" s="195"/>
      <c r="O288" s="195"/>
      <c r="P288" s="195"/>
      <c r="Q288" s="195"/>
      <c r="R288" s="195"/>
      <c r="S288" s="195"/>
      <c r="T288" s="196"/>
      <c r="AT288" s="197" t="s">
        <v>325</v>
      </c>
      <c r="AU288" s="197" t="s">
        <v>106</v>
      </c>
      <c r="AV288" s="11" t="s">
        <v>106</v>
      </c>
      <c r="AW288" s="11" t="s">
        <v>31</v>
      </c>
      <c r="AX288" s="11" t="s">
        <v>77</v>
      </c>
      <c r="AY288" s="197" t="s">
        <v>310</v>
      </c>
    </row>
    <row r="289" spans="2:65" s="1" customFormat="1" ht="16.5" customHeight="1">
      <c r="B289" s="31"/>
      <c r="C289" s="208" t="s">
        <v>677</v>
      </c>
      <c r="D289" s="208" t="s">
        <v>422</v>
      </c>
      <c r="E289" s="209" t="s">
        <v>588</v>
      </c>
      <c r="F289" s="210" t="s">
        <v>589</v>
      </c>
      <c r="G289" s="211" t="s">
        <v>422</v>
      </c>
      <c r="H289" s="212">
        <v>118.73</v>
      </c>
      <c r="I289" s="213"/>
      <c r="J289" s="212">
        <f>ROUND(I289*H289,2)</f>
        <v>0</v>
      </c>
      <c r="K289" s="210" t="s">
        <v>321</v>
      </c>
      <c r="L289" s="214"/>
      <c r="M289" s="215" t="s">
        <v>1</v>
      </c>
      <c r="N289" s="216" t="s">
        <v>41</v>
      </c>
      <c r="O289" s="57"/>
      <c r="P289" s="183">
        <f>O289*H289</f>
        <v>0</v>
      </c>
      <c r="Q289" s="183">
        <v>0.0006</v>
      </c>
      <c r="R289" s="183">
        <f>Q289*H289</f>
        <v>0.071238</v>
      </c>
      <c r="S289" s="183">
        <v>0</v>
      </c>
      <c r="T289" s="184">
        <f>S289*H289</f>
        <v>0</v>
      </c>
      <c r="AR289" s="14" t="s">
        <v>391</v>
      </c>
      <c r="AT289" s="14" t="s">
        <v>422</v>
      </c>
      <c r="AU289" s="14" t="s">
        <v>106</v>
      </c>
      <c r="AY289" s="14" t="s">
        <v>310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4" t="s">
        <v>106</v>
      </c>
      <c r="BK289" s="185">
        <f>ROUND(I289*H289,2)</f>
        <v>0</v>
      </c>
      <c r="BL289" s="14" t="s">
        <v>314</v>
      </c>
      <c r="BM289" s="14" t="s">
        <v>2788</v>
      </c>
    </row>
    <row r="290" spans="2:51" s="11" customFormat="1" ht="11.25">
      <c r="B290" s="186"/>
      <c r="C290" s="187"/>
      <c r="D290" s="188" t="s">
        <v>325</v>
      </c>
      <c r="E290" s="189" t="s">
        <v>681</v>
      </c>
      <c r="F290" s="190" t="s">
        <v>2789</v>
      </c>
      <c r="G290" s="187"/>
      <c r="H290" s="191">
        <v>118.73</v>
      </c>
      <c r="I290" s="192"/>
      <c r="J290" s="187"/>
      <c r="K290" s="187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325</v>
      </c>
      <c r="AU290" s="197" t="s">
        <v>106</v>
      </c>
      <c r="AV290" s="11" t="s">
        <v>106</v>
      </c>
      <c r="AW290" s="11" t="s">
        <v>31</v>
      </c>
      <c r="AX290" s="11" t="s">
        <v>69</v>
      </c>
      <c r="AY290" s="197" t="s">
        <v>310</v>
      </c>
    </row>
    <row r="291" spans="2:51" s="11" customFormat="1" ht="11.25">
      <c r="B291" s="186"/>
      <c r="C291" s="187"/>
      <c r="D291" s="188" t="s">
        <v>325</v>
      </c>
      <c r="E291" s="189" t="s">
        <v>683</v>
      </c>
      <c r="F291" s="190" t="s">
        <v>684</v>
      </c>
      <c r="G291" s="187"/>
      <c r="H291" s="191">
        <v>118.73</v>
      </c>
      <c r="I291" s="192"/>
      <c r="J291" s="187"/>
      <c r="K291" s="187"/>
      <c r="L291" s="193"/>
      <c r="M291" s="194"/>
      <c r="N291" s="195"/>
      <c r="O291" s="195"/>
      <c r="P291" s="195"/>
      <c r="Q291" s="195"/>
      <c r="R291" s="195"/>
      <c r="S291" s="195"/>
      <c r="T291" s="196"/>
      <c r="AT291" s="197" t="s">
        <v>325</v>
      </c>
      <c r="AU291" s="197" t="s">
        <v>106</v>
      </c>
      <c r="AV291" s="11" t="s">
        <v>106</v>
      </c>
      <c r="AW291" s="11" t="s">
        <v>31</v>
      </c>
      <c r="AX291" s="11" t="s">
        <v>77</v>
      </c>
      <c r="AY291" s="197" t="s">
        <v>310</v>
      </c>
    </row>
    <row r="292" spans="2:65" s="1" customFormat="1" ht="16.5" customHeight="1">
      <c r="B292" s="31"/>
      <c r="C292" s="175" t="s">
        <v>685</v>
      </c>
      <c r="D292" s="175" t="s">
        <v>317</v>
      </c>
      <c r="E292" s="176" t="s">
        <v>596</v>
      </c>
      <c r="F292" s="177" t="s">
        <v>597</v>
      </c>
      <c r="G292" s="178" t="s">
        <v>422</v>
      </c>
      <c r="H292" s="179">
        <v>2586.98</v>
      </c>
      <c r="I292" s="180"/>
      <c r="J292" s="179">
        <f>ROUND(I292*H292,2)</f>
        <v>0</v>
      </c>
      <c r="K292" s="177" t="s">
        <v>321</v>
      </c>
      <c r="L292" s="35"/>
      <c r="M292" s="181" t="s">
        <v>1</v>
      </c>
      <c r="N292" s="182" t="s">
        <v>41</v>
      </c>
      <c r="O292" s="57"/>
      <c r="P292" s="183">
        <f>O292*H292</f>
        <v>0</v>
      </c>
      <c r="Q292" s="183">
        <v>0.00025</v>
      </c>
      <c r="R292" s="183">
        <f>Q292*H292</f>
        <v>0.646745</v>
      </c>
      <c r="S292" s="183">
        <v>0</v>
      </c>
      <c r="T292" s="184">
        <f>S292*H292</f>
        <v>0</v>
      </c>
      <c r="AR292" s="14" t="s">
        <v>314</v>
      </c>
      <c r="AT292" s="14" t="s">
        <v>317</v>
      </c>
      <c r="AU292" s="14" t="s">
        <v>106</v>
      </c>
      <c r="AY292" s="14" t="s">
        <v>310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4" t="s">
        <v>106</v>
      </c>
      <c r="BK292" s="185">
        <f>ROUND(I292*H292,2)</f>
        <v>0</v>
      </c>
      <c r="BL292" s="14" t="s">
        <v>314</v>
      </c>
      <c r="BM292" s="14" t="s">
        <v>2790</v>
      </c>
    </row>
    <row r="293" spans="2:51" s="12" customFormat="1" ht="11.25">
      <c r="B293" s="198"/>
      <c r="C293" s="199"/>
      <c r="D293" s="188" t="s">
        <v>325</v>
      </c>
      <c r="E293" s="200" t="s">
        <v>1</v>
      </c>
      <c r="F293" s="201" t="s">
        <v>2791</v>
      </c>
      <c r="G293" s="199"/>
      <c r="H293" s="200" t="s">
        <v>1</v>
      </c>
      <c r="I293" s="202"/>
      <c r="J293" s="199"/>
      <c r="K293" s="199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325</v>
      </c>
      <c r="AU293" s="207" t="s">
        <v>106</v>
      </c>
      <c r="AV293" s="12" t="s">
        <v>77</v>
      </c>
      <c r="AW293" s="12" t="s">
        <v>31</v>
      </c>
      <c r="AX293" s="12" t="s">
        <v>69</v>
      </c>
      <c r="AY293" s="207" t="s">
        <v>310</v>
      </c>
    </row>
    <row r="294" spans="2:51" s="12" customFormat="1" ht="11.25">
      <c r="B294" s="198"/>
      <c r="C294" s="199"/>
      <c r="D294" s="188" t="s">
        <v>325</v>
      </c>
      <c r="E294" s="200" t="s">
        <v>1</v>
      </c>
      <c r="F294" s="201" t="s">
        <v>2690</v>
      </c>
      <c r="G294" s="199"/>
      <c r="H294" s="200" t="s">
        <v>1</v>
      </c>
      <c r="I294" s="202"/>
      <c r="J294" s="199"/>
      <c r="K294" s="199"/>
      <c r="L294" s="203"/>
      <c r="M294" s="204"/>
      <c r="N294" s="205"/>
      <c r="O294" s="205"/>
      <c r="P294" s="205"/>
      <c r="Q294" s="205"/>
      <c r="R294" s="205"/>
      <c r="S294" s="205"/>
      <c r="T294" s="206"/>
      <c r="AT294" s="207" t="s">
        <v>325</v>
      </c>
      <c r="AU294" s="207" t="s">
        <v>106</v>
      </c>
      <c r="AV294" s="12" t="s">
        <v>77</v>
      </c>
      <c r="AW294" s="12" t="s">
        <v>31</v>
      </c>
      <c r="AX294" s="12" t="s">
        <v>69</v>
      </c>
      <c r="AY294" s="207" t="s">
        <v>310</v>
      </c>
    </row>
    <row r="295" spans="2:51" s="12" customFormat="1" ht="11.25">
      <c r="B295" s="198"/>
      <c r="C295" s="199"/>
      <c r="D295" s="188" t="s">
        <v>325</v>
      </c>
      <c r="E295" s="200" t="s">
        <v>1</v>
      </c>
      <c r="F295" s="201" t="s">
        <v>441</v>
      </c>
      <c r="G295" s="199"/>
      <c r="H295" s="200" t="s">
        <v>1</v>
      </c>
      <c r="I295" s="202"/>
      <c r="J295" s="199"/>
      <c r="K295" s="199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325</v>
      </c>
      <c r="AU295" s="207" t="s">
        <v>106</v>
      </c>
      <c r="AV295" s="12" t="s">
        <v>77</v>
      </c>
      <c r="AW295" s="12" t="s">
        <v>31</v>
      </c>
      <c r="AX295" s="12" t="s">
        <v>69</v>
      </c>
      <c r="AY295" s="207" t="s">
        <v>310</v>
      </c>
    </row>
    <row r="296" spans="2:51" s="11" customFormat="1" ht="11.25">
      <c r="B296" s="186"/>
      <c r="C296" s="187"/>
      <c r="D296" s="188" t="s">
        <v>325</v>
      </c>
      <c r="E296" s="189" t="s">
        <v>689</v>
      </c>
      <c r="F296" s="190" t="s">
        <v>2792</v>
      </c>
      <c r="G296" s="187"/>
      <c r="H296" s="191">
        <v>214.18</v>
      </c>
      <c r="I296" s="192"/>
      <c r="J296" s="187"/>
      <c r="K296" s="187"/>
      <c r="L296" s="193"/>
      <c r="M296" s="194"/>
      <c r="N296" s="195"/>
      <c r="O296" s="195"/>
      <c r="P296" s="195"/>
      <c r="Q296" s="195"/>
      <c r="R296" s="195"/>
      <c r="S296" s="195"/>
      <c r="T296" s="196"/>
      <c r="AT296" s="197" t="s">
        <v>325</v>
      </c>
      <c r="AU296" s="197" t="s">
        <v>106</v>
      </c>
      <c r="AV296" s="11" t="s">
        <v>106</v>
      </c>
      <c r="AW296" s="11" t="s">
        <v>31</v>
      </c>
      <c r="AX296" s="11" t="s">
        <v>69</v>
      </c>
      <c r="AY296" s="197" t="s">
        <v>310</v>
      </c>
    </row>
    <row r="297" spans="2:51" s="12" customFormat="1" ht="11.25">
      <c r="B297" s="198"/>
      <c r="C297" s="199"/>
      <c r="D297" s="188" t="s">
        <v>325</v>
      </c>
      <c r="E297" s="200" t="s">
        <v>1</v>
      </c>
      <c r="F297" s="201" t="s">
        <v>511</v>
      </c>
      <c r="G297" s="199"/>
      <c r="H297" s="200" t="s">
        <v>1</v>
      </c>
      <c r="I297" s="202"/>
      <c r="J297" s="199"/>
      <c r="K297" s="199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325</v>
      </c>
      <c r="AU297" s="207" t="s">
        <v>106</v>
      </c>
      <c r="AV297" s="12" t="s">
        <v>77</v>
      </c>
      <c r="AW297" s="12" t="s">
        <v>31</v>
      </c>
      <c r="AX297" s="12" t="s">
        <v>69</v>
      </c>
      <c r="AY297" s="207" t="s">
        <v>310</v>
      </c>
    </row>
    <row r="298" spans="2:51" s="11" customFormat="1" ht="11.25">
      <c r="B298" s="186"/>
      <c r="C298" s="187"/>
      <c r="D298" s="188" t="s">
        <v>325</v>
      </c>
      <c r="E298" s="189" t="s">
        <v>2552</v>
      </c>
      <c r="F298" s="190" t="s">
        <v>2793</v>
      </c>
      <c r="G298" s="187"/>
      <c r="H298" s="191">
        <v>176.11</v>
      </c>
      <c r="I298" s="192"/>
      <c r="J298" s="187"/>
      <c r="K298" s="187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325</v>
      </c>
      <c r="AU298" s="197" t="s">
        <v>106</v>
      </c>
      <c r="AV298" s="11" t="s">
        <v>106</v>
      </c>
      <c r="AW298" s="11" t="s">
        <v>31</v>
      </c>
      <c r="AX298" s="11" t="s">
        <v>69</v>
      </c>
      <c r="AY298" s="197" t="s">
        <v>310</v>
      </c>
    </row>
    <row r="299" spans="2:51" s="11" customFormat="1" ht="11.25">
      <c r="B299" s="186"/>
      <c r="C299" s="187"/>
      <c r="D299" s="188" t="s">
        <v>325</v>
      </c>
      <c r="E299" s="189" t="s">
        <v>2554</v>
      </c>
      <c r="F299" s="190" t="s">
        <v>2794</v>
      </c>
      <c r="G299" s="187"/>
      <c r="H299" s="191">
        <v>64.51</v>
      </c>
      <c r="I299" s="192"/>
      <c r="J299" s="187"/>
      <c r="K299" s="187"/>
      <c r="L299" s="193"/>
      <c r="M299" s="194"/>
      <c r="N299" s="195"/>
      <c r="O299" s="195"/>
      <c r="P299" s="195"/>
      <c r="Q299" s="195"/>
      <c r="R299" s="195"/>
      <c r="S299" s="195"/>
      <c r="T299" s="196"/>
      <c r="AT299" s="197" t="s">
        <v>325</v>
      </c>
      <c r="AU299" s="197" t="s">
        <v>106</v>
      </c>
      <c r="AV299" s="11" t="s">
        <v>106</v>
      </c>
      <c r="AW299" s="11" t="s">
        <v>31</v>
      </c>
      <c r="AX299" s="11" t="s">
        <v>69</v>
      </c>
      <c r="AY299" s="197" t="s">
        <v>310</v>
      </c>
    </row>
    <row r="300" spans="2:51" s="12" customFormat="1" ht="11.25">
      <c r="B300" s="198"/>
      <c r="C300" s="199"/>
      <c r="D300" s="188" t="s">
        <v>325</v>
      </c>
      <c r="E300" s="200" t="s">
        <v>1</v>
      </c>
      <c r="F300" s="201" t="s">
        <v>514</v>
      </c>
      <c r="G300" s="199"/>
      <c r="H300" s="200" t="s">
        <v>1</v>
      </c>
      <c r="I300" s="202"/>
      <c r="J300" s="199"/>
      <c r="K300" s="199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325</v>
      </c>
      <c r="AU300" s="207" t="s">
        <v>106</v>
      </c>
      <c r="AV300" s="12" t="s">
        <v>77</v>
      </c>
      <c r="AW300" s="12" t="s">
        <v>31</v>
      </c>
      <c r="AX300" s="12" t="s">
        <v>69</v>
      </c>
      <c r="AY300" s="207" t="s">
        <v>310</v>
      </c>
    </row>
    <row r="301" spans="2:51" s="11" customFormat="1" ht="11.25">
      <c r="B301" s="186"/>
      <c r="C301" s="187"/>
      <c r="D301" s="188" t="s">
        <v>325</v>
      </c>
      <c r="E301" s="189" t="s">
        <v>2556</v>
      </c>
      <c r="F301" s="190" t="s">
        <v>2795</v>
      </c>
      <c r="G301" s="187"/>
      <c r="H301" s="191">
        <v>264.92</v>
      </c>
      <c r="I301" s="192"/>
      <c r="J301" s="187"/>
      <c r="K301" s="187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325</v>
      </c>
      <c r="AU301" s="197" t="s">
        <v>106</v>
      </c>
      <c r="AV301" s="11" t="s">
        <v>106</v>
      </c>
      <c r="AW301" s="11" t="s">
        <v>31</v>
      </c>
      <c r="AX301" s="11" t="s">
        <v>69</v>
      </c>
      <c r="AY301" s="197" t="s">
        <v>310</v>
      </c>
    </row>
    <row r="302" spans="2:51" s="12" customFormat="1" ht="11.25">
      <c r="B302" s="198"/>
      <c r="C302" s="199"/>
      <c r="D302" s="188" t="s">
        <v>325</v>
      </c>
      <c r="E302" s="200" t="s">
        <v>1</v>
      </c>
      <c r="F302" s="201" t="s">
        <v>516</v>
      </c>
      <c r="G302" s="199"/>
      <c r="H302" s="200" t="s">
        <v>1</v>
      </c>
      <c r="I302" s="202"/>
      <c r="J302" s="199"/>
      <c r="K302" s="199"/>
      <c r="L302" s="203"/>
      <c r="M302" s="204"/>
      <c r="N302" s="205"/>
      <c r="O302" s="205"/>
      <c r="P302" s="205"/>
      <c r="Q302" s="205"/>
      <c r="R302" s="205"/>
      <c r="S302" s="205"/>
      <c r="T302" s="206"/>
      <c r="AT302" s="207" t="s">
        <v>325</v>
      </c>
      <c r="AU302" s="207" t="s">
        <v>106</v>
      </c>
      <c r="AV302" s="12" t="s">
        <v>77</v>
      </c>
      <c r="AW302" s="12" t="s">
        <v>31</v>
      </c>
      <c r="AX302" s="12" t="s">
        <v>69</v>
      </c>
      <c r="AY302" s="207" t="s">
        <v>310</v>
      </c>
    </row>
    <row r="303" spans="2:51" s="11" customFormat="1" ht="11.25">
      <c r="B303" s="186"/>
      <c r="C303" s="187"/>
      <c r="D303" s="188" t="s">
        <v>325</v>
      </c>
      <c r="E303" s="189" t="s">
        <v>2558</v>
      </c>
      <c r="F303" s="190" t="s">
        <v>2796</v>
      </c>
      <c r="G303" s="187"/>
      <c r="H303" s="191">
        <v>576.44</v>
      </c>
      <c r="I303" s="192"/>
      <c r="J303" s="187"/>
      <c r="K303" s="187"/>
      <c r="L303" s="193"/>
      <c r="M303" s="194"/>
      <c r="N303" s="195"/>
      <c r="O303" s="195"/>
      <c r="P303" s="195"/>
      <c r="Q303" s="195"/>
      <c r="R303" s="195"/>
      <c r="S303" s="195"/>
      <c r="T303" s="196"/>
      <c r="AT303" s="197" t="s">
        <v>325</v>
      </c>
      <c r="AU303" s="197" t="s">
        <v>106</v>
      </c>
      <c r="AV303" s="11" t="s">
        <v>106</v>
      </c>
      <c r="AW303" s="11" t="s">
        <v>31</v>
      </c>
      <c r="AX303" s="11" t="s">
        <v>69</v>
      </c>
      <c r="AY303" s="197" t="s">
        <v>310</v>
      </c>
    </row>
    <row r="304" spans="2:51" s="11" customFormat="1" ht="11.25">
      <c r="B304" s="186"/>
      <c r="C304" s="187"/>
      <c r="D304" s="188" t="s">
        <v>325</v>
      </c>
      <c r="E304" s="189" t="s">
        <v>2797</v>
      </c>
      <c r="F304" s="190" t="s">
        <v>2798</v>
      </c>
      <c r="G304" s="187"/>
      <c r="H304" s="191">
        <v>1296.16</v>
      </c>
      <c r="I304" s="192"/>
      <c r="J304" s="187"/>
      <c r="K304" s="187"/>
      <c r="L304" s="193"/>
      <c r="M304" s="194"/>
      <c r="N304" s="195"/>
      <c r="O304" s="195"/>
      <c r="P304" s="195"/>
      <c r="Q304" s="195"/>
      <c r="R304" s="195"/>
      <c r="S304" s="195"/>
      <c r="T304" s="196"/>
      <c r="AT304" s="197" t="s">
        <v>325</v>
      </c>
      <c r="AU304" s="197" t="s">
        <v>106</v>
      </c>
      <c r="AV304" s="11" t="s">
        <v>106</v>
      </c>
      <c r="AW304" s="11" t="s">
        <v>31</v>
      </c>
      <c r="AX304" s="11" t="s">
        <v>69</v>
      </c>
      <c r="AY304" s="197" t="s">
        <v>310</v>
      </c>
    </row>
    <row r="305" spans="2:51" s="12" customFormat="1" ht="11.25">
      <c r="B305" s="198"/>
      <c r="C305" s="199"/>
      <c r="D305" s="188" t="s">
        <v>325</v>
      </c>
      <c r="E305" s="200" t="s">
        <v>1</v>
      </c>
      <c r="F305" s="201" t="s">
        <v>2799</v>
      </c>
      <c r="G305" s="199"/>
      <c r="H305" s="200" t="s">
        <v>1</v>
      </c>
      <c r="I305" s="202"/>
      <c r="J305" s="199"/>
      <c r="K305" s="199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325</v>
      </c>
      <c r="AU305" s="207" t="s">
        <v>106</v>
      </c>
      <c r="AV305" s="12" t="s">
        <v>77</v>
      </c>
      <c r="AW305" s="12" t="s">
        <v>31</v>
      </c>
      <c r="AX305" s="12" t="s">
        <v>69</v>
      </c>
      <c r="AY305" s="207" t="s">
        <v>310</v>
      </c>
    </row>
    <row r="306" spans="2:51" s="12" customFormat="1" ht="11.25">
      <c r="B306" s="198"/>
      <c r="C306" s="199"/>
      <c r="D306" s="188" t="s">
        <v>325</v>
      </c>
      <c r="E306" s="200" t="s">
        <v>1</v>
      </c>
      <c r="F306" s="201" t="s">
        <v>441</v>
      </c>
      <c r="G306" s="199"/>
      <c r="H306" s="200" t="s">
        <v>1</v>
      </c>
      <c r="I306" s="202"/>
      <c r="J306" s="199"/>
      <c r="K306" s="199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325</v>
      </c>
      <c r="AU306" s="207" t="s">
        <v>106</v>
      </c>
      <c r="AV306" s="12" t="s">
        <v>77</v>
      </c>
      <c r="AW306" s="12" t="s">
        <v>31</v>
      </c>
      <c r="AX306" s="12" t="s">
        <v>69</v>
      </c>
      <c r="AY306" s="207" t="s">
        <v>310</v>
      </c>
    </row>
    <row r="307" spans="2:51" s="11" customFormat="1" ht="11.25">
      <c r="B307" s="186"/>
      <c r="C307" s="187"/>
      <c r="D307" s="188" t="s">
        <v>325</v>
      </c>
      <c r="E307" s="189" t="s">
        <v>2560</v>
      </c>
      <c r="F307" s="190" t="s">
        <v>2800</v>
      </c>
      <c r="G307" s="187"/>
      <c r="H307" s="191">
        <v>259.68</v>
      </c>
      <c r="I307" s="192"/>
      <c r="J307" s="187"/>
      <c r="K307" s="187"/>
      <c r="L307" s="193"/>
      <c r="M307" s="194"/>
      <c r="N307" s="195"/>
      <c r="O307" s="195"/>
      <c r="P307" s="195"/>
      <c r="Q307" s="195"/>
      <c r="R307" s="195"/>
      <c r="S307" s="195"/>
      <c r="T307" s="196"/>
      <c r="AT307" s="197" t="s">
        <v>325</v>
      </c>
      <c r="AU307" s="197" t="s">
        <v>106</v>
      </c>
      <c r="AV307" s="11" t="s">
        <v>106</v>
      </c>
      <c r="AW307" s="11" t="s">
        <v>31</v>
      </c>
      <c r="AX307" s="11" t="s">
        <v>69</v>
      </c>
      <c r="AY307" s="197" t="s">
        <v>310</v>
      </c>
    </row>
    <row r="308" spans="2:51" s="12" customFormat="1" ht="11.25">
      <c r="B308" s="198"/>
      <c r="C308" s="199"/>
      <c r="D308" s="188" t="s">
        <v>325</v>
      </c>
      <c r="E308" s="200" t="s">
        <v>1</v>
      </c>
      <c r="F308" s="201" t="s">
        <v>511</v>
      </c>
      <c r="G308" s="199"/>
      <c r="H308" s="200" t="s">
        <v>1</v>
      </c>
      <c r="I308" s="202"/>
      <c r="J308" s="199"/>
      <c r="K308" s="199"/>
      <c r="L308" s="203"/>
      <c r="M308" s="204"/>
      <c r="N308" s="205"/>
      <c r="O308" s="205"/>
      <c r="P308" s="205"/>
      <c r="Q308" s="205"/>
      <c r="R308" s="205"/>
      <c r="S308" s="205"/>
      <c r="T308" s="206"/>
      <c r="AT308" s="207" t="s">
        <v>325</v>
      </c>
      <c r="AU308" s="207" t="s">
        <v>106</v>
      </c>
      <c r="AV308" s="12" t="s">
        <v>77</v>
      </c>
      <c r="AW308" s="12" t="s">
        <v>31</v>
      </c>
      <c r="AX308" s="12" t="s">
        <v>69</v>
      </c>
      <c r="AY308" s="207" t="s">
        <v>310</v>
      </c>
    </row>
    <row r="309" spans="2:51" s="11" customFormat="1" ht="11.25">
      <c r="B309" s="186"/>
      <c r="C309" s="187"/>
      <c r="D309" s="188" t="s">
        <v>325</v>
      </c>
      <c r="E309" s="189" t="s">
        <v>2562</v>
      </c>
      <c r="F309" s="190" t="s">
        <v>2801</v>
      </c>
      <c r="G309" s="187"/>
      <c r="H309" s="191">
        <v>261.31</v>
      </c>
      <c r="I309" s="192"/>
      <c r="J309" s="187"/>
      <c r="K309" s="187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325</v>
      </c>
      <c r="AU309" s="197" t="s">
        <v>106</v>
      </c>
      <c r="AV309" s="11" t="s">
        <v>106</v>
      </c>
      <c r="AW309" s="11" t="s">
        <v>31</v>
      </c>
      <c r="AX309" s="11" t="s">
        <v>69</v>
      </c>
      <c r="AY309" s="197" t="s">
        <v>310</v>
      </c>
    </row>
    <row r="310" spans="2:51" s="11" customFormat="1" ht="11.25">
      <c r="B310" s="186"/>
      <c r="C310" s="187"/>
      <c r="D310" s="188" t="s">
        <v>325</v>
      </c>
      <c r="E310" s="189" t="s">
        <v>2564</v>
      </c>
      <c r="F310" s="190" t="s">
        <v>2794</v>
      </c>
      <c r="G310" s="187"/>
      <c r="H310" s="191">
        <v>64.51</v>
      </c>
      <c r="I310" s="192"/>
      <c r="J310" s="187"/>
      <c r="K310" s="187"/>
      <c r="L310" s="193"/>
      <c r="M310" s="194"/>
      <c r="N310" s="195"/>
      <c r="O310" s="195"/>
      <c r="P310" s="195"/>
      <c r="Q310" s="195"/>
      <c r="R310" s="195"/>
      <c r="S310" s="195"/>
      <c r="T310" s="196"/>
      <c r="AT310" s="197" t="s">
        <v>325</v>
      </c>
      <c r="AU310" s="197" t="s">
        <v>106</v>
      </c>
      <c r="AV310" s="11" t="s">
        <v>106</v>
      </c>
      <c r="AW310" s="11" t="s">
        <v>31</v>
      </c>
      <c r="AX310" s="11" t="s">
        <v>69</v>
      </c>
      <c r="AY310" s="197" t="s">
        <v>310</v>
      </c>
    </row>
    <row r="311" spans="2:51" s="12" customFormat="1" ht="11.25">
      <c r="B311" s="198"/>
      <c r="C311" s="199"/>
      <c r="D311" s="188" t="s">
        <v>325</v>
      </c>
      <c r="E311" s="200" t="s">
        <v>1</v>
      </c>
      <c r="F311" s="201" t="s">
        <v>514</v>
      </c>
      <c r="G311" s="199"/>
      <c r="H311" s="200" t="s">
        <v>1</v>
      </c>
      <c r="I311" s="202"/>
      <c r="J311" s="199"/>
      <c r="K311" s="199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325</v>
      </c>
      <c r="AU311" s="207" t="s">
        <v>106</v>
      </c>
      <c r="AV311" s="12" t="s">
        <v>77</v>
      </c>
      <c r="AW311" s="12" t="s">
        <v>31</v>
      </c>
      <c r="AX311" s="12" t="s">
        <v>69</v>
      </c>
      <c r="AY311" s="207" t="s">
        <v>310</v>
      </c>
    </row>
    <row r="312" spans="2:51" s="11" customFormat="1" ht="11.25">
      <c r="B312" s="186"/>
      <c r="C312" s="187"/>
      <c r="D312" s="188" t="s">
        <v>325</v>
      </c>
      <c r="E312" s="189" t="s">
        <v>2565</v>
      </c>
      <c r="F312" s="190" t="s">
        <v>2802</v>
      </c>
      <c r="G312" s="187"/>
      <c r="H312" s="191">
        <v>134.22</v>
      </c>
      <c r="I312" s="192"/>
      <c r="J312" s="187"/>
      <c r="K312" s="187"/>
      <c r="L312" s="193"/>
      <c r="M312" s="194"/>
      <c r="N312" s="195"/>
      <c r="O312" s="195"/>
      <c r="P312" s="195"/>
      <c r="Q312" s="195"/>
      <c r="R312" s="195"/>
      <c r="S312" s="195"/>
      <c r="T312" s="196"/>
      <c r="AT312" s="197" t="s">
        <v>325</v>
      </c>
      <c r="AU312" s="197" t="s">
        <v>106</v>
      </c>
      <c r="AV312" s="11" t="s">
        <v>106</v>
      </c>
      <c r="AW312" s="11" t="s">
        <v>31</v>
      </c>
      <c r="AX312" s="11" t="s">
        <v>69</v>
      </c>
      <c r="AY312" s="197" t="s">
        <v>310</v>
      </c>
    </row>
    <row r="313" spans="2:51" s="12" customFormat="1" ht="11.25">
      <c r="B313" s="198"/>
      <c r="C313" s="199"/>
      <c r="D313" s="188" t="s">
        <v>325</v>
      </c>
      <c r="E313" s="200" t="s">
        <v>1</v>
      </c>
      <c r="F313" s="201" t="s">
        <v>516</v>
      </c>
      <c r="G313" s="199"/>
      <c r="H313" s="200" t="s">
        <v>1</v>
      </c>
      <c r="I313" s="202"/>
      <c r="J313" s="199"/>
      <c r="K313" s="199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325</v>
      </c>
      <c r="AU313" s="207" t="s">
        <v>106</v>
      </c>
      <c r="AV313" s="12" t="s">
        <v>77</v>
      </c>
      <c r="AW313" s="12" t="s">
        <v>31</v>
      </c>
      <c r="AX313" s="12" t="s">
        <v>69</v>
      </c>
      <c r="AY313" s="207" t="s">
        <v>310</v>
      </c>
    </row>
    <row r="314" spans="2:51" s="11" customFormat="1" ht="11.25">
      <c r="B314" s="186"/>
      <c r="C314" s="187"/>
      <c r="D314" s="188" t="s">
        <v>325</v>
      </c>
      <c r="E314" s="189" t="s">
        <v>2567</v>
      </c>
      <c r="F314" s="190" t="s">
        <v>2803</v>
      </c>
      <c r="G314" s="187"/>
      <c r="H314" s="191">
        <v>425.16</v>
      </c>
      <c r="I314" s="192"/>
      <c r="J314" s="187"/>
      <c r="K314" s="187"/>
      <c r="L314" s="193"/>
      <c r="M314" s="194"/>
      <c r="N314" s="195"/>
      <c r="O314" s="195"/>
      <c r="P314" s="195"/>
      <c r="Q314" s="195"/>
      <c r="R314" s="195"/>
      <c r="S314" s="195"/>
      <c r="T314" s="196"/>
      <c r="AT314" s="197" t="s">
        <v>325</v>
      </c>
      <c r="AU314" s="197" t="s">
        <v>106</v>
      </c>
      <c r="AV314" s="11" t="s">
        <v>106</v>
      </c>
      <c r="AW314" s="11" t="s">
        <v>31</v>
      </c>
      <c r="AX314" s="11" t="s">
        <v>69</v>
      </c>
      <c r="AY314" s="197" t="s">
        <v>310</v>
      </c>
    </row>
    <row r="315" spans="2:51" s="11" customFormat="1" ht="11.25">
      <c r="B315" s="186"/>
      <c r="C315" s="187"/>
      <c r="D315" s="188" t="s">
        <v>325</v>
      </c>
      <c r="E315" s="189" t="s">
        <v>2804</v>
      </c>
      <c r="F315" s="190" t="s">
        <v>2805</v>
      </c>
      <c r="G315" s="187"/>
      <c r="H315" s="191">
        <v>1144.88</v>
      </c>
      <c r="I315" s="192"/>
      <c r="J315" s="187"/>
      <c r="K315" s="187"/>
      <c r="L315" s="193"/>
      <c r="M315" s="194"/>
      <c r="N315" s="195"/>
      <c r="O315" s="195"/>
      <c r="P315" s="195"/>
      <c r="Q315" s="195"/>
      <c r="R315" s="195"/>
      <c r="S315" s="195"/>
      <c r="T315" s="196"/>
      <c r="AT315" s="197" t="s">
        <v>325</v>
      </c>
      <c r="AU315" s="197" t="s">
        <v>106</v>
      </c>
      <c r="AV315" s="11" t="s">
        <v>106</v>
      </c>
      <c r="AW315" s="11" t="s">
        <v>31</v>
      </c>
      <c r="AX315" s="11" t="s">
        <v>69</v>
      </c>
      <c r="AY315" s="197" t="s">
        <v>310</v>
      </c>
    </row>
    <row r="316" spans="2:51" s="12" customFormat="1" ht="11.25">
      <c r="B316" s="198"/>
      <c r="C316" s="199"/>
      <c r="D316" s="188" t="s">
        <v>325</v>
      </c>
      <c r="E316" s="200" t="s">
        <v>1</v>
      </c>
      <c r="F316" s="201" t="s">
        <v>2806</v>
      </c>
      <c r="G316" s="199"/>
      <c r="H316" s="200" t="s">
        <v>1</v>
      </c>
      <c r="I316" s="202"/>
      <c r="J316" s="199"/>
      <c r="K316" s="199"/>
      <c r="L316" s="203"/>
      <c r="M316" s="204"/>
      <c r="N316" s="205"/>
      <c r="O316" s="205"/>
      <c r="P316" s="205"/>
      <c r="Q316" s="205"/>
      <c r="R316" s="205"/>
      <c r="S316" s="205"/>
      <c r="T316" s="206"/>
      <c r="AT316" s="207" t="s">
        <v>325</v>
      </c>
      <c r="AU316" s="207" t="s">
        <v>106</v>
      </c>
      <c r="AV316" s="12" t="s">
        <v>77</v>
      </c>
      <c r="AW316" s="12" t="s">
        <v>31</v>
      </c>
      <c r="AX316" s="12" t="s">
        <v>69</v>
      </c>
      <c r="AY316" s="207" t="s">
        <v>310</v>
      </c>
    </row>
    <row r="317" spans="2:51" s="12" customFormat="1" ht="11.25">
      <c r="B317" s="198"/>
      <c r="C317" s="199"/>
      <c r="D317" s="188" t="s">
        <v>325</v>
      </c>
      <c r="E317" s="200" t="s">
        <v>1</v>
      </c>
      <c r="F317" s="201" t="s">
        <v>441</v>
      </c>
      <c r="G317" s="199"/>
      <c r="H317" s="200" t="s">
        <v>1</v>
      </c>
      <c r="I317" s="202"/>
      <c r="J317" s="199"/>
      <c r="K317" s="199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325</v>
      </c>
      <c r="AU317" s="207" t="s">
        <v>106</v>
      </c>
      <c r="AV317" s="12" t="s">
        <v>77</v>
      </c>
      <c r="AW317" s="12" t="s">
        <v>31</v>
      </c>
      <c r="AX317" s="12" t="s">
        <v>69</v>
      </c>
      <c r="AY317" s="207" t="s">
        <v>310</v>
      </c>
    </row>
    <row r="318" spans="2:51" s="11" customFormat="1" ht="11.25">
      <c r="B318" s="186"/>
      <c r="C318" s="187"/>
      <c r="D318" s="188" t="s">
        <v>325</v>
      </c>
      <c r="E318" s="189" t="s">
        <v>2569</v>
      </c>
      <c r="F318" s="190" t="s">
        <v>2807</v>
      </c>
      <c r="G318" s="187"/>
      <c r="H318" s="191">
        <v>20.23</v>
      </c>
      <c r="I318" s="192"/>
      <c r="J318" s="187"/>
      <c r="K318" s="187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325</v>
      </c>
      <c r="AU318" s="197" t="s">
        <v>106</v>
      </c>
      <c r="AV318" s="11" t="s">
        <v>106</v>
      </c>
      <c r="AW318" s="11" t="s">
        <v>31</v>
      </c>
      <c r="AX318" s="11" t="s">
        <v>69</v>
      </c>
      <c r="AY318" s="197" t="s">
        <v>310</v>
      </c>
    </row>
    <row r="319" spans="2:51" s="12" customFormat="1" ht="11.25">
      <c r="B319" s="198"/>
      <c r="C319" s="199"/>
      <c r="D319" s="188" t="s">
        <v>325</v>
      </c>
      <c r="E319" s="200" t="s">
        <v>1</v>
      </c>
      <c r="F319" s="201" t="s">
        <v>511</v>
      </c>
      <c r="G319" s="199"/>
      <c r="H319" s="200" t="s">
        <v>1</v>
      </c>
      <c r="I319" s="202"/>
      <c r="J319" s="199"/>
      <c r="K319" s="199"/>
      <c r="L319" s="203"/>
      <c r="M319" s="204"/>
      <c r="N319" s="205"/>
      <c r="O319" s="205"/>
      <c r="P319" s="205"/>
      <c r="Q319" s="205"/>
      <c r="R319" s="205"/>
      <c r="S319" s="205"/>
      <c r="T319" s="206"/>
      <c r="AT319" s="207" t="s">
        <v>325</v>
      </c>
      <c r="AU319" s="207" t="s">
        <v>106</v>
      </c>
      <c r="AV319" s="12" t="s">
        <v>77</v>
      </c>
      <c r="AW319" s="12" t="s">
        <v>31</v>
      </c>
      <c r="AX319" s="12" t="s">
        <v>69</v>
      </c>
      <c r="AY319" s="207" t="s">
        <v>310</v>
      </c>
    </row>
    <row r="320" spans="2:51" s="11" customFormat="1" ht="11.25">
      <c r="B320" s="186"/>
      <c r="C320" s="187"/>
      <c r="D320" s="188" t="s">
        <v>325</v>
      </c>
      <c r="E320" s="189" t="s">
        <v>2571</v>
      </c>
      <c r="F320" s="190" t="s">
        <v>2808</v>
      </c>
      <c r="G320" s="187"/>
      <c r="H320" s="191">
        <v>23.44</v>
      </c>
      <c r="I320" s="192"/>
      <c r="J320" s="187"/>
      <c r="K320" s="187"/>
      <c r="L320" s="193"/>
      <c r="M320" s="194"/>
      <c r="N320" s="195"/>
      <c r="O320" s="195"/>
      <c r="P320" s="195"/>
      <c r="Q320" s="195"/>
      <c r="R320" s="195"/>
      <c r="S320" s="195"/>
      <c r="T320" s="196"/>
      <c r="AT320" s="197" t="s">
        <v>325</v>
      </c>
      <c r="AU320" s="197" t="s">
        <v>106</v>
      </c>
      <c r="AV320" s="11" t="s">
        <v>106</v>
      </c>
      <c r="AW320" s="11" t="s">
        <v>31</v>
      </c>
      <c r="AX320" s="11" t="s">
        <v>69</v>
      </c>
      <c r="AY320" s="197" t="s">
        <v>310</v>
      </c>
    </row>
    <row r="321" spans="2:51" s="11" customFormat="1" ht="11.25">
      <c r="B321" s="186"/>
      <c r="C321" s="187"/>
      <c r="D321" s="188" t="s">
        <v>325</v>
      </c>
      <c r="E321" s="189" t="s">
        <v>2573</v>
      </c>
      <c r="F321" s="190" t="s">
        <v>2809</v>
      </c>
      <c r="G321" s="187"/>
      <c r="H321" s="191">
        <v>7.03</v>
      </c>
      <c r="I321" s="192"/>
      <c r="J321" s="187"/>
      <c r="K321" s="187"/>
      <c r="L321" s="193"/>
      <c r="M321" s="194"/>
      <c r="N321" s="195"/>
      <c r="O321" s="195"/>
      <c r="P321" s="195"/>
      <c r="Q321" s="195"/>
      <c r="R321" s="195"/>
      <c r="S321" s="195"/>
      <c r="T321" s="196"/>
      <c r="AT321" s="197" t="s">
        <v>325</v>
      </c>
      <c r="AU321" s="197" t="s">
        <v>106</v>
      </c>
      <c r="AV321" s="11" t="s">
        <v>106</v>
      </c>
      <c r="AW321" s="11" t="s">
        <v>31</v>
      </c>
      <c r="AX321" s="11" t="s">
        <v>69</v>
      </c>
      <c r="AY321" s="197" t="s">
        <v>310</v>
      </c>
    </row>
    <row r="322" spans="2:51" s="12" customFormat="1" ht="11.25">
      <c r="B322" s="198"/>
      <c r="C322" s="199"/>
      <c r="D322" s="188" t="s">
        <v>325</v>
      </c>
      <c r="E322" s="200" t="s">
        <v>1</v>
      </c>
      <c r="F322" s="201" t="s">
        <v>514</v>
      </c>
      <c r="G322" s="199"/>
      <c r="H322" s="200" t="s">
        <v>1</v>
      </c>
      <c r="I322" s="202"/>
      <c r="J322" s="199"/>
      <c r="K322" s="199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325</v>
      </c>
      <c r="AU322" s="207" t="s">
        <v>106</v>
      </c>
      <c r="AV322" s="12" t="s">
        <v>77</v>
      </c>
      <c r="AW322" s="12" t="s">
        <v>31</v>
      </c>
      <c r="AX322" s="12" t="s">
        <v>69</v>
      </c>
      <c r="AY322" s="207" t="s">
        <v>310</v>
      </c>
    </row>
    <row r="323" spans="2:51" s="11" customFormat="1" ht="11.25">
      <c r="B323" s="186"/>
      <c r="C323" s="187"/>
      <c r="D323" s="188" t="s">
        <v>325</v>
      </c>
      <c r="E323" s="189" t="s">
        <v>2575</v>
      </c>
      <c r="F323" s="190" t="s">
        <v>2810</v>
      </c>
      <c r="G323" s="187"/>
      <c r="H323" s="191">
        <v>47.62</v>
      </c>
      <c r="I323" s="192"/>
      <c r="J323" s="187"/>
      <c r="K323" s="187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325</v>
      </c>
      <c r="AU323" s="197" t="s">
        <v>106</v>
      </c>
      <c r="AV323" s="11" t="s">
        <v>106</v>
      </c>
      <c r="AW323" s="11" t="s">
        <v>31</v>
      </c>
      <c r="AX323" s="11" t="s">
        <v>69</v>
      </c>
      <c r="AY323" s="197" t="s">
        <v>310</v>
      </c>
    </row>
    <row r="324" spans="2:51" s="12" customFormat="1" ht="11.25">
      <c r="B324" s="198"/>
      <c r="C324" s="199"/>
      <c r="D324" s="188" t="s">
        <v>325</v>
      </c>
      <c r="E324" s="200" t="s">
        <v>1</v>
      </c>
      <c r="F324" s="201" t="s">
        <v>516</v>
      </c>
      <c r="G324" s="199"/>
      <c r="H324" s="200" t="s">
        <v>1</v>
      </c>
      <c r="I324" s="202"/>
      <c r="J324" s="199"/>
      <c r="K324" s="199"/>
      <c r="L324" s="203"/>
      <c r="M324" s="204"/>
      <c r="N324" s="205"/>
      <c r="O324" s="205"/>
      <c r="P324" s="205"/>
      <c r="Q324" s="205"/>
      <c r="R324" s="205"/>
      <c r="S324" s="205"/>
      <c r="T324" s="206"/>
      <c r="AT324" s="207" t="s">
        <v>325</v>
      </c>
      <c r="AU324" s="207" t="s">
        <v>106</v>
      </c>
      <c r="AV324" s="12" t="s">
        <v>77</v>
      </c>
      <c r="AW324" s="12" t="s">
        <v>31</v>
      </c>
      <c r="AX324" s="12" t="s">
        <v>69</v>
      </c>
      <c r="AY324" s="207" t="s">
        <v>310</v>
      </c>
    </row>
    <row r="325" spans="2:51" s="11" customFormat="1" ht="11.25">
      <c r="B325" s="186"/>
      <c r="C325" s="187"/>
      <c r="D325" s="188" t="s">
        <v>325</v>
      </c>
      <c r="E325" s="189" t="s">
        <v>2577</v>
      </c>
      <c r="F325" s="190" t="s">
        <v>2811</v>
      </c>
      <c r="G325" s="187"/>
      <c r="H325" s="191">
        <v>47.62</v>
      </c>
      <c r="I325" s="192"/>
      <c r="J325" s="187"/>
      <c r="K325" s="187"/>
      <c r="L325" s="193"/>
      <c r="M325" s="194"/>
      <c r="N325" s="195"/>
      <c r="O325" s="195"/>
      <c r="P325" s="195"/>
      <c r="Q325" s="195"/>
      <c r="R325" s="195"/>
      <c r="S325" s="195"/>
      <c r="T325" s="196"/>
      <c r="AT325" s="197" t="s">
        <v>325</v>
      </c>
      <c r="AU325" s="197" t="s">
        <v>106</v>
      </c>
      <c r="AV325" s="11" t="s">
        <v>106</v>
      </c>
      <c r="AW325" s="11" t="s">
        <v>31</v>
      </c>
      <c r="AX325" s="11" t="s">
        <v>69</v>
      </c>
      <c r="AY325" s="197" t="s">
        <v>310</v>
      </c>
    </row>
    <row r="326" spans="2:51" s="11" customFormat="1" ht="11.25">
      <c r="B326" s="186"/>
      <c r="C326" s="187"/>
      <c r="D326" s="188" t="s">
        <v>325</v>
      </c>
      <c r="E326" s="189" t="s">
        <v>2812</v>
      </c>
      <c r="F326" s="190" t="s">
        <v>2813</v>
      </c>
      <c r="G326" s="187"/>
      <c r="H326" s="191">
        <v>145.94</v>
      </c>
      <c r="I326" s="192"/>
      <c r="J326" s="187"/>
      <c r="K326" s="187"/>
      <c r="L326" s="193"/>
      <c r="M326" s="194"/>
      <c r="N326" s="195"/>
      <c r="O326" s="195"/>
      <c r="P326" s="195"/>
      <c r="Q326" s="195"/>
      <c r="R326" s="195"/>
      <c r="S326" s="195"/>
      <c r="T326" s="196"/>
      <c r="AT326" s="197" t="s">
        <v>325</v>
      </c>
      <c r="AU326" s="197" t="s">
        <v>106</v>
      </c>
      <c r="AV326" s="11" t="s">
        <v>106</v>
      </c>
      <c r="AW326" s="11" t="s">
        <v>31</v>
      </c>
      <c r="AX326" s="11" t="s">
        <v>69</v>
      </c>
      <c r="AY326" s="197" t="s">
        <v>310</v>
      </c>
    </row>
    <row r="327" spans="2:51" s="11" customFormat="1" ht="11.25">
      <c r="B327" s="186"/>
      <c r="C327" s="187"/>
      <c r="D327" s="188" t="s">
        <v>325</v>
      </c>
      <c r="E327" s="189" t="s">
        <v>2814</v>
      </c>
      <c r="F327" s="190" t="s">
        <v>2815</v>
      </c>
      <c r="G327" s="187"/>
      <c r="H327" s="191">
        <v>2586.98</v>
      </c>
      <c r="I327" s="192"/>
      <c r="J327" s="187"/>
      <c r="K327" s="187"/>
      <c r="L327" s="193"/>
      <c r="M327" s="194"/>
      <c r="N327" s="195"/>
      <c r="O327" s="195"/>
      <c r="P327" s="195"/>
      <c r="Q327" s="195"/>
      <c r="R327" s="195"/>
      <c r="S327" s="195"/>
      <c r="T327" s="196"/>
      <c r="AT327" s="197" t="s">
        <v>325</v>
      </c>
      <c r="AU327" s="197" t="s">
        <v>106</v>
      </c>
      <c r="AV327" s="11" t="s">
        <v>106</v>
      </c>
      <c r="AW327" s="11" t="s">
        <v>31</v>
      </c>
      <c r="AX327" s="11" t="s">
        <v>77</v>
      </c>
      <c r="AY327" s="197" t="s">
        <v>310</v>
      </c>
    </row>
    <row r="328" spans="2:65" s="1" customFormat="1" ht="16.5" customHeight="1">
      <c r="B328" s="31"/>
      <c r="C328" s="208" t="s">
        <v>690</v>
      </c>
      <c r="D328" s="208" t="s">
        <v>422</v>
      </c>
      <c r="E328" s="209" t="s">
        <v>620</v>
      </c>
      <c r="F328" s="210" t="s">
        <v>621</v>
      </c>
      <c r="G328" s="211" t="s">
        <v>422</v>
      </c>
      <c r="H328" s="212">
        <v>1274.32</v>
      </c>
      <c r="I328" s="213"/>
      <c r="J328" s="212">
        <f>ROUND(I328*H328,2)</f>
        <v>0</v>
      </c>
      <c r="K328" s="210" t="s">
        <v>321</v>
      </c>
      <c r="L328" s="214"/>
      <c r="M328" s="215" t="s">
        <v>1</v>
      </c>
      <c r="N328" s="216" t="s">
        <v>41</v>
      </c>
      <c r="O328" s="57"/>
      <c r="P328" s="183">
        <f>O328*H328</f>
        <v>0</v>
      </c>
      <c r="Q328" s="183">
        <v>4E-05</v>
      </c>
      <c r="R328" s="183">
        <f>Q328*H328</f>
        <v>0.0509728</v>
      </c>
      <c r="S328" s="183">
        <v>0</v>
      </c>
      <c r="T328" s="184">
        <f>S328*H328</f>
        <v>0</v>
      </c>
      <c r="AR328" s="14" t="s">
        <v>391</v>
      </c>
      <c r="AT328" s="14" t="s">
        <v>422</v>
      </c>
      <c r="AU328" s="14" t="s">
        <v>106</v>
      </c>
      <c r="AY328" s="14" t="s">
        <v>310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4" t="s">
        <v>106</v>
      </c>
      <c r="BK328" s="185">
        <f>ROUND(I328*H328,2)</f>
        <v>0</v>
      </c>
      <c r="BL328" s="14" t="s">
        <v>314</v>
      </c>
      <c r="BM328" s="14" t="s">
        <v>2816</v>
      </c>
    </row>
    <row r="329" spans="2:51" s="11" customFormat="1" ht="11.25">
      <c r="B329" s="186"/>
      <c r="C329" s="187"/>
      <c r="D329" s="188" t="s">
        <v>325</v>
      </c>
      <c r="E329" s="189" t="s">
        <v>694</v>
      </c>
      <c r="F329" s="190" t="s">
        <v>2817</v>
      </c>
      <c r="G329" s="187"/>
      <c r="H329" s="191">
        <v>1274.32</v>
      </c>
      <c r="I329" s="192"/>
      <c r="J329" s="187"/>
      <c r="K329" s="187"/>
      <c r="L329" s="193"/>
      <c r="M329" s="194"/>
      <c r="N329" s="195"/>
      <c r="O329" s="195"/>
      <c r="P329" s="195"/>
      <c r="Q329" s="195"/>
      <c r="R329" s="195"/>
      <c r="S329" s="195"/>
      <c r="T329" s="196"/>
      <c r="AT329" s="197" t="s">
        <v>325</v>
      </c>
      <c r="AU329" s="197" t="s">
        <v>106</v>
      </c>
      <c r="AV329" s="11" t="s">
        <v>106</v>
      </c>
      <c r="AW329" s="11" t="s">
        <v>31</v>
      </c>
      <c r="AX329" s="11" t="s">
        <v>77</v>
      </c>
      <c r="AY329" s="197" t="s">
        <v>310</v>
      </c>
    </row>
    <row r="330" spans="2:65" s="1" customFormat="1" ht="16.5" customHeight="1">
      <c r="B330" s="31"/>
      <c r="C330" s="208" t="s">
        <v>697</v>
      </c>
      <c r="D330" s="208" t="s">
        <v>422</v>
      </c>
      <c r="E330" s="209" t="s">
        <v>626</v>
      </c>
      <c r="F330" s="210" t="s">
        <v>627</v>
      </c>
      <c r="G330" s="211" t="s">
        <v>422</v>
      </c>
      <c r="H330" s="212">
        <v>1296.16</v>
      </c>
      <c r="I330" s="213"/>
      <c r="J330" s="212">
        <f>ROUND(I330*H330,2)</f>
        <v>0</v>
      </c>
      <c r="K330" s="210" t="s">
        <v>321</v>
      </c>
      <c r="L330" s="214"/>
      <c r="M330" s="215" t="s">
        <v>1</v>
      </c>
      <c r="N330" s="216" t="s">
        <v>41</v>
      </c>
      <c r="O330" s="57"/>
      <c r="P330" s="183">
        <f>O330*H330</f>
        <v>0</v>
      </c>
      <c r="Q330" s="183">
        <v>3E-05</v>
      </c>
      <c r="R330" s="183">
        <f>Q330*H330</f>
        <v>0.038884800000000004</v>
      </c>
      <c r="S330" s="183">
        <v>0</v>
      </c>
      <c r="T330" s="184">
        <f>S330*H330</f>
        <v>0</v>
      </c>
      <c r="AR330" s="14" t="s">
        <v>391</v>
      </c>
      <c r="AT330" s="14" t="s">
        <v>422</v>
      </c>
      <c r="AU330" s="14" t="s">
        <v>106</v>
      </c>
      <c r="AY330" s="14" t="s">
        <v>310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14" t="s">
        <v>106</v>
      </c>
      <c r="BK330" s="185">
        <f>ROUND(I330*H330,2)</f>
        <v>0</v>
      </c>
      <c r="BL330" s="14" t="s">
        <v>314</v>
      </c>
      <c r="BM330" s="14" t="s">
        <v>2818</v>
      </c>
    </row>
    <row r="331" spans="2:51" s="11" customFormat="1" ht="11.25">
      <c r="B331" s="186"/>
      <c r="C331" s="187"/>
      <c r="D331" s="188" t="s">
        <v>325</v>
      </c>
      <c r="E331" s="189" t="s">
        <v>701</v>
      </c>
      <c r="F331" s="190" t="s">
        <v>2819</v>
      </c>
      <c r="G331" s="187"/>
      <c r="H331" s="191">
        <v>1296.16</v>
      </c>
      <c r="I331" s="192"/>
      <c r="J331" s="187"/>
      <c r="K331" s="187"/>
      <c r="L331" s="193"/>
      <c r="M331" s="194"/>
      <c r="N331" s="195"/>
      <c r="O331" s="195"/>
      <c r="P331" s="195"/>
      <c r="Q331" s="195"/>
      <c r="R331" s="195"/>
      <c r="S331" s="195"/>
      <c r="T331" s="196"/>
      <c r="AT331" s="197" t="s">
        <v>325</v>
      </c>
      <c r="AU331" s="197" t="s">
        <v>106</v>
      </c>
      <c r="AV331" s="11" t="s">
        <v>106</v>
      </c>
      <c r="AW331" s="11" t="s">
        <v>31</v>
      </c>
      <c r="AX331" s="11" t="s">
        <v>77</v>
      </c>
      <c r="AY331" s="197" t="s">
        <v>310</v>
      </c>
    </row>
    <row r="332" spans="2:65" s="1" customFormat="1" ht="16.5" customHeight="1">
      <c r="B332" s="31"/>
      <c r="C332" s="208" t="s">
        <v>704</v>
      </c>
      <c r="D332" s="208" t="s">
        <v>422</v>
      </c>
      <c r="E332" s="209" t="s">
        <v>632</v>
      </c>
      <c r="F332" s="210" t="s">
        <v>633</v>
      </c>
      <c r="G332" s="211" t="s">
        <v>422</v>
      </c>
      <c r="H332" s="212">
        <v>145.94</v>
      </c>
      <c r="I332" s="213"/>
      <c r="J332" s="212">
        <f>ROUND(I332*H332,2)</f>
        <v>0</v>
      </c>
      <c r="K332" s="210" t="s">
        <v>321</v>
      </c>
      <c r="L332" s="214"/>
      <c r="M332" s="215" t="s">
        <v>1</v>
      </c>
      <c r="N332" s="216" t="s">
        <v>41</v>
      </c>
      <c r="O332" s="57"/>
      <c r="P332" s="183">
        <f>O332*H332</f>
        <v>0</v>
      </c>
      <c r="Q332" s="183">
        <v>0.0002</v>
      </c>
      <c r="R332" s="183">
        <f>Q332*H332</f>
        <v>0.029188000000000002</v>
      </c>
      <c r="S332" s="183">
        <v>0</v>
      </c>
      <c r="T332" s="184">
        <f>S332*H332</f>
        <v>0</v>
      </c>
      <c r="AR332" s="14" t="s">
        <v>391</v>
      </c>
      <c r="AT332" s="14" t="s">
        <v>422</v>
      </c>
      <c r="AU332" s="14" t="s">
        <v>106</v>
      </c>
      <c r="AY332" s="14" t="s">
        <v>310</v>
      </c>
      <c r="BE332" s="185">
        <f>IF(N332="základní",J332,0)</f>
        <v>0</v>
      </c>
      <c r="BF332" s="185">
        <f>IF(N332="snížená",J332,0)</f>
        <v>0</v>
      </c>
      <c r="BG332" s="185">
        <f>IF(N332="zákl. přenesená",J332,0)</f>
        <v>0</v>
      </c>
      <c r="BH332" s="185">
        <f>IF(N332="sníž. přenesená",J332,0)</f>
        <v>0</v>
      </c>
      <c r="BI332" s="185">
        <f>IF(N332="nulová",J332,0)</f>
        <v>0</v>
      </c>
      <c r="BJ332" s="14" t="s">
        <v>106</v>
      </c>
      <c r="BK332" s="185">
        <f>ROUND(I332*H332,2)</f>
        <v>0</v>
      </c>
      <c r="BL332" s="14" t="s">
        <v>314</v>
      </c>
      <c r="BM332" s="14" t="s">
        <v>2820</v>
      </c>
    </row>
    <row r="333" spans="2:51" s="11" customFormat="1" ht="11.25">
      <c r="B333" s="186"/>
      <c r="C333" s="187"/>
      <c r="D333" s="188" t="s">
        <v>325</v>
      </c>
      <c r="E333" s="189" t="s">
        <v>709</v>
      </c>
      <c r="F333" s="190" t="s">
        <v>2821</v>
      </c>
      <c r="G333" s="187"/>
      <c r="H333" s="191">
        <v>145.94</v>
      </c>
      <c r="I333" s="192"/>
      <c r="J333" s="187"/>
      <c r="K333" s="187"/>
      <c r="L333" s="193"/>
      <c r="M333" s="194"/>
      <c r="N333" s="195"/>
      <c r="O333" s="195"/>
      <c r="P333" s="195"/>
      <c r="Q333" s="195"/>
      <c r="R333" s="195"/>
      <c r="S333" s="195"/>
      <c r="T333" s="196"/>
      <c r="AT333" s="197" t="s">
        <v>325</v>
      </c>
      <c r="AU333" s="197" t="s">
        <v>106</v>
      </c>
      <c r="AV333" s="11" t="s">
        <v>106</v>
      </c>
      <c r="AW333" s="11" t="s">
        <v>31</v>
      </c>
      <c r="AX333" s="11" t="s">
        <v>77</v>
      </c>
      <c r="AY333" s="197" t="s">
        <v>310</v>
      </c>
    </row>
    <row r="334" spans="2:65" s="1" customFormat="1" ht="16.5" customHeight="1">
      <c r="B334" s="31"/>
      <c r="C334" s="175" t="s">
        <v>717</v>
      </c>
      <c r="D334" s="175" t="s">
        <v>317</v>
      </c>
      <c r="E334" s="176" t="s">
        <v>637</v>
      </c>
      <c r="F334" s="177" t="s">
        <v>638</v>
      </c>
      <c r="G334" s="178" t="s">
        <v>320</v>
      </c>
      <c r="H334" s="179">
        <v>259.66</v>
      </c>
      <c r="I334" s="180"/>
      <c r="J334" s="179">
        <f>ROUND(I334*H334,2)</f>
        <v>0</v>
      </c>
      <c r="K334" s="177" t="s">
        <v>321</v>
      </c>
      <c r="L334" s="35"/>
      <c r="M334" s="181" t="s">
        <v>1</v>
      </c>
      <c r="N334" s="182" t="s">
        <v>41</v>
      </c>
      <c r="O334" s="57"/>
      <c r="P334" s="183">
        <f>O334*H334</f>
        <v>0</v>
      </c>
      <c r="Q334" s="183">
        <v>0.0231</v>
      </c>
      <c r="R334" s="183">
        <f>Q334*H334</f>
        <v>5.998146</v>
      </c>
      <c r="S334" s="183">
        <v>0</v>
      </c>
      <c r="T334" s="184">
        <f>S334*H334</f>
        <v>0</v>
      </c>
      <c r="AR334" s="14" t="s">
        <v>314</v>
      </c>
      <c r="AT334" s="14" t="s">
        <v>317</v>
      </c>
      <c r="AU334" s="14" t="s">
        <v>106</v>
      </c>
      <c r="AY334" s="14" t="s">
        <v>310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4" t="s">
        <v>106</v>
      </c>
      <c r="BK334" s="185">
        <f>ROUND(I334*H334,2)</f>
        <v>0</v>
      </c>
      <c r="BL334" s="14" t="s">
        <v>314</v>
      </c>
      <c r="BM334" s="14" t="s">
        <v>2822</v>
      </c>
    </row>
    <row r="335" spans="2:51" s="12" customFormat="1" ht="11.25">
      <c r="B335" s="198"/>
      <c r="C335" s="199"/>
      <c r="D335" s="188" t="s">
        <v>325</v>
      </c>
      <c r="E335" s="200" t="s">
        <v>1</v>
      </c>
      <c r="F335" s="201" t="s">
        <v>441</v>
      </c>
      <c r="G335" s="199"/>
      <c r="H335" s="200" t="s">
        <v>1</v>
      </c>
      <c r="I335" s="202"/>
      <c r="J335" s="199"/>
      <c r="K335" s="199"/>
      <c r="L335" s="203"/>
      <c r="M335" s="204"/>
      <c r="N335" s="205"/>
      <c r="O335" s="205"/>
      <c r="P335" s="205"/>
      <c r="Q335" s="205"/>
      <c r="R335" s="205"/>
      <c r="S335" s="205"/>
      <c r="T335" s="206"/>
      <c r="AT335" s="207" t="s">
        <v>325</v>
      </c>
      <c r="AU335" s="207" t="s">
        <v>106</v>
      </c>
      <c r="AV335" s="12" t="s">
        <v>77</v>
      </c>
      <c r="AW335" s="12" t="s">
        <v>31</v>
      </c>
      <c r="AX335" s="12" t="s">
        <v>69</v>
      </c>
      <c r="AY335" s="207" t="s">
        <v>310</v>
      </c>
    </row>
    <row r="336" spans="2:51" s="11" customFormat="1" ht="11.25">
      <c r="B336" s="186"/>
      <c r="C336" s="187"/>
      <c r="D336" s="188" t="s">
        <v>325</v>
      </c>
      <c r="E336" s="189" t="s">
        <v>722</v>
      </c>
      <c r="F336" s="190" t="s">
        <v>2823</v>
      </c>
      <c r="G336" s="187"/>
      <c r="H336" s="191">
        <v>283.85</v>
      </c>
      <c r="I336" s="192"/>
      <c r="J336" s="187"/>
      <c r="K336" s="187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325</v>
      </c>
      <c r="AU336" s="197" t="s">
        <v>106</v>
      </c>
      <c r="AV336" s="11" t="s">
        <v>106</v>
      </c>
      <c r="AW336" s="11" t="s">
        <v>31</v>
      </c>
      <c r="AX336" s="11" t="s">
        <v>69</v>
      </c>
      <c r="AY336" s="197" t="s">
        <v>310</v>
      </c>
    </row>
    <row r="337" spans="2:51" s="12" customFormat="1" ht="11.25">
      <c r="B337" s="198"/>
      <c r="C337" s="199"/>
      <c r="D337" s="188" t="s">
        <v>325</v>
      </c>
      <c r="E337" s="200" t="s">
        <v>1</v>
      </c>
      <c r="F337" s="201" t="s">
        <v>534</v>
      </c>
      <c r="G337" s="199"/>
      <c r="H337" s="200" t="s">
        <v>1</v>
      </c>
      <c r="I337" s="202"/>
      <c r="J337" s="199"/>
      <c r="K337" s="199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325</v>
      </c>
      <c r="AU337" s="207" t="s">
        <v>106</v>
      </c>
      <c r="AV337" s="12" t="s">
        <v>77</v>
      </c>
      <c r="AW337" s="12" t="s">
        <v>31</v>
      </c>
      <c r="AX337" s="12" t="s">
        <v>69</v>
      </c>
      <c r="AY337" s="207" t="s">
        <v>310</v>
      </c>
    </row>
    <row r="338" spans="2:51" s="11" customFormat="1" ht="11.25">
      <c r="B338" s="186"/>
      <c r="C338" s="187"/>
      <c r="D338" s="188" t="s">
        <v>325</v>
      </c>
      <c r="E338" s="189" t="s">
        <v>2578</v>
      </c>
      <c r="F338" s="190" t="s">
        <v>552</v>
      </c>
      <c r="G338" s="187"/>
      <c r="H338" s="191">
        <v>-24.19</v>
      </c>
      <c r="I338" s="192"/>
      <c r="J338" s="187"/>
      <c r="K338" s="187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325</v>
      </c>
      <c r="AU338" s="197" t="s">
        <v>106</v>
      </c>
      <c r="AV338" s="11" t="s">
        <v>106</v>
      </c>
      <c r="AW338" s="11" t="s">
        <v>31</v>
      </c>
      <c r="AX338" s="11" t="s">
        <v>69</v>
      </c>
      <c r="AY338" s="197" t="s">
        <v>310</v>
      </c>
    </row>
    <row r="339" spans="2:51" s="11" customFormat="1" ht="11.25">
      <c r="B339" s="186"/>
      <c r="C339" s="187"/>
      <c r="D339" s="188" t="s">
        <v>325</v>
      </c>
      <c r="E339" s="189" t="s">
        <v>2824</v>
      </c>
      <c r="F339" s="190" t="s">
        <v>2825</v>
      </c>
      <c r="G339" s="187"/>
      <c r="H339" s="191">
        <v>259.66</v>
      </c>
      <c r="I339" s="192"/>
      <c r="J339" s="187"/>
      <c r="K339" s="187"/>
      <c r="L339" s="193"/>
      <c r="M339" s="194"/>
      <c r="N339" s="195"/>
      <c r="O339" s="195"/>
      <c r="P339" s="195"/>
      <c r="Q339" s="195"/>
      <c r="R339" s="195"/>
      <c r="S339" s="195"/>
      <c r="T339" s="196"/>
      <c r="AT339" s="197" t="s">
        <v>325</v>
      </c>
      <c r="AU339" s="197" t="s">
        <v>106</v>
      </c>
      <c r="AV339" s="11" t="s">
        <v>106</v>
      </c>
      <c r="AW339" s="11" t="s">
        <v>31</v>
      </c>
      <c r="AX339" s="11" t="s">
        <v>77</v>
      </c>
      <c r="AY339" s="197" t="s">
        <v>310</v>
      </c>
    </row>
    <row r="340" spans="2:65" s="1" customFormat="1" ht="16.5" customHeight="1">
      <c r="B340" s="31"/>
      <c r="C340" s="175" t="s">
        <v>724</v>
      </c>
      <c r="D340" s="175" t="s">
        <v>317</v>
      </c>
      <c r="E340" s="176" t="s">
        <v>2826</v>
      </c>
      <c r="F340" s="177" t="s">
        <v>638</v>
      </c>
      <c r="G340" s="178" t="s">
        <v>320</v>
      </c>
      <c r="H340" s="179">
        <v>208.64</v>
      </c>
      <c r="I340" s="180"/>
      <c r="J340" s="179">
        <f>ROUND(I340*H340,2)</f>
        <v>0</v>
      </c>
      <c r="K340" s="177" t="s">
        <v>321</v>
      </c>
      <c r="L340" s="35"/>
      <c r="M340" s="181" t="s">
        <v>1</v>
      </c>
      <c r="N340" s="182" t="s">
        <v>41</v>
      </c>
      <c r="O340" s="57"/>
      <c r="P340" s="183">
        <f>O340*H340</f>
        <v>0</v>
      </c>
      <c r="Q340" s="183">
        <v>0.0231</v>
      </c>
      <c r="R340" s="183">
        <f>Q340*H340</f>
        <v>4.819584</v>
      </c>
      <c r="S340" s="183">
        <v>0</v>
      </c>
      <c r="T340" s="184">
        <f>S340*H340</f>
        <v>0</v>
      </c>
      <c r="AR340" s="14" t="s">
        <v>314</v>
      </c>
      <c r="AT340" s="14" t="s">
        <v>317</v>
      </c>
      <c r="AU340" s="14" t="s">
        <v>106</v>
      </c>
      <c r="AY340" s="14" t="s">
        <v>310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4" t="s">
        <v>106</v>
      </c>
      <c r="BK340" s="185">
        <f>ROUND(I340*H340,2)</f>
        <v>0</v>
      </c>
      <c r="BL340" s="14" t="s">
        <v>314</v>
      </c>
      <c r="BM340" s="14" t="s">
        <v>2827</v>
      </c>
    </row>
    <row r="341" spans="2:51" s="12" customFormat="1" ht="11.25">
      <c r="B341" s="198"/>
      <c r="C341" s="199"/>
      <c r="D341" s="188" t="s">
        <v>325</v>
      </c>
      <c r="E341" s="200" t="s">
        <v>1</v>
      </c>
      <c r="F341" s="201" t="s">
        <v>441</v>
      </c>
      <c r="G341" s="199"/>
      <c r="H341" s="200" t="s">
        <v>1</v>
      </c>
      <c r="I341" s="202"/>
      <c r="J341" s="199"/>
      <c r="K341" s="199"/>
      <c r="L341" s="203"/>
      <c r="M341" s="204"/>
      <c r="N341" s="205"/>
      <c r="O341" s="205"/>
      <c r="P341" s="205"/>
      <c r="Q341" s="205"/>
      <c r="R341" s="205"/>
      <c r="S341" s="205"/>
      <c r="T341" s="206"/>
      <c r="AT341" s="207" t="s">
        <v>325</v>
      </c>
      <c r="AU341" s="207" t="s">
        <v>106</v>
      </c>
      <c r="AV341" s="12" t="s">
        <v>77</v>
      </c>
      <c r="AW341" s="12" t="s">
        <v>31</v>
      </c>
      <c r="AX341" s="12" t="s">
        <v>69</v>
      </c>
      <c r="AY341" s="207" t="s">
        <v>310</v>
      </c>
    </row>
    <row r="342" spans="2:51" s="11" customFormat="1" ht="11.25">
      <c r="B342" s="186"/>
      <c r="C342" s="187"/>
      <c r="D342" s="188" t="s">
        <v>325</v>
      </c>
      <c r="E342" s="189" t="s">
        <v>728</v>
      </c>
      <c r="F342" s="190" t="s">
        <v>2828</v>
      </c>
      <c r="G342" s="187"/>
      <c r="H342" s="191">
        <v>232.83</v>
      </c>
      <c r="I342" s="192"/>
      <c r="J342" s="187"/>
      <c r="K342" s="187"/>
      <c r="L342" s="193"/>
      <c r="M342" s="194"/>
      <c r="N342" s="195"/>
      <c r="O342" s="195"/>
      <c r="P342" s="195"/>
      <c r="Q342" s="195"/>
      <c r="R342" s="195"/>
      <c r="S342" s="195"/>
      <c r="T342" s="196"/>
      <c r="AT342" s="197" t="s">
        <v>325</v>
      </c>
      <c r="AU342" s="197" t="s">
        <v>106</v>
      </c>
      <c r="AV342" s="11" t="s">
        <v>106</v>
      </c>
      <c r="AW342" s="11" t="s">
        <v>31</v>
      </c>
      <c r="AX342" s="11" t="s">
        <v>69</v>
      </c>
      <c r="AY342" s="197" t="s">
        <v>310</v>
      </c>
    </row>
    <row r="343" spans="2:51" s="12" customFormat="1" ht="11.25">
      <c r="B343" s="198"/>
      <c r="C343" s="199"/>
      <c r="D343" s="188" t="s">
        <v>325</v>
      </c>
      <c r="E343" s="200" t="s">
        <v>1</v>
      </c>
      <c r="F343" s="201" t="s">
        <v>534</v>
      </c>
      <c r="G343" s="199"/>
      <c r="H343" s="200" t="s">
        <v>1</v>
      </c>
      <c r="I343" s="202"/>
      <c r="J343" s="199"/>
      <c r="K343" s="199"/>
      <c r="L343" s="203"/>
      <c r="M343" s="204"/>
      <c r="N343" s="205"/>
      <c r="O343" s="205"/>
      <c r="P343" s="205"/>
      <c r="Q343" s="205"/>
      <c r="R343" s="205"/>
      <c r="S343" s="205"/>
      <c r="T343" s="206"/>
      <c r="AT343" s="207" t="s">
        <v>325</v>
      </c>
      <c r="AU343" s="207" t="s">
        <v>106</v>
      </c>
      <c r="AV343" s="12" t="s">
        <v>77</v>
      </c>
      <c r="AW343" s="12" t="s">
        <v>31</v>
      </c>
      <c r="AX343" s="12" t="s">
        <v>69</v>
      </c>
      <c r="AY343" s="207" t="s">
        <v>310</v>
      </c>
    </row>
    <row r="344" spans="2:51" s="11" customFormat="1" ht="11.25">
      <c r="B344" s="186"/>
      <c r="C344" s="187"/>
      <c r="D344" s="188" t="s">
        <v>325</v>
      </c>
      <c r="E344" s="189" t="s">
        <v>2579</v>
      </c>
      <c r="F344" s="190" t="s">
        <v>552</v>
      </c>
      <c r="G344" s="187"/>
      <c r="H344" s="191">
        <v>-24.19</v>
      </c>
      <c r="I344" s="192"/>
      <c r="J344" s="187"/>
      <c r="K344" s="187"/>
      <c r="L344" s="193"/>
      <c r="M344" s="194"/>
      <c r="N344" s="195"/>
      <c r="O344" s="195"/>
      <c r="P344" s="195"/>
      <c r="Q344" s="195"/>
      <c r="R344" s="195"/>
      <c r="S344" s="195"/>
      <c r="T344" s="196"/>
      <c r="AT344" s="197" t="s">
        <v>325</v>
      </c>
      <c r="AU344" s="197" t="s">
        <v>106</v>
      </c>
      <c r="AV344" s="11" t="s">
        <v>106</v>
      </c>
      <c r="AW344" s="11" t="s">
        <v>31</v>
      </c>
      <c r="AX344" s="11" t="s">
        <v>69</v>
      </c>
      <c r="AY344" s="197" t="s">
        <v>310</v>
      </c>
    </row>
    <row r="345" spans="2:51" s="11" customFormat="1" ht="11.25">
      <c r="B345" s="186"/>
      <c r="C345" s="187"/>
      <c r="D345" s="188" t="s">
        <v>325</v>
      </c>
      <c r="E345" s="189" t="s">
        <v>2829</v>
      </c>
      <c r="F345" s="190" t="s">
        <v>2830</v>
      </c>
      <c r="G345" s="187"/>
      <c r="H345" s="191">
        <v>208.64</v>
      </c>
      <c r="I345" s="192"/>
      <c r="J345" s="187"/>
      <c r="K345" s="187"/>
      <c r="L345" s="193"/>
      <c r="M345" s="194"/>
      <c r="N345" s="195"/>
      <c r="O345" s="195"/>
      <c r="P345" s="195"/>
      <c r="Q345" s="195"/>
      <c r="R345" s="195"/>
      <c r="S345" s="195"/>
      <c r="T345" s="196"/>
      <c r="AT345" s="197" t="s">
        <v>325</v>
      </c>
      <c r="AU345" s="197" t="s">
        <v>106</v>
      </c>
      <c r="AV345" s="11" t="s">
        <v>106</v>
      </c>
      <c r="AW345" s="11" t="s">
        <v>31</v>
      </c>
      <c r="AX345" s="11" t="s">
        <v>77</v>
      </c>
      <c r="AY345" s="197" t="s">
        <v>310</v>
      </c>
    </row>
    <row r="346" spans="2:65" s="1" customFormat="1" ht="16.5" customHeight="1">
      <c r="B346" s="31"/>
      <c r="C346" s="175" t="s">
        <v>730</v>
      </c>
      <c r="D346" s="175" t="s">
        <v>317</v>
      </c>
      <c r="E346" s="176" t="s">
        <v>645</v>
      </c>
      <c r="F346" s="177" t="s">
        <v>646</v>
      </c>
      <c r="G346" s="178" t="s">
        <v>320</v>
      </c>
      <c r="H346" s="179">
        <v>50</v>
      </c>
      <c r="I346" s="180"/>
      <c r="J346" s="179">
        <f>ROUND(I346*H346,2)</f>
        <v>0</v>
      </c>
      <c r="K346" s="177" t="s">
        <v>321</v>
      </c>
      <c r="L346" s="35"/>
      <c r="M346" s="181" t="s">
        <v>1</v>
      </c>
      <c r="N346" s="182" t="s">
        <v>41</v>
      </c>
      <c r="O346" s="57"/>
      <c r="P346" s="183">
        <f>O346*H346</f>
        <v>0</v>
      </c>
      <c r="Q346" s="183">
        <v>0.00273</v>
      </c>
      <c r="R346" s="183">
        <f>Q346*H346</f>
        <v>0.13649999999999998</v>
      </c>
      <c r="S346" s="183">
        <v>0</v>
      </c>
      <c r="T346" s="184">
        <f>S346*H346</f>
        <v>0</v>
      </c>
      <c r="AR346" s="14" t="s">
        <v>314</v>
      </c>
      <c r="AT346" s="14" t="s">
        <v>317</v>
      </c>
      <c r="AU346" s="14" t="s">
        <v>106</v>
      </c>
      <c r="AY346" s="14" t="s">
        <v>310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14" t="s">
        <v>106</v>
      </c>
      <c r="BK346" s="185">
        <f>ROUND(I346*H346,2)</f>
        <v>0</v>
      </c>
      <c r="BL346" s="14" t="s">
        <v>314</v>
      </c>
      <c r="BM346" s="14" t="s">
        <v>2831</v>
      </c>
    </row>
    <row r="347" spans="2:51" s="12" customFormat="1" ht="11.25">
      <c r="B347" s="198"/>
      <c r="C347" s="199"/>
      <c r="D347" s="188" t="s">
        <v>325</v>
      </c>
      <c r="E347" s="200" t="s">
        <v>1</v>
      </c>
      <c r="F347" s="201" t="s">
        <v>2832</v>
      </c>
      <c r="G347" s="199"/>
      <c r="H347" s="200" t="s">
        <v>1</v>
      </c>
      <c r="I347" s="202"/>
      <c r="J347" s="199"/>
      <c r="K347" s="199"/>
      <c r="L347" s="203"/>
      <c r="M347" s="204"/>
      <c r="N347" s="205"/>
      <c r="O347" s="205"/>
      <c r="P347" s="205"/>
      <c r="Q347" s="205"/>
      <c r="R347" s="205"/>
      <c r="S347" s="205"/>
      <c r="T347" s="206"/>
      <c r="AT347" s="207" t="s">
        <v>325</v>
      </c>
      <c r="AU347" s="207" t="s">
        <v>106</v>
      </c>
      <c r="AV347" s="12" t="s">
        <v>77</v>
      </c>
      <c r="AW347" s="12" t="s">
        <v>31</v>
      </c>
      <c r="AX347" s="12" t="s">
        <v>69</v>
      </c>
      <c r="AY347" s="207" t="s">
        <v>310</v>
      </c>
    </row>
    <row r="348" spans="2:51" s="11" customFormat="1" ht="11.25">
      <c r="B348" s="186"/>
      <c r="C348" s="187"/>
      <c r="D348" s="188" t="s">
        <v>325</v>
      </c>
      <c r="E348" s="189" t="s">
        <v>734</v>
      </c>
      <c r="F348" s="190" t="s">
        <v>2833</v>
      </c>
      <c r="G348" s="187"/>
      <c r="H348" s="191">
        <v>50</v>
      </c>
      <c r="I348" s="192"/>
      <c r="J348" s="187"/>
      <c r="K348" s="187"/>
      <c r="L348" s="193"/>
      <c r="M348" s="194"/>
      <c r="N348" s="195"/>
      <c r="O348" s="195"/>
      <c r="P348" s="195"/>
      <c r="Q348" s="195"/>
      <c r="R348" s="195"/>
      <c r="S348" s="195"/>
      <c r="T348" s="196"/>
      <c r="AT348" s="197" t="s">
        <v>325</v>
      </c>
      <c r="AU348" s="197" t="s">
        <v>106</v>
      </c>
      <c r="AV348" s="11" t="s">
        <v>106</v>
      </c>
      <c r="AW348" s="11" t="s">
        <v>31</v>
      </c>
      <c r="AX348" s="11" t="s">
        <v>69</v>
      </c>
      <c r="AY348" s="197" t="s">
        <v>310</v>
      </c>
    </row>
    <row r="349" spans="2:51" s="11" customFormat="1" ht="11.25">
      <c r="B349" s="186"/>
      <c r="C349" s="187"/>
      <c r="D349" s="188" t="s">
        <v>325</v>
      </c>
      <c r="E349" s="189" t="s">
        <v>2834</v>
      </c>
      <c r="F349" s="190" t="s">
        <v>2835</v>
      </c>
      <c r="G349" s="187"/>
      <c r="H349" s="191">
        <v>50</v>
      </c>
      <c r="I349" s="192"/>
      <c r="J349" s="187"/>
      <c r="K349" s="187"/>
      <c r="L349" s="193"/>
      <c r="M349" s="194"/>
      <c r="N349" s="195"/>
      <c r="O349" s="195"/>
      <c r="P349" s="195"/>
      <c r="Q349" s="195"/>
      <c r="R349" s="195"/>
      <c r="S349" s="195"/>
      <c r="T349" s="196"/>
      <c r="AT349" s="197" t="s">
        <v>325</v>
      </c>
      <c r="AU349" s="197" t="s">
        <v>106</v>
      </c>
      <c r="AV349" s="11" t="s">
        <v>106</v>
      </c>
      <c r="AW349" s="11" t="s">
        <v>31</v>
      </c>
      <c r="AX349" s="11" t="s">
        <v>77</v>
      </c>
      <c r="AY349" s="197" t="s">
        <v>310</v>
      </c>
    </row>
    <row r="350" spans="2:65" s="1" customFormat="1" ht="16.5" customHeight="1">
      <c r="B350" s="31"/>
      <c r="C350" s="175" t="s">
        <v>735</v>
      </c>
      <c r="D350" s="175" t="s">
        <v>317</v>
      </c>
      <c r="E350" s="176" t="s">
        <v>2836</v>
      </c>
      <c r="F350" s="177" t="s">
        <v>646</v>
      </c>
      <c r="G350" s="178" t="s">
        <v>320</v>
      </c>
      <c r="H350" s="179">
        <v>111.64</v>
      </c>
      <c r="I350" s="180"/>
      <c r="J350" s="179">
        <f>ROUND(I350*H350,2)</f>
        <v>0</v>
      </c>
      <c r="K350" s="177" t="s">
        <v>321</v>
      </c>
      <c r="L350" s="35"/>
      <c r="M350" s="181" t="s">
        <v>1</v>
      </c>
      <c r="N350" s="182" t="s">
        <v>41</v>
      </c>
      <c r="O350" s="57"/>
      <c r="P350" s="183">
        <f>O350*H350</f>
        <v>0</v>
      </c>
      <c r="Q350" s="183">
        <v>0.00273</v>
      </c>
      <c r="R350" s="183">
        <f>Q350*H350</f>
        <v>0.30477719999999997</v>
      </c>
      <c r="S350" s="183">
        <v>0</v>
      </c>
      <c r="T350" s="184">
        <f>S350*H350</f>
        <v>0</v>
      </c>
      <c r="AR350" s="14" t="s">
        <v>314</v>
      </c>
      <c r="AT350" s="14" t="s">
        <v>317</v>
      </c>
      <c r="AU350" s="14" t="s">
        <v>106</v>
      </c>
      <c r="AY350" s="14" t="s">
        <v>310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4" t="s">
        <v>106</v>
      </c>
      <c r="BK350" s="185">
        <f>ROUND(I350*H350,2)</f>
        <v>0</v>
      </c>
      <c r="BL350" s="14" t="s">
        <v>314</v>
      </c>
      <c r="BM350" s="14" t="s">
        <v>2837</v>
      </c>
    </row>
    <row r="351" spans="2:51" s="11" customFormat="1" ht="11.25">
      <c r="B351" s="186"/>
      <c r="C351" s="187"/>
      <c r="D351" s="188" t="s">
        <v>325</v>
      </c>
      <c r="E351" s="189" t="s">
        <v>739</v>
      </c>
      <c r="F351" s="190" t="s">
        <v>2838</v>
      </c>
      <c r="G351" s="187"/>
      <c r="H351" s="191">
        <v>111.64</v>
      </c>
      <c r="I351" s="192"/>
      <c r="J351" s="187"/>
      <c r="K351" s="187"/>
      <c r="L351" s="193"/>
      <c r="M351" s="194"/>
      <c r="N351" s="195"/>
      <c r="O351" s="195"/>
      <c r="P351" s="195"/>
      <c r="Q351" s="195"/>
      <c r="R351" s="195"/>
      <c r="S351" s="195"/>
      <c r="T351" s="196"/>
      <c r="AT351" s="197" t="s">
        <v>325</v>
      </c>
      <c r="AU351" s="197" t="s">
        <v>106</v>
      </c>
      <c r="AV351" s="11" t="s">
        <v>106</v>
      </c>
      <c r="AW351" s="11" t="s">
        <v>31</v>
      </c>
      <c r="AX351" s="11" t="s">
        <v>77</v>
      </c>
      <c r="AY351" s="197" t="s">
        <v>310</v>
      </c>
    </row>
    <row r="352" spans="2:65" s="1" customFormat="1" ht="22.5" customHeight="1">
      <c r="B352" s="31"/>
      <c r="C352" s="175" t="s">
        <v>743</v>
      </c>
      <c r="D352" s="175" t="s">
        <v>317</v>
      </c>
      <c r="E352" s="176" t="s">
        <v>653</v>
      </c>
      <c r="F352" s="177" t="s">
        <v>654</v>
      </c>
      <c r="G352" s="178" t="s">
        <v>320</v>
      </c>
      <c r="H352" s="179">
        <v>1266.51</v>
      </c>
      <c r="I352" s="180"/>
      <c r="J352" s="179">
        <f>ROUND(I352*H352,2)</f>
        <v>0</v>
      </c>
      <c r="K352" s="177" t="s">
        <v>321</v>
      </c>
      <c r="L352" s="35"/>
      <c r="M352" s="181" t="s">
        <v>1</v>
      </c>
      <c r="N352" s="182" t="s">
        <v>41</v>
      </c>
      <c r="O352" s="57"/>
      <c r="P352" s="183">
        <f>O352*H352</f>
        <v>0</v>
      </c>
      <c r="Q352" s="183">
        <v>0.01146</v>
      </c>
      <c r="R352" s="183">
        <f>Q352*H352</f>
        <v>14.5142046</v>
      </c>
      <c r="S352" s="183">
        <v>0</v>
      </c>
      <c r="T352" s="184">
        <f>S352*H352</f>
        <v>0</v>
      </c>
      <c r="AR352" s="14" t="s">
        <v>314</v>
      </c>
      <c r="AT352" s="14" t="s">
        <v>317</v>
      </c>
      <c r="AU352" s="14" t="s">
        <v>106</v>
      </c>
      <c r="AY352" s="14" t="s">
        <v>310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4" t="s">
        <v>106</v>
      </c>
      <c r="BK352" s="185">
        <f>ROUND(I352*H352,2)</f>
        <v>0</v>
      </c>
      <c r="BL352" s="14" t="s">
        <v>314</v>
      </c>
      <c r="BM352" s="14" t="s">
        <v>2839</v>
      </c>
    </row>
    <row r="353" spans="2:51" s="12" customFormat="1" ht="11.25">
      <c r="B353" s="198"/>
      <c r="C353" s="199"/>
      <c r="D353" s="188" t="s">
        <v>325</v>
      </c>
      <c r="E353" s="200" t="s">
        <v>1</v>
      </c>
      <c r="F353" s="201" t="s">
        <v>2756</v>
      </c>
      <c r="G353" s="199"/>
      <c r="H353" s="200" t="s">
        <v>1</v>
      </c>
      <c r="I353" s="202"/>
      <c r="J353" s="199"/>
      <c r="K353" s="199"/>
      <c r="L353" s="203"/>
      <c r="M353" s="204"/>
      <c r="N353" s="205"/>
      <c r="O353" s="205"/>
      <c r="P353" s="205"/>
      <c r="Q353" s="205"/>
      <c r="R353" s="205"/>
      <c r="S353" s="205"/>
      <c r="T353" s="206"/>
      <c r="AT353" s="207" t="s">
        <v>325</v>
      </c>
      <c r="AU353" s="207" t="s">
        <v>106</v>
      </c>
      <c r="AV353" s="12" t="s">
        <v>77</v>
      </c>
      <c r="AW353" s="12" t="s">
        <v>31</v>
      </c>
      <c r="AX353" s="12" t="s">
        <v>69</v>
      </c>
      <c r="AY353" s="207" t="s">
        <v>310</v>
      </c>
    </row>
    <row r="354" spans="2:51" s="11" customFormat="1" ht="11.25">
      <c r="B354" s="186"/>
      <c r="C354" s="187"/>
      <c r="D354" s="188" t="s">
        <v>325</v>
      </c>
      <c r="E354" s="189" t="s">
        <v>747</v>
      </c>
      <c r="F354" s="190" t="s">
        <v>2757</v>
      </c>
      <c r="G354" s="187"/>
      <c r="H354" s="191">
        <v>792.17</v>
      </c>
      <c r="I354" s="192"/>
      <c r="J354" s="187"/>
      <c r="K354" s="187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325</v>
      </c>
      <c r="AU354" s="197" t="s">
        <v>106</v>
      </c>
      <c r="AV354" s="11" t="s">
        <v>106</v>
      </c>
      <c r="AW354" s="11" t="s">
        <v>31</v>
      </c>
      <c r="AX354" s="11" t="s">
        <v>69</v>
      </c>
      <c r="AY354" s="197" t="s">
        <v>310</v>
      </c>
    </row>
    <row r="355" spans="2:51" s="12" customFormat="1" ht="11.25">
      <c r="B355" s="198"/>
      <c r="C355" s="199"/>
      <c r="D355" s="188" t="s">
        <v>325</v>
      </c>
      <c r="E355" s="200" t="s">
        <v>1</v>
      </c>
      <c r="F355" s="201" t="s">
        <v>527</v>
      </c>
      <c r="G355" s="199"/>
      <c r="H355" s="200" t="s">
        <v>1</v>
      </c>
      <c r="I355" s="202"/>
      <c r="J355" s="199"/>
      <c r="K355" s="199"/>
      <c r="L355" s="203"/>
      <c r="M355" s="204"/>
      <c r="N355" s="205"/>
      <c r="O355" s="205"/>
      <c r="P355" s="205"/>
      <c r="Q355" s="205"/>
      <c r="R355" s="205"/>
      <c r="S355" s="205"/>
      <c r="T355" s="206"/>
      <c r="AT355" s="207" t="s">
        <v>325</v>
      </c>
      <c r="AU355" s="207" t="s">
        <v>106</v>
      </c>
      <c r="AV355" s="12" t="s">
        <v>77</v>
      </c>
      <c r="AW355" s="12" t="s">
        <v>31</v>
      </c>
      <c r="AX355" s="12" t="s">
        <v>69</v>
      </c>
      <c r="AY355" s="207" t="s">
        <v>310</v>
      </c>
    </row>
    <row r="356" spans="2:51" s="11" customFormat="1" ht="11.25">
      <c r="B356" s="186"/>
      <c r="C356" s="187"/>
      <c r="D356" s="188" t="s">
        <v>325</v>
      </c>
      <c r="E356" s="189" t="s">
        <v>2580</v>
      </c>
      <c r="F356" s="190" t="s">
        <v>2758</v>
      </c>
      <c r="G356" s="187"/>
      <c r="H356" s="191">
        <v>749.33</v>
      </c>
      <c r="I356" s="192"/>
      <c r="J356" s="187"/>
      <c r="K356" s="187"/>
      <c r="L356" s="193"/>
      <c r="M356" s="194"/>
      <c r="N356" s="195"/>
      <c r="O356" s="195"/>
      <c r="P356" s="195"/>
      <c r="Q356" s="195"/>
      <c r="R356" s="195"/>
      <c r="S356" s="195"/>
      <c r="T356" s="196"/>
      <c r="AT356" s="197" t="s">
        <v>325</v>
      </c>
      <c r="AU356" s="197" t="s">
        <v>106</v>
      </c>
      <c r="AV356" s="11" t="s">
        <v>106</v>
      </c>
      <c r="AW356" s="11" t="s">
        <v>31</v>
      </c>
      <c r="AX356" s="11" t="s">
        <v>69</v>
      </c>
      <c r="AY356" s="197" t="s">
        <v>310</v>
      </c>
    </row>
    <row r="357" spans="2:51" s="12" customFormat="1" ht="11.25">
      <c r="B357" s="198"/>
      <c r="C357" s="199"/>
      <c r="D357" s="188" t="s">
        <v>325</v>
      </c>
      <c r="E357" s="200" t="s">
        <v>1</v>
      </c>
      <c r="F357" s="201" t="s">
        <v>534</v>
      </c>
      <c r="G357" s="199"/>
      <c r="H357" s="200" t="s">
        <v>1</v>
      </c>
      <c r="I357" s="202"/>
      <c r="J357" s="199"/>
      <c r="K357" s="199"/>
      <c r="L357" s="203"/>
      <c r="M357" s="204"/>
      <c r="N357" s="205"/>
      <c r="O357" s="205"/>
      <c r="P357" s="205"/>
      <c r="Q357" s="205"/>
      <c r="R357" s="205"/>
      <c r="S357" s="205"/>
      <c r="T357" s="206"/>
      <c r="AT357" s="207" t="s">
        <v>325</v>
      </c>
      <c r="AU357" s="207" t="s">
        <v>106</v>
      </c>
      <c r="AV357" s="12" t="s">
        <v>77</v>
      </c>
      <c r="AW357" s="12" t="s">
        <v>31</v>
      </c>
      <c r="AX357" s="12" t="s">
        <v>69</v>
      </c>
      <c r="AY357" s="207" t="s">
        <v>310</v>
      </c>
    </row>
    <row r="358" spans="2:51" s="11" customFormat="1" ht="11.25">
      <c r="B358" s="186"/>
      <c r="C358" s="187"/>
      <c r="D358" s="188" t="s">
        <v>325</v>
      </c>
      <c r="E358" s="189" t="s">
        <v>2581</v>
      </c>
      <c r="F358" s="190" t="s">
        <v>2759</v>
      </c>
      <c r="G358" s="187"/>
      <c r="H358" s="191">
        <v>-129.06</v>
      </c>
      <c r="I358" s="192"/>
      <c r="J358" s="187"/>
      <c r="K358" s="187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325</v>
      </c>
      <c r="AU358" s="197" t="s">
        <v>106</v>
      </c>
      <c r="AV358" s="11" t="s">
        <v>106</v>
      </c>
      <c r="AW358" s="11" t="s">
        <v>31</v>
      </c>
      <c r="AX358" s="11" t="s">
        <v>69</v>
      </c>
      <c r="AY358" s="197" t="s">
        <v>310</v>
      </c>
    </row>
    <row r="359" spans="2:51" s="11" customFormat="1" ht="11.25">
      <c r="B359" s="186"/>
      <c r="C359" s="187"/>
      <c r="D359" s="188" t="s">
        <v>325</v>
      </c>
      <c r="E359" s="189" t="s">
        <v>2582</v>
      </c>
      <c r="F359" s="190" t="s">
        <v>2760</v>
      </c>
      <c r="G359" s="187"/>
      <c r="H359" s="191">
        <v>-145.93</v>
      </c>
      <c r="I359" s="192"/>
      <c r="J359" s="187"/>
      <c r="K359" s="187"/>
      <c r="L359" s="193"/>
      <c r="M359" s="194"/>
      <c r="N359" s="195"/>
      <c r="O359" s="195"/>
      <c r="P359" s="195"/>
      <c r="Q359" s="195"/>
      <c r="R359" s="195"/>
      <c r="S359" s="195"/>
      <c r="T359" s="196"/>
      <c r="AT359" s="197" t="s">
        <v>325</v>
      </c>
      <c r="AU359" s="197" t="s">
        <v>106</v>
      </c>
      <c r="AV359" s="11" t="s">
        <v>106</v>
      </c>
      <c r="AW359" s="11" t="s">
        <v>31</v>
      </c>
      <c r="AX359" s="11" t="s">
        <v>69</v>
      </c>
      <c r="AY359" s="197" t="s">
        <v>310</v>
      </c>
    </row>
    <row r="360" spans="2:51" s="11" customFormat="1" ht="11.25">
      <c r="B360" s="186"/>
      <c r="C360" s="187"/>
      <c r="D360" s="188" t="s">
        <v>325</v>
      </c>
      <c r="E360" s="189" t="s">
        <v>2840</v>
      </c>
      <c r="F360" s="190" t="s">
        <v>2841</v>
      </c>
      <c r="G360" s="187"/>
      <c r="H360" s="191">
        <v>1266.51</v>
      </c>
      <c r="I360" s="192"/>
      <c r="J360" s="187"/>
      <c r="K360" s="187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325</v>
      </c>
      <c r="AU360" s="197" t="s">
        <v>106</v>
      </c>
      <c r="AV360" s="11" t="s">
        <v>106</v>
      </c>
      <c r="AW360" s="11" t="s">
        <v>31</v>
      </c>
      <c r="AX360" s="11" t="s">
        <v>77</v>
      </c>
      <c r="AY360" s="197" t="s">
        <v>310</v>
      </c>
    </row>
    <row r="361" spans="2:65" s="1" customFormat="1" ht="16.5" customHeight="1">
      <c r="B361" s="31"/>
      <c r="C361" s="175" t="s">
        <v>749</v>
      </c>
      <c r="D361" s="175" t="s">
        <v>317</v>
      </c>
      <c r="E361" s="176" t="s">
        <v>662</v>
      </c>
      <c r="F361" s="177" t="s">
        <v>663</v>
      </c>
      <c r="G361" s="178" t="s">
        <v>320</v>
      </c>
      <c r="H361" s="179">
        <v>43.5</v>
      </c>
      <c r="I361" s="180"/>
      <c r="J361" s="179">
        <f>ROUND(I361*H361,2)</f>
        <v>0</v>
      </c>
      <c r="K361" s="177" t="s">
        <v>321</v>
      </c>
      <c r="L361" s="35"/>
      <c r="M361" s="181" t="s">
        <v>1</v>
      </c>
      <c r="N361" s="182" t="s">
        <v>41</v>
      </c>
      <c r="O361" s="57"/>
      <c r="P361" s="183">
        <f>O361*H361</f>
        <v>0</v>
      </c>
      <c r="Q361" s="183">
        <v>0.01457</v>
      </c>
      <c r="R361" s="183">
        <f>Q361*H361</f>
        <v>0.633795</v>
      </c>
      <c r="S361" s="183">
        <v>0</v>
      </c>
      <c r="T361" s="184">
        <f>S361*H361</f>
        <v>0</v>
      </c>
      <c r="AR361" s="14" t="s">
        <v>314</v>
      </c>
      <c r="AT361" s="14" t="s">
        <v>317</v>
      </c>
      <c r="AU361" s="14" t="s">
        <v>106</v>
      </c>
      <c r="AY361" s="14" t="s">
        <v>310</v>
      </c>
      <c r="BE361" s="185">
        <f>IF(N361="základní",J361,0)</f>
        <v>0</v>
      </c>
      <c r="BF361" s="185">
        <f>IF(N361="snížená",J361,0)</f>
        <v>0</v>
      </c>
      <c r="BG361" s="185">
        <f>IF(N361="zákl. přenesená",J361,0)</f>
        <v>0</v>
      </c>
      <c r="BH361" s="185">
        <f>IF(N361="sníž. přenesená",J361,0)</f>
        <v>0</v>
      </c>
      <c r="BI361" s="185">
        <f>IF(N361="nulová",J361,0)</f>
        <v>0</v>
      </c>
      <c r="BJ361" s="14" t="s">
        <v>106</v>
      </c>
      <c r="BK361" s="185">
        <f>ROUND(I361*H361,2)</f>
        <v>0</v>
      </c>
      <c r="BL361" s="14" t="s">
        <v>314</v>
      </c>
      <c r="BM361" s="14" t="s">
        <v>2842</v>
      </c>
    </row>
    <row r="362" spans="2:51" s="12" customFormat="1" ht="11.25">
      <c r="B362" s="198"/>
      <c r="C362" s="199"/>
      <c r="D362" s="188" t="s">
        <v>325</v>
      </c>
      <c r="E362" s="200" t="s">
        <v>1</v>
      </c>
      <c r="F362" s="201" t="s">
        <v>2832</v>
      </c>
      <c r="G362" s="199"/>
      <c r="H362" s="200" t="s">
        <v>1</v>
      </c>
      <c r="I362" s="202"/>
      <c r="J362" s="199"/>
      <c r="K362" s="199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325</v>
      </c>
      <c r="AU362" s="207" t="s">
        <v>106</v>
      </c>
      <c r="AV362" s="12" t="s">
        <v>77</v>
      </c>
      <c r="AW362" s="12" t="s">
        <v>31</v>
      </c>
      <c r="AX362" s="12" t="s">
        <v>69</v>
      </c>
      <c r="AY362" s="207" t="s">
        <v>310</v>
      </c>
    </row>
    <row r="363" spans="2:51" s="11" customFormat="1" ht="11.25">
      <c r="B363" s="186"/>
      <c r="C363" s="187"/>
      <c r="D363" s="188" t="s">
        <v>325</v>
      </c>
      <c r="E363" s="189" t="s">
        <v>753</v>
      </c>
      <c r="F363" s="190" t="s">
        <v>2843</v>
      </c>
      <c r="G363" s="187"/>
      <c r="H363" s="191">
        <v>43.5</v>
      </c>
      <c r="I363" s="192"/>
      <c r="J363" s="187"/>
      <c r="K363" s="187"/>
      <c r="L363" s="193"/>
      <c r="M363" s="194"/>
      <c r="N363" s="195"/>
      <c r="O363" s="195"/>
      <c r="P363" s="195"/>
      <c r="Q363" s="195"/>
      <c r="R363" s="195"/>
      <c r="S363" s="195"/>
      <c r="T363" s="196"/>
      <c r="AT363" s="197" t="s">
        <v>325</v>
      </c>
      <c r="AU363" s="197" t="s">
        <v>106</v>
      </c>
      <c r="AV363" s="11" t="s">
        <v>106</v>
      </c>
      <c r="AW363" s="11" t="s">
        <v>31</v>
      </c>
      <c r="AX363" s="11" t="s">
        <v>77</v>
      </c>
      <c r="AY363" s="197" t="s">
        <v>310</v>
      </c>
    </row>
    <row r="364" spans="2:65" s="1" customFormat="1" ht="16.5" customHeight="1">
      <c r="B364" s="31"/>
      <c r="C364" s="175" t="s">
        <v>754</v>
      </c>
      <c r="D364" s="175" t="s">
        <v>317</v>
      </c>
      <c r="E364" s="176" t="s">
        <v>669</v>
      </c>
      <c r="F364" s="177" t="s">
        <v>670</v>
      </c>
      <c r="G364" s="178" t="s">
        <v>320</v>
      </c>
      <c r="H364" s="179">
        <v>2121.55</v>
      </c>
      <c r="I364" s="180"/>
      <c r="J364" s="179">
        <f>ROUND(I364*H364,2)</f>
        <v>0</v>
      </c>
      <c r="K364" s="177" t="s">
        <v>321</v>
      </c>
      <c r="L364" s="35"/>
      <c r="M364" s="181" t="s">
        <v>1</v>
      </c>
      <c r="N364" s="182" t="s">
        <v>41</v>
      </c>
      <c r="O364" s="57"/>
      <c r="P364" s="183">
        <f>O364*H364</f>
        <v>0</v>
      </c>
      <c r="Q364" s="183">
        <v>0.00348</v>
      </c>
      <c r="R364" s="183">
        <f>Q364*H364</f>
        <v>7.382994000000001</v>
      </c>
      <c r="S364" s="183">
        <v>0</v>
      </c>
      <c r="T364" s="184">
        <f>S364*H364</f>
        <v>0</v>
      </c>
      <c r="AR364" s="14" t="s">
        <v>314</v>
      </c>
      <c r="AT364" s="14" t="s">
        <v>317</v>
      </c>
      <c r="AU364" s="14" t="s">
        <v>106</v>
      </c>
      <c r="AY364" s="14" t="s">
        <v>310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4" t="s">
        <v>106</v>
      </c>
      <c r="BK364" s="185">
        <f>ROUND(I364*H364,2)</f>
        <v>0</v>
      </c>
      <c r="BL364" s="14" t="s">
        <v>314</v>
      </c>
      <c r="BM364" s="14" t="s">
        <v>2844</v>
      </c>
    </row>
    <row r="365" spans="2:51" s="11" customFormat="1" ht="11.25">
      <c r="B365" s="186"/>
      <c r="C365" s="187"/>
      <c r="D365" s="188" t="s">
        <v>325</v>
      </c>
      <c r="E365" s="189" t="s">
        <v>758</v>
      </c>
      <c r="F365" s="190" t="s">
        <v>2845</v>
      </c>
      <c r="G365" s="187"/>
      <c r="H365" s="191">
        <v>2121.55</v>
      </c>
      <c r="I365" s="192"/>
      <c r="J365" s="187"/>
      <c r="K365" s="187"/>
      <c r="L365" s="193"/>
      <c r="M365" s="194"/>
      <c r="N365" s="195"/>
      <c r="O365" s="195"/>
      <c r="P365" s="195"/>
      <c r="Q365" s="195"/>
      <c r="R365" s="195"/>
      <c r="S365" s="195"/>
      <c r="T365" s="196"/>
      <c r="AT365" s="197" t="s">
        <v>325</v>
      </c>
      <c r="AU365" s="197" t="s">
        <v>106</v>
      </c>
      <c r="AV365" s="11" t="s">
        <v>106</v>
      </c>
      <c r="AW365" s="11" t="s">
        <v>31</v>
      </c>
      <c r="AX365" s="11" t="s">
        <v>69</v>
      </c>
      <c r="AY365" s="197" t="s">
        <v>310</v>
      </c>
    </row>
    <row r="366" spans="2:51" s="11" customFormat="1" ht="11.25">
      <c r="B366" s="186"/>
      <c r="C366" s="187"/>
      <c r="D366" s="188" t="s">
        <v>325</v>
      </c>
      <c r="E366" s="189" t="s">
        <v>266</v>
      </c>
      <c r="F366" s="190" t="s">
        <v>2846</v>
      </c>
      <c r="G366" s="187"/>
      <c r="H366" s="191">
        <v>2121.55</v>
      </c>
      <c r="I366" s="192"/>
      <c r="J366" s="187"/>
      <c r="K366" s="187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325</v>
      </c>
      <c r="AU366" s="197" t="s">
        <v>106</v>
      </c>
      <c r="AV366" s="11" t="s">
        <v>106</v>
      </c>
      <c r="AW366" s="11" t="s">
        <v>31</v>
      </c>
      <c r="AX366" s="11" t="s">
        <v>77</v>
      </c>
      <c r="AY366" s="197" t="s">
        <v>310</v>
      </c>
    </row>
    <row r="367" spans="2:65" s="1" customFormat="1" ht="16.5" customHeight="1">
      <c r="B367" s="31"/>
      <c r="C367" s="175" t="s">
        <v>763</v>
      </c>
      <c r="D367" s="175" t="s">
        <v>317</v>
      </c>
      <c r="E367" s="176" t="s">
        <v>678</v>
      </c>
      <c r="F367" s="177" t="s">
        <v>679</v>
      </c>
      <c r="G367" s="178" t="s">
        <v>320</v>
      </c>
      <c r="H367" s="179">
        <v>50</v>
      </c>
      <c r="I367" s="180"/>
      <c r="J367" s="179">
        <f>ROUND(I367*H367,2)</f>
        <v>0</v>
      </c>
      <c r="K367" s="177" t="s">
        <v>321</v>
      </c>
      <c r="L367" s="35"/>
      <c r="M367" s="181" t="s">
        <v>1</v>
      </c>
      <c r="N367" s="182" t="s">
        <v>41</v>
      </c>
      <c r="O367" s="57"/>
      <c r="P367" s="183">
        <f>O367*H367</f>
        <v>0</v>
      </c>
      <c r="Q367" s="183">
        <v>0.00026</v>
      </c>
      <c r="R367" s="183">
        <f>Q367*H367</f>
        <v>0.013</v>
      </c>
      <c r="S367" s="183">
        <v>0</v>
      </c>
      <c r="T367" s="184">
        <f>S367*H367</f>
        <v>0</v>
      </c>
      <c r="AR367" s="14" t="s">
        <v>314</v>
      </c>
      <c r="AT367" s="14" t="s">
        <v>317</v>
      </c>
      <c r="AU367" s="14" t="s">
        <v>106</v>
      </c>
      <c r="AY367" s="14" t="s">
        <v>310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4" t="s">
        <v>106</v>
      </c>
      <c r="BK367" s="185">
        <f>ROUND(I367*H367,2)</f>
        <v>0</v>
      </c>
      <c r="BL367" s="14" t="s">
        <v>314</v>
      </c>
      <c r="BM367" s="14" t="s">
        <v>2847</v>
      </c>
    </row>
    <row r="368" spans="2:51" s="12" customFormat="1" ht="11.25">
      <c r="B368" s="198"/>
      <c r="C368" s="199"/>
      <c r="D368" s="188" t="s">
        <v>325</v>
      </c>
      <c r="E368" s="200" t="s">
        <v>1</v>
      </c>
      <c r="F368" s="201" t="s">
        <v>2832</v>
      </c>
      <c r="G368" s="199"/>
      <c r="H368" s="200" t="s">
        <v>1</v>
      </c>
      <c r="I368" s="202"/>
      <c r="J368" s="199"/>
      <c r="K368" s="199"/>
      <c r="L368" s="203"/>
      <c r="M368" s="204"/>
      <c r="N368" s="205"/>
      <c r="O368" s="205"/>
      <c r="P368" s="205"/>
      <c r="Q368" s="205"/>
      <c r="R368" s="205"/>
      <c r="S368" s="205"/>
      <c r="T368" s="206"/>
      <c r="AT368" s="207" t="s">
        <v>325</v>
      </c>
      <c r="AU368" s="207" t="s">
        <v>106</v>
      </c>
      <c r="AV368" s="12" t="s">
        <v>77</v>
      </c>
      <c r="AW368" s="12" t="s">
        <v>31</v>
      </c>
      <c r="AX368" s="12" t="s">
        <v>69</v>
      </c>
      <c r="AY368" s="207" t="s">
        <v>310</v>
      </c>
    </row>
    <row r="369" spans="2:51" s="11" customFormat="1" ht="11.25">
      <c r="B369" s="186"/>
      <c r="C369" s="187"/>
      <c r="D369" s="188" t="s">
        <v>325</v>
      </c>
      <c r="E369" s="189" t="s">
        <v>767</v>
      </c>
      <c r="F369" s="190" t="s">
        <v>2833</v>
      </c>
      <c r="G369" s="187"/>
      <c r="H369" s="191">
        <v>50</v>
      </c>
      <c r="I369" s="192"/>
      <c r="J369" s="187"/>
      <c r="K369" s="187"/>
      <c r="L369" s="193"/>
      <c r="M369" s="194"/>
      <c r="N369" s="195"/>
      <c r="O369" s="195"/>
      <c r="P369" s="195"/>
      <c r="Q369" s="195"/>
      <c r="R369" s="195"/>
      <c r="S369" s="195"/>
      <c r="T369" s="196"/>
      <c r="AT369" s="197" t="s">
        <v>325</v>
      </c>
      <c r="AU369" s="197" t="s">
        <v>106</v>
      </c>
      <c r="AV369" s="11" t="s">
        <v>106</v>
      </c>
      <c r="AW369" s="11" t="s">
        <v>31</v>
      </c>
      <c r="AX369" s="11" t="s">
        <v>77</v>
      </c>
      <c r="AY369" s="197" t="s">
        <v>310</v>
      </c>
    </row>
    <row r="370" spans="2:65" s="1" customFormat="1" ht="16.5" customHeight="1">
      <c r="B370" s="31"/>
      <c r="C370" s="175" t="s">
        <v>771</v>
      </c>
      <c r="D370" s="175" t="s">
        <v>317</v>
      </c>
      <c r="E370" s="176" t="s">
        <v>686</v>
      </c>
      <c r="F370" s="177" t="s">
        <v>687</v>
      </c>
      <c r="G370" s="178" t="s">
        <v>320</v>
      </c>
      <c r="H370" s="179">
        <v>50</v>
      </c>
      <c r="I370" s="180"/>
      <c r="J370" s="179">
        <f>ROUND(I370*H370,2)</f>
        <v>0</v>
      </c>
      <c r="K370" s="177" t="s">
        <v>321</v>
      </c>
      <c r="L370" s="35"/>
      <c r="M370" s="181" t="s">
        <v>1</v>
      </c>
      <c r="N370" s="182" t="s">
        <v>41</v>
      </c>
      <c r="O370" s="57"/>
      <c r="P370" s="183">
        <f>O370*H370</f>
        <v>0</v>
      </c>
      <c r="Q370" s="183">
        <v>0.00348</v>
      </c>
      <c r="R370" s="183">
        <f>Q370*H370</f>
        <v>0.174</v>
      </c>
      <c r="S370" s="183">
        <v>0</v>
      </c>
      <c r="T370" s="184">
        <f>S370*H370</f>
        <v>0</v>
      </c>
      <c r="AR370" s="14" t="s">
        <v>314</v>
      </c>
      <c r="AT370" s="14" t="s">
        <v>317</v>
      </c>
      <c r="AU370" s="14" t="s">
        <v>106</v>
      </c>
      <c r="AY370" s="14" t="s">
        <v>310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4" t="s">
        <v>106</v>
      </c>
      <c r="BK370" s="185">
        <f>ROUND(I370*H370,2)</f>
        <v>0</v>
      </c>
      <c r="BL370" s="14" t="s">
        <v>314</v>
      </c>
      <c r="BM370" s="14" t="s">
        <v>2848</v>
      </c>
    </row>
    <row r="371" spans="2:51" s="12" customFormat="1" ht="11.25">
      <c r="B371" s="198"/>
      <c r="C371" s="199"/>
      <c r="D371" s="188" t="s">
        <v>325</v>
      </c>
      <c r="E371" s="200" t="s">
        <v>1</v>
      </c>
      <c r="F371" s="201" t="s">
        <v>2832</v>
      </c>
      <c r="G371" s="199"/>
      <c r="H371" s="200" t="s">
        <v>1</v>
      </c>
      <c r="I371" s="202"/>
      <c r="J371" s="199"/>
      <c r="K371" s="199"/>
      <c r="L371" s="203"/>
      <c r="M371" s="204"/>
      <c r="N371" s="205"/>
      <c r="O371" s="205"/>
      <c r="P371" s="205"/>
      <c r="Q371" s="205"/>
      <c r="R371" s="205"/>
      <c r="S371" s="205"/>
      <c r="T371" s="206"/>
      <c r="AT371" s="207" t="s">
        <v>325</v>
      </c>
      <c r="AU371" s="207" t="s">
        <v>106</v>
      </c>
      <c r="AV371" s="12" t="s">
        <v>77</v>
      </c>
      <c r="AW371" s="12" t="s">
        <v>31</v>
      </c>
      <c r="AX371" s="12" t="s">
        <v>69</v>
      </c>
      <c r="AY371" s="207" t="s">
        <v>310</v>
      </c>
    </row>
    <row r="372" spans="2:51" s="11" customFormat="1" ht="11.25">
      <c r="B372" s="186"/>
      <c r="C372" s="187"/>
      <c r="D372" s="188" t="s">
        <v>325</v>
      </c>
      <c r="E372" s="189" t="s">
        <v>775</v>
      </c>
      <c r="F372" s="190" t="s">
        <v>2833</v>
      </c>
      <c r="G372" s="187"/>
      <c r="H372" s="191">
        <v>50</v>
      </c>
      <c r="I372" s="192"/>
      <c r="J372" s="187"/>
      <c r="K372" s="187"/>
      <c r="L372" s="193"/>
      <c r="M372" s="194"/>
      <c r="N372" s="195"/>
      <c r="O372" s="195"/>
      <c r="P372" s="195"/>
      <c r="Q372" s="195"/>
      <c r="R372" s="195"/>
      <c r="S372" s="195"/>
      <c r="T372" s="196"/>
      <c r="AT372" s="197" t="s">
        <v>325</v>
      </c>
      <c r="AU372" s="197" t="s">
        <v>106</v>
      </c>
      <c r="AV372" s="11" t="s">
        <v>106</v>
      </c>
      <c r="AW372" s="11" t="s">
        <v>31</v>
      </c>
      <c r="AX372" s="11" t="s">
        <v>69</v>
      </c>
      <c r="AY372" s="197" t="s">
        <v>310</v>
      </c>
    </row>
    <row r="373" spans="2:51" s="11" customFormat="1" ht="11.25">
      <c r="B373" s="186"/>
      <c r="C373" s="187"/>
      <c r="D373" s="188" t="s">
        <v>325</v>
      </c>
      <c r="E373" s="189" t="s">
        <v>2849</v>
      </c>
      <c r="F373" s="190" t="s">
        <v>2850</v>
      </c>
      <c r="G373" s="187"/>
      <c r="H373" s="191">
        <v>50</v>
      </c>
      <c r="I373" s="192"/>
      <c r="J373" s="187"/>
      <c r="K373" s="187"/>
      <c r="L373" s="193"/>
      <c r="M373" s="194"/>
      <c r="N373" s="195"/>
      <c r="O373" s="195"/>
      <c r="P373" s="195"/>
      <c r="Q373" s="195"/>
      <c r="R373" s="195"/>
      <c r="S373" s="195"/>
      <c r="T373" s="196"/>
      <c r="AT373" s="197" t="s">
        <v>325</v>
      </c>
      <c r="AU373" s="197" t="s">
        <v>106</v>
      </c>
      <c r="AV373" s="11" t="s">
        <v>106</v>
      </c>
      <c r="AW373" s="11" t="s">
        <v>31</v>
      </c>
      <c r="AX373" s="11" t="s">
        <v>77</v>
      </c>
      <c r="AY373" s="197" t="s">
        <v>310</v>
      </c>
    </row>
    <row r="374" spans="2:65" s="1" customFormat="1" ht="16.5" customHeight="1">
      <c r="B374" s="31"/>
      <c r="C374" s="175" t="s">
        <v>777</v>
      </c>
      <c r="D374" s="175" t="s">
        <v>317</v>
      </c>
      <c r="E374" s="176" t="s">
        <v>691</v>
      </c>
      <c r="F374" s="177" t="s">
        <v>692</v>
      </c>
      <c r="G374" s="178" t="s">
        <v>320</v>
      </c>
      <c r="H374" s="179">
        <v>251.46</v>
      </c>
      <c r="I374" s="180"/>
      <c r="J374" s="179">
        <f>ROUND(I374*H374,2)</f>
        <v>0</v>
      </c>
      <c r="K374" s="177" t="s">
        <v>321</v>
      </c>
      <c r="L374" s="35"/>
      <c r="M374" s="181" t="s">
        <v>1</v>
      </c>
      <c r="N374" s="182" t="s">
        <v>41</v>
      </c>
      <c r="O374" s="57"/>
      <c r="P374" s="183">
        <f>O374*H374</f>
        <v>0</v>
      </c>
      <c r="Q374" s="183">
        <v>0</v>
      </c>
      <c r="R374" s="183">
        <f>Q374*H374</f>
        <v>0</v>
      </c>
      <c r="S374" s="183">
        <v>0</v>
      </c>
      <c r="T374" s="184">
        <f>S374*H374</f>
        <v>0</v>
      </c>
      <c r="AR374" s="14" t="s">
        <v>314</v>
      </c>
      <c r="AT374" s="14" t="s">
        <v>317</v>
      </c>
      <c r="AU374" s="14" t="s">
        <v>106</v>
      </c>
      <c r="AY374" s="14" t="s">
        <v>310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4" t="s">
        <v>106</v>
      </c>
      <c r="BK374" s="185">
        <f>ROUND(I374*H374,2)</f>
        <v>0</v>
      </c>
      <c r="BL374" s="14" t="s">
        <v>314</v>
      </c>
      <c r="BM374" s="14" t="s">
        <v>2851</v>
      </c>
    </row>
    <row r="375" spans="2:51" s="11" customFormat="1" ht="11.25">
      <c r="B375" s="186"/>
      <c r="C375" s="187"/>
      <c r="D375" s="188" t="s">
        <v>325</v>
      </c>
      <c r="E375" s="189" t="s">
        <v>781</v>
      </c>
      <c r="F375" s="190" t="s">
        <v>2852</v>
      </c>
      <c r="G375" s="187"/>
      <c r="H375" s="191">
        <v>251.46</v>
      </c>
      <c r="I375" s="192"/>
      <c r="J375" s="187"/>
      <c r="K375" s="187"/>
      <c r="L375" s="193"/>
      <c r="M375" s="194"/>
      <c r="N375" s="195"/>
      <c r="O375" s="195"/>
      <c r="P375" s="195"/>
      <c r="Q375" s="195"/>
      <c r="R375" s="195"/>
      <c r="S375" s="195"/>
      <c r="T375" s="196"/>
      <c r="AT375" s="197" t="s">
        <v>325</v>
      </c>
      <c r="AU375" s="197" t="s">
        <v>106</v>
      </c>
      <c r="AV375" s="11" t="s">
        <v>106</v>
      </c>
      <c r="AW375" s="11" t="s">
        <v>31</v>
      </c>
      <c r="AX375" s="11" t="s">
        <v>77</v>
      </c>
      <c r="AY375" s="197" t="s">
        <v>310</v>
      </c>
    </row>
    <row r="376" spans="2:65" s="1" customFormat="1" ht="16.5" customHeight="1">
      <c r="B376" s="31"/>
      <c r="C376" s="175" t="s">
        <v>785</v>
      </c>
      <c r="D376" s="175" t="s">
        <v>317</v>
      </c>
      <c r="E376" s="176" t="s">
        <v>698</v>
      </c>
      <c r="F376" s="177" t="s">
        <v>699</v>
      </c>
      <c r="G376" s="178" t="s">
        <v>320</v>
      </c>
      <c r="H376" s="179">
        <v>1608.84</v>
      </c>
      <c r="I376" s="180"/>
      <c r="J376" s="179">
        <f>ROUND(I376*H376,2)</f>
        <v>0</v>
      </c>
      <c r="K376" s="177" t="s">
        <v>321</v>
      </c>
      <c r="L376" s="35"/>
      <c r="M376" s="181" t="s">
        <v>1</v>
      </c>
      <c r="N376" s="182" t="s">
        <v>41</v>
      </c>
      <c r="O376" s="57"/>
      <c r="P376" s="183">
        <f>O376*H376</f>
        <v>0</v>
      </c>
      <c r="Q376" s="183">
        <v>0</v>
      </c>
      <c r="R376" s="183">
        <f>Q376*H376</f>
        <v>0</v>
      </c>
      <c r="S376" s="183">
        <v>0</v>
      </c>
      <c r="T376" s="184">
        <f>S376*H376</f>
        <v>0</v>
      </c>
      <c r="AR376" s="14" t="s">
        <v>314</v>
      </c>
      <c r="AT376" s="14" t="s">
        <v>317</v>
      </c>
      <c r="AU376" s="14" t="s">
        <v>106</v>
      </c>
      <c r="AY376" s="14" t="s">
        <v>310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14" t="s">
        <v>106</v>
      </c>
      <c r="BK376" s="185">
        <f>ROUND(I376*H376,2)</f>
        <v>0</v>
      </c>
      <c r="BL376" s="14" t="s">
        <v>314</v>
      </c>
      <c r="BM376" s="14" t="s">
        <v>2853</v>
      </c>
    </row>
    <row r="377" spans="2:51" s="11" customFormat="1" ht="11.25">
      <c r="B377" s="186"/>
      <c r="C377" s="187"/>
      <c r="D377" s="188" t="s">
        <v>325</v>
      </c>
      <c r="E377" s="189" t="s">
        <v>789</v>
      </c>
      <c r="F377" s="190" t="s">
        <v>2854</v>
      </c>
      <c r="G377" s="187"/>
      <c r="H377" s="191">
        <v>191.68</v>
      </c>
      <c r="I377" s="192"/>
      <c r="J377" s="187"/>
      <c r="K377" s="187"/>
      <c r="L377" s="193"/>
      <c r="M377" s="194"/>
      <c r="N377" s="195"/>
      <c r="O377" s="195"/>
      <c r="P377" s="195"/>
      <c r="Q377" s="195"/>
      <c r="R377" s="195"/>
      <c r="S377" s="195"/>
      <c r="T377" s="196"/>
      <c r="AT377" s="197" t="s">
        <v>325</v>
      </c>
      <c r="AU377" s="197" t="s">
        <v>106</v>
      </c>
      <c r="AV377" s="11" t="s">
        <v>106</v>
      </c>
      <c r="AW377" s="11" t="s">
        <v>31</v>
      </c>
      <c r="AX377" s="11" t="s">
        <v>69</v>
      </c>
      <c r="AY377" s="197" t="s">
        <v>310</v>
      </c>
    </row>
    <row r="378" spans="2:51" s="11" customFormat="1" ht="11.25">
      <c r="B378" s="186"/>
      <c r="C378" s="187"/>
      <c r="D378" s="188" t="s">
        <v>325</v>
      </c>
      <c r="E378" s="189" t="s">
        <v>2583</v>
      </c>
      <c r="F378" s="190" t="s">
        <v>2855</v>
      </c>
      <c r="G378" s="187"/>
      <c r="H378" s="191">
        <v>21.54</v>
      </c>
      <c r="I378" s="192"/>
      <c r="J378" s="187"/>
      <c r="K378" s="187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325</v>
      </c>
      <c r="AU378" s="197" t="s">
        <v>106</v>
      </c>
      <c r="AV378" s="11" t="s">
        <v>106</v>
      </c>
      <c r="AW378" s="11" t="s">
        <v>31</v>
      </c>
      <c r="AX378" s="11" t="s">
        <v>69</v>
      </c>
      <c r="AY378" s="197" t="s">
        <v>310</v>
      </c>
    </row>
    <row r="379" spans="2:51" s="12" customFormat="1" ht="11.25">
      <c r="B379" s="198"/>
      <c r="C379" s="199"/>
      <c r="D379" s="188" t="s">
        <v>325</v>
      </c>
      <c r="E379" s="200" t="s">
        <v>1</v>
      </c>
      <c r="F379" s="201" t="s">
        <v>2832</v>
      </c>
      <c r="G379" s="199"/>
      <c r="H379" s="200" t="s">
        <v>1</v>
      </c>
      <c r="I379" s="202"/>
      <c r="J379" s="199"/>
      <c r="K379" s="199"/>
      <c r="L379" s="203"/>
      <c r="M379" s="204"/>
      <c r="N379" s="205"/>
      <c r="O379" s="205"/>
      <c r="P379" s="205"/>
      <c r="Q379" s="205"/>
      <c r="R379" s="205"/>
      <c r="S379" s="205"/>
      <c r="T379" s="206"/>
      <c r="AT379" s="207" t="s">
        <v>325</v>
      </c>
      <c r="AU379" s="207" t="s">
        <v>106</v>
      </c>
      <c r="AV379" s="12" t="s">
        <v>77</v>
      </c>
      <c r="AW379" s="12" t="s">
        <v>31</v>
      </c>
      <c r="AX379" s="12" t="s">
        <v>69</v>
      </c>
      <c r="AY379" s="207" t="s">
        <v>310</v>
      </c>
    </row>
    <row r="380" spans="2:51" s="11" customFormat="1" ht="11.25">
      <c r="B380" s="186"/>
      <c r="C380" s="187"/>
      <c r="D380" s="188" t="s">
        <v>325</v>
      </c>
      <c r="E380" s="189" t="s">
        <v>2585</v>
      </c>
      <c r="F380" s="190" t="s">
        <v>2833</v>
      </c>
      <c r="G380" s="187"/>
      <c r="H380" s="191">
        <v>50</v>
      </c>
      <c r="I380" s="192"/>
      <c r="J380" s="187"/>
      <c r="K380" s="187"/>
      <c r="L380" s="193"/>
      <c r="M380" s="194"/>
      <c r="N380" s="195"/>
      <c r="O380" s="195"/>
      <c r="P380" s="195"/>
      <c r="Q380" s="195"/>
      <c r="R380" s="195"/>
      <c r="S380" s="195"/>
      <c r="T380" s="196"/>
      <c r="AT380" s="197" t="s">
        <v>325</v>
      </c>
      <c r="AU380" s="197" t="s">
        <v>106</v>
      </c>
      <c r="AV380" s="11" t="s">
        <v>106</v>
      </c>
      <c r="AW380" s="11" t="s">
        <v>31</v>
      </c>
      <c r="AX380" s="11" t="s">
        <v>69</v>
      </c>
      <c r="AY380" s="197" t="s">
        <v>310</v>
      </c>
    </row>
    <row r="381" spans="2:51" s="11" customFormat="1" ht="11.25">
      <c r="B381" s="186"/>
      <c r="C381" s="187"/>
      <c r="D381" s="188" t="s">
        <v>325</v>
      </c>
      <c r="E381" s="189" t="s">
        <v>2586</v>
      </c>
      <c r="F381" s="190" t="s">
        <v>2856</v>
      </c>
      <c r="G381" s="187"/>
      <c r="H381" s="191">
        <v>1266.51</v>
      </c>
      <c r="I381" s="192"/>
      <c r="J381" s="187"/>
      <c r="K381" s="187"/>
      <c r="L381" s="193"/>
      <c r="M381" s="194"/>
      <c r="N381" s="195"/>
      <c r="O381" s="195"/>
      <c r="P381" s="195"/>
      <c r="Q381" s="195"/>
      <c r="R381" s="195"/>
      <c r="S381" s="195"/>
      <c r="T381" s="196"/>
      <c r="AT381" s="197" t="s">
        <v>325</v>
      </c>
      <c r="AU381" s="197" t="s">
        <v>106</v>
      </c>
      <c r="AV381" s="11" t="s">
        <v>106</v>
      </c>
      <c r="AW381" s="11" t="s">
        <v>31</v>
      </c>
      <c r="AX381" s="11" t="s">
        <v>69</v>
      </c>
      <c r="AY381" s="197" t="s">
        <v>310</v>
      </c>
    </row>
    <row r="382" spans="2:51" s="11" customFormat="1" ht="11.25">
      <c r="B382" s="186"/>
      <c r="C382" s="187"/>
      <c r="D382" s="188" t="s">
        <v>325</v>
      </c>
      <c r="E382" s="189" t="s">
        <v>2588</v>
      </c>
      <c r="F382" s="190" t="s">
        <v>2857</v>
      </c>
      <c r="G382" s="187"/>
      <c r="H382" s="191">
        <v>79.11</v>
      </c>
      <c r="I382" s="192"/>
      <c r="J382" s="187"/>
      <c r="K382" s="187"/>
      <c r="L382" s="193"/>
      <c r="M382" s="194"/>
      <c r="N382" s="195"/>
      <c r="O382" s="195"/>
      <c r="P382" s="195"/>
      <c r="Q382" s="195"/>
      <c r="R382" s="195"/>
      <c r="S382" s="195"/>
      <c r="T382" s="196"/>
      <c r="AT382" s="197" t="s">
        <v>325</v>
      </c>
      <c r="AU382" s="197" t="s">
        <v>106</v>
      </c>
      <c r="AV382" s="11" t="s">
        <v>106</v>
      </c>
      <c r="AW382" s="11" t="s">
        <v>31</v>
      </c>
      <c r="AX382" s="11" t="s">
        <v>69</v>
      </c>
      <c r="AY382" s="197" t="s">
        <v>310</v>
      </c>
    </row>
    <row r="383" spans="2:51" s="11" customFormat="1" ht="11.25">
      <c r="B383" s="186"/>
      <c r="C383" s="187"/>
      <c r="D383" s="188" t="s">
        <v>325</v>
      </c>
      <c r="E383" s="189" t="s">
        <v>2858</v>
      </c>
      <c r="F383" s="190" t="s">
        <v>2859</v>
      </c>
      <c r="G383" s="187"/>
      <c r="H383" s="191">
        <v>1608.84</v>
      </c>
      <c r="I383" s="192"/>
      <c r="J383" s="187"/>
      <c r="K383" s="187"/>
      <c r="L383" s="193"/>
      <c r="M383" s="194"/>
      <c r="N383" s="195"/>
      <c r="O383" s="195"/>
      <c r="P383" s="195"/>
      <c r="Q383" s="195"/>
      <c r="R383" s="195"/>
      <c r="S383" s="195"/>
      <c r="T383" s="196"/>
      <c r="AT383" s="197" t="s">
        <v>325</v>
      </c>
      <c r="AU383" s="197" t="s">
        <v>106</v>
      </c>
      <c r="AV383" s="11" t="s">
        <v>106</v>
      </c>
      <c r="AW383" s="11" t="s">
        <v>31</v>
      </c>
      <c r="AX383" s="11" t="s">
        <v>77</v>
      </c>
      <c r="AY383" s="197" t="s">
        <v>310</v>
      </c>
    </row>
    <row r="384" spans="2:65" s="1" customFormat="1" ht="16.5" customHeight="1">
      <c r="B384" s="31"/>
      <c r="C384" s="175" t="s">
        <v>791</v>
      </c>
      <c r="D384" s="175" t="s">
        <v>317</v>
      </c>
      <c r="E384" s="176" t="s">
        <v>2860</v>
      </c>
      <c r="F384" s="177" t="s">
        <v>2861</v>
      </c>
      <c r="G384" s="178" t="s">
        <v>336</v>
      </c>
      <c r="H384" s="179">
        <v>8.74</v>
      </c>
      <c r="I384" s="180"/>
      <c r="J384" s="179">
        <f>ROUND(I384*H384,2)</f>
        <v>0</v>
      </c>
      <c r="K384" s="177" t="s">
        <v>321</v>
      </c>
      <c r="L384" s="35"/>
      <c r="M384" s="181" t="s">
        <v>1</v>
      </c>
      <c r="N384" s="182" t="s">
        <v>41</v>
      </c>
      <c r="O384" s="57"/>
      <c r="P384" s="183">
        <f>O384*H384</f>
        <v>0</v>
      </c>
      <c r="Q384" s="183">
        <v>2.45329</v>
      </c>
      <c r="R384" s="183">
        <f>Q384*H384</f>
        <v>21.4417546</v>
      </c>
      <c r="S384" s="183">
        <v>0</v>
      </c>
      <c r="T384" s="184">
        <f>S384*H384</f>
        <v>0</v>
      </c>
      <c r="AR384" s="14" t="s">
        <v>314</v>
      </c>
      <c r="AT384" s="14" t="s">
        <v>317</v>
      </c>
      <c r="AU384" s="14" t="s">
        <v>106</v>
      </c>
      <c r="AY384" s="14" t="s">
        <v>310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4" t="s">
        <v>106</v>
      </c>
      <c r="BK384" s="185">
        <f>ROUND(I384*H384,2)</f>
        <v>0</v>
      </c>
      <c r="BL384" s="14" t="s">
        <v>314</v>
      </c>
      <c r="BM384" s="14" t="s">
        <v>2862</v>
      </c>
    </row>
    <row r="385" spans="2:51" s="11" customFormat="1" ht="11.25">
      <c r="B385" s="186"/>
      <c r="C385" s="187"/>
      <c r="D385" s="188" t="s">
        <v>325</v>
      </c>
      <c r="E385" s="189" t="s">
        <v>795</v>
      </c>
      <c r="F385" s="190" t="s">
        <v>2863</v>
      </c>
      <c r="G385" s="187"/>
      <c r="H385" s="191">
        <v>6.67</v>
      </c>
      <c r="I385" s="192"/>
      <c r="J385" s="187"/>
      <c r="K385" s="187"/>
      <c r="L385" s="193"/>
      <c r="M385" s="194"/>
      <c r="N385" s="195"/>
      <c r="O385" s="195"/>
      <c r="P385" s="195"/>
      <c r="Q385" s="195"/>
      <c r="R385" s="195"/>
      <c r="S385" s="195"/>
      <c r="T385" s="196"/>
      <c r="AT385" s="197" t="s">
        <v>325</v>
      </c>
      <c r="AU385" s="197" t="s">
        <v>106</v>
      </c>
      <c r="AV385" s="11" t="s">
        <v>106</v>
      </c>
      <c r="AW385" s="11" t="s">
        <v>31</v>
      </c>
      <c r="AX385" s="11" t="s">
        <v>69</v>
      </c>
      <c r="AY385" s="197" t="s">
        <v>310</v>
      </c>
    </row>
    <row r="386" spans="2:51" s="11" customFormat="1" ht="11.25">
      <c r="B386" s="186"/>
      <c r="C386" s="187"/>
      <c r="D386" s="188" t="s">
        <v>325</v>
      </c>
      <c r="E386" s="189" t="s">
        <v>797</v>
      </c>
      <c r="F386" s="190" t="s">
        <v>2864</v>
      </c>
      <c r="G386" s="187"/>
      <c r="H386" s="191">
        <v>2.07</v>
      </c>
      <c r="I386" s="192"/>
      <c r="J386" s="187"/>
      <c r="K386" s="187"/>
      <c r="L386" s="193"/>
      <c r="M386" s="194"/>
      <c r="N386" s="195"/>
      <c r="O386" s="195"/>
      <c r="P386" s="195"/>
      <c r="Q386" s="195"/>
      <c r="R386" s="195"/>
      <c r="S386" s="195"/>
      <c r="T386" s="196"/>
      <c r="AT386" s="197" t="s">
        <v>325</v>
      </c>
      <c r="AU386" s="197" t="s">
        <v>106</v>
      </c>
      <c r="AV386" s="11" t="s">
        <v>106</v>
      </c>
      <c r="AW386" s="11" t="s">
        <v>31</v>
      </c>
      <c r="AX386" s="11" t="s">
        <v>69</v>
      </c>
      <c r="AY386" s="197" t="s">
        <v>310</v>
      </c>
    </row>
    <row r="387" spans="2:51" s="11" customFormat="1" ht="11.25">
      <c r="B387" s="186"/>
      <c r="C387" s="187"/>
      <c r="D387" s="188" t="s">
        <v>325</v>
      </c>
      <c r="E387" s="189" t="s">
        <v>2865</v>
      </c>
      <c r="F387" s="190" t="s">
        <v>2866</v>
      </c>
      <c r="G387" s="187"/>
      <c r="H387" s="191">
        <v>8.74</v>
      </c>
      <c r="I387" s="192"/>
      <c r="J387" s="187"/>
      <c r="K387" s="187"/>
      <c r="L387" s="193"/>
      <c r="M387" s="194"/>
      <c r="N387" s="195"/>
      <c r="O387" s="195"/>
      <c r="P387" s="195"/>
      <c r="Q387" s="195"/>
      <c r="R387" s="195"/>
      <c r="S387" s="195"/>
      <c r="T387" s="196"/>
      <c r="AT387" s="197" t="s">
        <v>325</v>
      </c>
      <c r="AU387" s="197" t="s">
        <v>106</v>
      </c>
      <c r="AV387" s="11" t="s">
        <v>106</v>
      </c>
      <c r="AW387" s="11" t="s">
        <v>31</v>
      </c>
      <c r="AX387" s="11" t="s">
        <v>77</v>
      </c>
      <c r="AY387" s="197" t="s">
        <v>310</v>
      </c>
    </row>
    <row r="388" spans="2:65" s="1" customFormat="1" ht="16.5" customHeight="1">
      <c r="B388" s="31"/>
      <c r="C388" s="175" t="s">
        <v>799</v>
      </c>
      <c r="D388" s="175" t="s">
        <v>317</v>
      </c>
      <c r="E388" s="176" t="s">
        <v>2867</v>
      </c>
      <c r="F388" s="177" t="s">
        <v>2868</v>
      </c>
      <c r="G388" s="178" t="s">
        <v>336</v>
      </c>
      <c r="H388" s="179">
        <v>8.74</v>
      </c>
      <c r="I388" s="180"/>
      <c r="J388" s="179">
        <f>ROUND(I388*H388,2)</f>
        <v>0</v>
      </c>
      <c r="K388" s="177" t="s">
        <v>321</v>
      </c>
      <c r="L388" s="35"/>
      <c r="M388" s="181" t="s">
        <v>1</v>
      </c>
      <c r="N388" s="182" t="s">
        <v>41</v>
      </c>
      <c r="O388" s="57"/>
      <c r="P388" s="183">
        <f>O388*H388</f>
        <v>0</v>
      </c>
      <c r="Q388" s="183">
        <v>0.00303</v>
      </c>
      <c r="R388" s="183">
        <f>Q388*H388</f>
        <v>0.0264822</v>
      </c>
      <c r="S388" s="183">
        <v>0</v>
      </c>
      <c r="T388" s="184">
        <f>S388*H388</f>
        <v>0</v>
      </c>
      <c r="AR388" s="14" t="s">
        <v>314</v>
      </c>
      <c r="AT388" s="14" t="s">
        <v>317</v>
      </c>
      <c r="AU388" s="14" t="s">
        <v>106</v>
      </c>
      <c r="AY388" s="14" t="s">
        <v>310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4" t="s">
        <v>106</v>
      </c>
      <c r="BK388" s="185">
        <f>ROUND(I388*H388,2)</f>
        <v>0</v>
      </c>
      <c r="BL388" s="14" t="s">
        <v>314</v>
      </c>
      <c r="BM388" s="14" t="s">
        <v>2869</v>
      </c>
    </row>
    <row r="389" spans="2:51" s="11" customFormat="1" ht="11.25">
      <c r="B389" s="186"/>
      <c r="C389" s="187"/>
      <c r="D389" s="188" t="s">
        <v>325</v>
      </c>
      <c r="E389" s="189" t="s">
        <v>803</v>
      </c>
      <c r="F389" s="190" t="s">
        <v>2863</v>
      </c>
      <c r="G389" s="187"/>
      <c r="H389" s="191">
        <v>6.67</v>
      </c>
      <c r="I389" s="192"/>
      <c r="J389" s="187"/>
      <c r="K389" s="187"/>
      <c r="L389" s="193"/>
      <c r="M389" s="194"/>
      <c r="N389" s="195"/>
      <c r="O389" s="195"/>
      <c r="P389" s="195"/>
      <c r="Q389" s="195"/>
      <c r="R389" s="195"/>
      <c r="S389" s="195"/>
      <c r="T389" s="196"/>
      <c r="AT389" s="197" t="s">
        <v>325</v>
      </c>
      <c r="AU389" s="197" t="s">
        <v>106</v>
      </c>
      <c r="AV389" s="11" t="s">
        <v>106</v>
      </c>
      <c r="AW389" s="11" t="s">
        <v>31</v>
      </c>
      <c r="AX389" s="11" t="s">
        <v>69</v>
      </c>
      <c r="AY389" s="197" t="s">
        <v>310</v>
      </c>
    </row>
    <row r="390" spans="2:51" s="11" customFormat="1" ht="11.25">
      <c r="B390" s="186"/>
      <c r="C390" s="187"/>
      <c r="D390" s="188" t="s">
        <v>325</v>
      </c>
      <c r="E390" s="189" t="s">
        <v>269</v>
      </c>
      <c r="F390" s="190" t="s">
        <v>2864</v>
      </c>
      <c r="G390" s="187"/>
      <c r="H390" s="191">
        <v>2.07</v>
      </c>
      <c r="I390" s="192"/>
      <c r="J390" s="187"/>
      <c r="K390" s="187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325</v>
      </c>
      <c r="AU390" s="197" t="s">
        <v>106</v>
      </c>
      <c r="AV390" s="11" t="s">
        <v>106</v>
      </c>
      <c r="AW390" s="11" t="s">
        <v>31</v>
      </c>
      <c r="AX390" s="11" t="s">
        <v>69</v>
      </c>
      <c r="AY390" s="197" t="s">
        <v>310</v>
      </c>
    </row>
    <row r="391" spans="2:51" s="11" customFormat="1" ht="11.25">
      <c r="B391" s="186"/>
      <c r="C391" s="187"/>
      <c r="D391" s="188" t="s">
        <v>325</v>
      </c>
      <c r="E391" s="189" t="s">
        <v>271</v>
      </c>
      <c r="F391" s="190" t="s">
        <v>2870</v>
      </c>
      <c r="G391" s="187"/>
      <c r="H391" s="191">
        <v>8.74</v>
      </c>
      <c r="I391" s="192"/>
      <c r="J391" s="187"/>
      <c r="K391" s="187"/>
      <c r="L391" s="193"/>
      <c r="M391" s="194"/>
      <c r="N391" s="195"/>
      <c r="O391" s="195"/>
      <c r="P391" s="195"/>
      <c r="Q391" s="195"/>
      <c r="R391" s="195"/>
      <c r="S391" s="195"/>
      <c r="T391" s="196"/>
      <c r="AT391" s="197" t="s">
        <v>325</v>
      </c>
      <c r="AU391" s="197" t="s">
        <v>106</v>
      </c>
      <c r="AV391" s="11" t="s">
        <v>106</v>
      </c>
      <c r="AW391" s="11" t="s">
        <v>31</v>
      </c>
      <c r="AX391" s="11" t="s">
        <v>77</v>
      </c>
      <c r="AY391" s="197" t="s">
        <v>310</v>
      </c>
    </row>
    <row r="392" spans="2:65" s="1" customFormat="1" ht="16.5" customHeight="1">
      <c r="B392" s="31"/>
      <c r="C392" s="175" t="s">
        <v>806</v>
      </c>
      <c r="D392" s="175" t="s">
        <v>317</v>
      </c>
      <c r="E392" s="176" t="s">
        <v>705</v>
      </c>
      <c r="F392" s="177" t="s">
        <v>706</v>
      </c>
      <c r="G392" s="178" t="s">
        <v>320</v>
      </c>
      <c r="H392" s="179">
        <v>75.44</v>
      </c>
      <c r="I392" s="180"/>
      <c r="J392" s="179">
        <f>ROUND(I392*H392,2)</f>
        <v>0</v>
      </c>
      <c r="K392" s="177" t="s">
        <v>321</v>
      </c>
      <c r="L392" s="35"/>
      <c r="M392" s="181" t="s">
        <v>1</v>
      </c>
      <c r="N392" s="182" t="s">
        <v>41</v>
      </c>
      <c r="O392" s="57"/>
      <c r="P392" s="183">
        <f>O392*H392</f>
        <v>0</v>
      </c>
      <c r="Q392" s="183">
        <v>0.084</v>
      </c>
      <c r="R392" s="183">
        <f>Q392*H392</f>
        <v>6.33696</v>
      </c>
      <c r="S392" s="183">
        <v>0</v>
      </c>
      <c r="T392" s="184">
        <f>S392*H392</f>
        <v>0</v>
      </c>
      <c r="AR392" s="14" t="s">
        <v>314</v>
      </c>
      <c r="AT392" s="14" t="s">
        <v>317</v>
      </c>
      <c r="AU392" s="14" t="s">
        <v>106</v>
      </c>
      <c r="AY392" s="14" t="s">
        <v>310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4" t="s">
        <v>106</v>
      </c>
      <c r="BK392" s="185">
        <f>ROUND(I392*H392,2)</f>
        <v>0</v>
      </c>
      <c r="BL392" s="14" t="s">
        <v>314</v>
      </c>
      <c r="BM392" s="14" t="s">
        <v>2871</v>
      </c>
    </row>
    <row r="393" spans="2:51" s="12" customFormat="1" ht="11.25">
      <c r="B393" s="198"/>
      <c r="C393" s="199"/>
      <c r="D393" s="188" t="s">
        <v>325</v>
      </c>
      <c r="E393" s="200" t="s">
        <v>1</v>
      </c>
      <c r="F393" s="201" t="s">
        <v>441</v>
      </c>
      <c r="G393" s="199"/>
      <c r="H393" s="200" t="s">
        <v>1</v>
      </c>
      <c r="I393" s="202"/>
      <c r="J393" s="199"/>
      <c r="K393" s="199"/>
      <c r="L393" s="203"/>
      <c r="M393" s="204"/>
      <c r="N393" s="205"/>
      <c r="O393" s="205"/>
      <c r="P393" s="205"/>
      <c r="Q393" s="205"/>
      <c r="R393" s="205"/>
      <c r="S393" s="205"/>
      <c r="T393" s="206"/>
      <c r="AT393" s="207" t="s">
        <v>325</v>
      </c>
      <c r="AU393" s="207" t="s">
        <v>106</v>
      </c>
      <c r="AV393" s="12" t="s">
        <v>77</v>
      </c>
      <c r="AW393" s="12" t="s">
        <v>31</v>
      </c>
      <c r="AX393" s="12" t="s">
        <v>69</v>
      </c>
      <c r="AY393" s="207" t="s">
        <v>310</v>
      </c>
    </row>
    <row r="394" spans="2:51" s="11" customFormat="1" ht="11.25">
      <c r="B394" s="186"/>
      <c r="C394" s="187"/>
      <c r="D394" s="188" t="s">
        <v>325</v>
      </c>
      <c r="E394" s="189" t="s">
        <v>810</v>
      </c>
      <c r="F394" s="190" t="s">
        <v>2872</v>
      </c>
      <c r="G394" s="187"/>
      <c r="H394" s="191">
        <v>19.01</v>
      </c>
      <c r="I394" s="192"/>
      <c r="J394" s="187"/>
      <c r="K394" s="187"/>
      <c r="L394" s="193"/>
      <c r="M394" s="194"/>
      <c r="N394" s="195"/>
      <c r="O394" s="195"/>
      <c r="P394" s="195"/>
      <c r="Q394" s="195"/>
      <c r="R394" s="195"/>
      <c r="S394" s="195"/>
      <c r="T394" s="196"/>
      <c r="AT394" s="197" t="s">
        <v>325</v>
      </c>
      <c r="AU394" s="197" t="s">
        <v>106</v>
      </c>
      <c r="AV394" s="11" t="s">
        <v>106</v>
      </c>
      <c r="AW394" s="11" t="s">
        <v>31</v>
      </c>
      <c r="AX394" s="11" t="s">
        <v>69</v>
      </c>
      <c r="AY394" s="197" t="s">
        <v>310</v>
      </c>
    </row>
    <row r="395" spans="2:51" s="12" customFormat="1" ht="11.25">
      <c r="B395" s="198"/>
      <c r="C395" s="199"/>
      <c r="D395" s="188" t="s">
        <v>325</v>
      </c>
      <c r="E395" s="200" t="s">
        <v>1</v>
      </c>
      <c r="F395" s="201" t="s">
        <v>511</v>
      </c>
      <c r="G395" s="199"/>
      <c r="H395" s="200" t="s">
        <v>1</v>
      </c>
      <c r="I395" s="202"/>
      <c r="J395" s="199"/>
      <c r="K395" s="199"/>
      <c r="L395" s="203"/>
      <c r="M395" s="204"/>
      <c r="N395" s="205"/>
      <c r="O395" s="205"/>
      <c r="P395" s="205"/>
      <c r="Q395" s="205"/>
      <c r="R395" s="205"/>
      <c r="S395" s="205"/>
      <c r="T395" s="206"/>
      <c r="AT395" s="207" t="s">
        <v>325</v>
      </c>
      <c r="AU395" s="207" t="s">
        <v>106</v>
      </c>
      <c r="AV395" s="12" t="s">
        <v>77</v>
      </c>
      <c r="AW395" s="12" t="s">
        <v>31</v>
      </c>
      <c r="AX395" s="12" t="s">
        <v>69</v>
      </c>
      <c r="AY395" s="207" t="s">
        <v>310</v>
      </c>
    </row>
    <row r="396" spans="2:51" s="11" customFormat="1" ht="11.25">
      <c r="B396" s="186"/>
      <c r="C396" s="187"/>
      <c r="D396" s="188" t="s">
        <v>325</v>
      </c>
      <c r="E396" s="189" t="s">
        <v>283</v>
      </c>
      <c r="F396" s="190" t="s">
        <v>2873</v>
      </c>
      <c r="G396" s="187"/>
      <c r="H396" s="191">
        <v>15.2</v>
      </c>
      <c r="I396" s="192"/>
      <c r="J396" s="187"/>
      <c r="K396" s="187"/>
      <c r="L396" s="193"/>
      <c r="M396" s="194"/>
      <c r="N396" s="195"/>
      <c r="O396" s="195"/>
      <c r="P396" s="195"/>
      <c r="Q396" s="195"/>
      <c r="R396" s="195"/>
      <c r="S396" s="195"/>
      <c r="T396" s="196"/>
      <c r="AT396" s="197" t="s">
        <v>325</v>
      </c>
      <c r="AU396" s="197" t="s">
        <v>106</v>
      </c>
      <c r="AV396" s="11" t="s">
        <v>106</v>
      </c>
      <c r="AW396" s="11" t="s">
        <v>31</v>
      </c>
      <c r="AX396" s="11" t="s">
        <v>69</v>
      </c>
      <c r="AY396" s="197" t="s">
        <v>310</v>
      </c>
    </row>
    <row r="397" spans="2:51" s="12" customFormat="1" ht="11.25">
      <c r="B397" s="198"/>
      <c r="C397" s="199"/>
      <c r="D397" s="188" t="s">
        <v>325</v>
      </c>
      <c r="E397" s="200" t="s">
        <v>1</v>
      </c>
      <c r="F397" s="201" t="s">
        <v>514</v>
      </c>
      <c r="G397" s="199"/>
      <c r="H397" s="200" t="s">
        <v>1</v>
      </c>
      <c r="I397" s="202"/>
      <c r="J397" s="199"/>
      <c r="K397" s="199"/>
      <c r="L397" s="203"/>
      <c r="M397" s="204"/>
      <c r="N397" s="205"/>
      <c r="O397" s="205"/>
      <c r="P397" s="205"/>
      <c r="Q397" s="205"/>
      <c r="R397" s="205"/>
      <c r="S397" s="205"/>
      <c r="T397" s="206"/>
      <c r="AT397" s="207" t="s">
        <v>325</v>
      </c>
      <c r="AU397" s="207" t="s">
        <v>106</v>
      </c>
      <c r="AV397" s="12" t="s">
        <v>77</v>
      </c>
      <c r="AW397" s="12" t="s">
        <v>31</v>
      </c>
      <c r="AX397" s="12" t="s">
        <v>69</v>
      </c>
      <c r="AY397" s="207" t="s">
        <v>310</v>
      </c>
    </row>
    <row r="398" spans="2:51" s="11" customFormat="1" ht="11.25">
      <c r="B398" s="186"/>
      <c r="C398" s="187"/>
      <c r="D398" s="188" t="s">
        <v>325</v>
      </c>
      <c r="E398" s="189" t="s">
        <v>284</v>
      </c>
      <c r="F398" s="190" t="s">
        <v>2874</v>
      </c>
      <c r="G398" s="187"/>
      <c r="H398" s="191">
        <v>16.23</v>
      </c>
      <c r="I398" s="192"/>
      <c r="J398" s="187"/>
      <c r="K398" s="187"/>
      <c r="L398" s="193"/>
      <c r="M398" s="194"/>
      <c r="N398" s="195"/>
      <c r="O398" s="195"/>
      <c r="P398" s="195"/>
      <c r="Q398" s="195"/>
      <c r="R398" s="195"/>
      <c r="S398" s="195"/>
      <c r="T398" s="196"/>
      <c r="AT398" s="197" t="s">
        <v>325</v>
      </c>
      <c r="AU398" s="197" t="s">
        <v>106</v>
      </c>
      <c r="AV398" s="11" t="s">
        <v>106</v>
      </c>
      <c r="AW398" s="11" t="s">
        <v>31</v>
      </c>
      <c r="AX398" s="11" t="s">
        <v>69</v>
      </c>
      <c r="AY398" s="197" t="s">
        <v>310</v>
      </c>
    </row>
    <row r="399" spans="2:51" s="12" customFormat="1" ht="11.25">
      <c r="B399" s="198"/>
      <c r="C399" s="199"/>
      <c r="D399" s="188" t="s">
        <v>325</v>
      </c>
      <c r="E399" s="200" t="s">
        <v>1</v>
      </c>
      <c r="F399" s="201" t="s">
        <v>516</v>
      </c>
      <c r="G399" s="199"/>
      <c r="H399" s="200" t="s">
        <v>1</v>
      </c>
      <c r="I399" s="202"/>
      <c r="J399" s="199"/>
      <c r="K399" s="199"/>
      <c r="L399" s="203"/>
      <c r="M399" s="204"/>
      <c r="N399" s="205"/>
      <c r="O399" s="205"/>
      <c r="P399" s="205"/>
      <c r="Q399" s="205"/>
      <c r="R399" s="205"/>
      <c r="S399" s="205"/>
      <c r="T399" s="206"/>
      <c r="AT399" s="207" t="s">
        <v>325</v>
      </c>
      <c r="AU399" s="207" t="s">
        <v>106</v>
      </c>
      <c r="AV399" s="12" t="s">
        <v>77</v>
      </c>
      <c r="AW399" s="12" t="s">
        <v>31</v>
      </c>
      <c r="AX399" s="12" t="s">
        <v>69</v>
      </c>
      <c r="AY399" s="207" t="s">
        <v>310</v>
      </c>
    </row>
    <row r="400" spans="2:51" s="11" customFormat="1" ht="11.25">
      <c r="B400" s="186"/>
      <c r="C400" s="187"/>
      <c r="D400" s="188" t="s">
        <v>325</v>
      </c>
      <c r="E400" s="189" t="s">
        <v>285</v>
      </c>
      <c r="F400" s="190" t="s">
        <v>2875</v>
      </c>
      <c r="G400" s="187"/>
      <c r="H400" s="191">
        <v>25</v>
      </c>
      <c r="I400" s="192"/>
      <c r="J400" s="187"/>
      <c r="K400" s="187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325</v>
      </c>
      <c r="AU400" s="197" t="s">
        <v>106</v>
      </c>
      <c r="AV400" s="11" t="s">
        <v>106</v>
      </c>
      <c r="AW400" s="11" t="s">
        <v>31</v>
      </c>
      <c r="AX400" s="11" t="s">
        <v>69</v>
      </c>
      <c r="AY400" s="197" t="s">
        <v>310</v>
      </c>
    </row>
    <row r="401" spans="2:51" s="11" customFormat="1" ht="11.25">
      <c r="B401" s="186"/>
      <c r="C401" s="187"/>
      <c r="D401" s="188" t="s">
        <v>325</v>
      </c>
      <c r="E401" s="189" t="s">
        <v>286</v>
      </c>
      <c r="F401" s="190" t="s">
        <v>2876</v>
      </c>
      <c r="G401" s="187"/>
      <c r="H401" s="191">
        <v>75.44</v>
      </c>
      <c r="I401" s="192"/>
      <c r="J401" s="187"/>
      <c r="K401" s="187"/>
      <c r="L401" s="193"/>
      <c r="M401" s="194"/>
      <c r="N401" s="195"/>
      <c r="O401" s="195"/>
      <c r="P401" s="195"/>
      <c r="Q401" s="195"/>
      <c r="R401" s="195"/>
      <c r="S401" s="195"/>
      <c r="T401" s="196"/>
      <c r="AT401" s="197" t="s">
        <v>325</v>
      </c>
      <c r="AU401" s="197" t="s">
        <v>106</v>
      </c>
      <c r="AV401" s="11" t="s">
        <v>106</v>
      </c>
      <c r="AW401" s="11" t="s">
        <v>31</v>
      </c>
      <c r="AX401" s="11" t="s">
        <v>77</v>
      </c>
      <c r="AY401" s="197" t="s">
        <v>310</v>
      </c>
    </row>
    <row r="402" spans="2:65" s="1" customFormat="1" ht="16.5" customHeight="1">
      <c r="B402" s="31"/>
      <c r="C402" s="175" t="s">
        <v>813</v>
      </c>
      <c r="D402" s="175" t="s">
        <v>317</v>
      </c>
      <c r="E402" s="176" t="s">
        <v>2877</v>
      </c>
      <c r="F402" s="177" t="s">
        <v>2878</v>
      </c>
      <c r="G402" s="178" t="s">
        <v>320</v>
      </c>
      <c r="H402" s="179">
        <v>218.59</v>
      </c>
      <c r="I402" s="180"/>
      <c r="J402" s="179">
        <f>ROUND(I402*H402,2)</f>
        <v>0</v>
      </c>
      <c r="K402" s="177" t="s">
        <v>321</v>
      </c>
      <c r="L402" s="35"/>
      <c r="M402" s="181" t="s">
        <v>1</v>
      </c>
      <c r="N402" s="182" t="s">
        <v>41</v>
      </c>
      <c r="O402" s="57"/>
      <c r="P402" s="183">
        <f>O402*H402</f>
        <v>0</v>
      </c>
      <c r="Q402" s="183">
        <v>0.00013</v>
      </c>
      <c r="R402" s="183">
        <f>Q402*H402</f>
        <v>0.0284167</v>
      </c>
      <c r="S402" s="183">
        <v>0</v>
      </c>
      <c r="T402" s="184">
        <f>S402*H402</f>
        <v>0</v>
      </c>
      <c r="AR402" s="14" t="s">
        <v>314</v>
      </c>
      <c r="AT402" s="14" t="s">
        <v>317</v>
      </c>
      <c r="AU402" s="14" t="s">
        <v>106</v>
      </c>
      <c r="AY402" s="14" t="s">
        <v>310</v>
      </c>
      <c r="BE402" s="185">
        <f>IF(N402="základní",J402,0)</f>
        <v>0</v>
      </c>
      <c r="BF402" s="185">
        <f>IF(N402="snížená",J402,0)</f>
        <v>0</v>
      </c>
      <c r="BG402" s="185">
        <f>IF(N402="zákl. přenesená",J402,0)</f>
        <v>0</v>
      </c>
      <c r="BH402" s="185">
        <f>IF(N402="sníž. přenesená",J402,0)</f>
        <v>0</v>
      </c>
      <c r="BI402" s="185">
        <f>IF(N402="nulová",J402,0)</f>
        <v>0</v>
      </c>
      <c r="BJ402" s="14" t="s">
        <v>106</v>
      </c>
      <c r="BK402" s="185">
        <f>ROUND(I402*H402,2)</f>
        <v>0</v>
      </c>
      <c r="BL402" s="14" t="s">
        <v>314</v>
      </c>
      <c r="BM402" s="14" t="s">
        <v>2879</v>
      </c>
    </row>
    <row r="403" spans="2:51" s="11" customFormat="1" ht="11.25">
      <c r="B403" s="186"/>
      <c r="C403" s="187"/>
      <c r="D403" s="188" t="s">
        <v>325</v>
      </c>
      <c r="E403" s="189" t="s">
        <v>817</v>
      </c>
      <c r="F403" s="190" t="s">
        <v>2880</v>
      </c>
      <c r="G403" s="187"/>
      <c r="H403" s="191">
        <v>166.78</v>
      </c>
      <c r="I403" s="192"/>
      <c r="J403" s="187"/>
      <c r="K403" s="187"/>
      <c r="L403" s="193"/>
      <c r="M403" s="194"/>
      <c r="N403" s="195"/>
      <c r="O403" s="195"/>
      <c r="P403" s="195"/>
      <c r="Q403" s="195"/>
      <c r="R403" s="195"/>
      <c r="S403" s="195"/>
      <c r="T403" s="196"/>
      <c r="AT403" s="197" t="s">
        <v>325</v>
      </c>
      <c r="AU403" s="197" t="s">
        <v>106</v>
      </c>
      <c r="AV403" s="11" t="s">
        <v>106</v>
      </c>
      <c r="AW403" s="11" t="s">
        <v>31</v>
      </c>
      <c r="AX403" s="11" t="s">
        <v>69</v>
      </c>
      <c r="AY403" s="197" t="s">
        <v>310</v>
      </c>
    </row>
    <row r="404" spans="2:51" s="11" customFormat="1" ht="11.25">
      <c r="B404" s="186"/>
      <c r="C404" s="187"/>
      <c r="D404" s="188" t="s">
        <v>325</v>
      </c>
      <c r="E404" s="189" t="s">
        <v>2606</v>
      </c>
      <c r="F404" s="190" t="s">
        <v>2881</v>
      </c>
      <c r="G404" s="187"/>
      <c r="H404" s="191">
        <v>51.81</v>
      </c>
      <c r="I404" s="192"/>
      <c r="J404" s="187"/>
      <c r="K404" s="187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325</v>
      </c>
      <c r="AU404" s="197" t="s">
        <v>106</v>
      </c>
      <c r="AV404" s="11" t="s">
        <v>106</v>
      </c>
      <c r="AW404" s="11" t="s">
        <v>31</v>
      </c>
      <c r="AX404" s="11" t="s">
        <v>69</v>
      </c>
      <c r="AY404" s="197" t="s">
        <v>310</v>
      </c>
    </row>
    <row r="405" spans="2:51" s="11" customFormat="1" ht="11.25">
      <c r="B405" s="186"/>
      <c r="C405" s="187"/>
      <c r="D405" s="188" t="s">
        <v>325</v>
      </c>
      <c r="E405" s="189" t="s">
        <v>2882</v>
      </c>
      <c r="F405" s="190" t="s">
        <v>2883</v>
      </c>
      <c r="G405" s="187"/>
      <c r="H405" s="191">
        <v>218.59</v>
      </c>
      <c r="I405" s="192"/>
      <c r="J405" s="187"/>
      <c r="K405" s="187"/>
      <c r="L405" s="193"/>
      <c r="M405" s="194"/>
      <c r="N405" s="195"/>
      <c r="O405" s="195"/>
      <c r="P405" s="195"/>
      <c r="Q405" s="195"/>
      <c r="R405" s="195"/>
      <c r="S405" s="195"/>
      <c r="T405" s="196"/>
      <c r="AT405" s="197" t="s">
        <v>325</v>
      </c>
      <c r="AU405" s="197" t="s">
        <v>106</v>
      </c>
      <c r="AV405" s="11" t="s">
        <v>106</v>
      </c>
      <c r="AW405" s="11" t="s">
        <v>31</v>
      </c>
      <c r="AX405" s="11" t="s">
        <v>77</v>
      </c>
      <c r="AY405" s="197" t="s">
        <v>310</v>
      </c>
    </row>
    <row r="406" spans="2:63" s="10" customFormat="1" ht="22.9" customHeight="1">
      <c r="B406" s="159"/>
      <c r="C406" s="160"/>
      <c r="D406" s="161" t="s">
        <v>68</v>
      </c>
      <c r="E406" s="173" t="s">
        <v>398</v>
      </c>
      <c r="F406" s="173" t="s">
        <v>716</v>
      </c>
      <c r="G406" s="160"/>
      <c r="H406" s="160"/>
      <c r="I406" s="163"/>
      <c r="J406" s="174">
        <f>BK406</f>
        <v>0</v>
      </c>
      <c r="K406" s="160"/>
      <c r="L406" s="165"/>
      <c r="M406" s="166"/>
      <c r="N406" s="167"/>
      <c r="O406" s="167"/>
      <c r="P406" s="168">
        <f>SUM(P407:P482)</f>
        <v>0</v>
      </c>
      <c r="Q406" s="167"/>
      <c r="R406" s="168">
        <f>SUM(R407:R482)</f>
        <v>0.044272799999999994</v>
      </c>
      <c r="S406" s="167"/>
      <c r="T406" s="169">
        <f>SUM(T407:T482)</f>
        <v>59.09979</v>
      </c>
      <c r="AR406" s="170" t="s">
        <v>314</v>
      </c>
      <c r="AT406" s="171" t="s">
        <v>68</v>
      </c>
      <c r="AU406" s="171" t="s">
        <v>77</v>
      </c>
      <c r="AY406" s="170" t="s">
        <v>310</v>
      </c>
      <c r="BK406" s="172">
        <f>SUM(BK407:BK482)</f>
        <v>0</v>
      </c>
    </row>
    <row r="407" spans="2:65" s="1" customFormat="1" ht="16.5" customHeight="1">
      <c r="B407" s="31"/>
      <c r="C407" s="175" t="s">
        <v>819</v>
      </c>
      <c r="D407" s="175" t="s">
        <v>317</v>
      </c>
      <c r="E407" s="176" t="s">
        <v>2884</v>
      </c>
      <c r="F407" s="177" t="s">
        <v>726</v>
      </c>
      <c r="G407" s="178" t="s">
        <v>720</v>
      </c>
      <c r="H407" s="179">
        <v>50</v>
      </c>
      <c r="I407" s="180"/>
      <c r="J407" s="179">
        <f>ROUND(I407*H407,2)</f>
        <v>0</v>
      </c>
      <c r="K407" s="177" t="s">
        <v>321</v>
      </c>
      <c r="L407" s="35"/>
      <c r="M407" s="181" t="s">
        <v>1</v>
      </c>
      <c r="N407" s="182" t="s">
        <v>41</v>
      </c>
      <c r="O407" s="57"/>
      <c r="P407" s="183">
        <f>O407*H407</f>
        <v>0</v>
      </c>
      <c r="Q407" s="183">
        <v>0</v>
      </c>
      <c r="R407" s="183">
        <f>Q407*H407</f>
        <v>0</v>
      </c>
      <c r="S407" s="183">
        <v>0</v>
      </c>
      <c r="T407" s="184">
        <f>S407*H407</f>
        <v>0</v>
      </c>
      <c r="AR407" s="14" t="s">
        <v>314</v>
      </c>
      <c r="AT407" s="14" t="s">
        <v>317</v>
      </c>
      <c r="AU407" s="14" t="s">
        <v>106</v>
      </c>
      <c r="AY407" s="14" t="s">
        <v>310</v>
      </c>
      <c r="BE407" s="185">
        <f>IF(N407="základní",J407,0)</f>
        <v>0</v>
      </c>
      <c r="BF407" s="185">
        <f>IF(N407="snížená",J407,0)</f>
        <v>0</v>
      </c>
      <c r="BG407" s="185">
        <f>IF(N407="zákl. přenesená",J407,0)</f>
        <v>0</v>
      </c>
      <c r="BH407" s="185">
        <f>IF(N407="sníž. přenesená",J407,0)</f>
        <v>0</v>
      </c>
      <c r="BI407" s="185">
        <f>IF(N407="nulová",J407,0)</f>
        <v>0</v>
      </c>
      <c r="BJ407" s="14" t="s">
        <v>106</v>
      </c>
      <c r="BK407" s="185">
        <f>ROUND(I407*H407,2)</f>
        <v>0</v>
      </c>
      <c r="BL407" s="14" t="s">
        <v>314</v>
      </c>
      <c r="BM407" s="14" t="s">
        <v>2885</v>
      </c>
    </row>
    <row r="408" spans="2:51" s="11" customFormat="1" ht="11.25">
      <c r="B408" s="186"/>
      <c r="C408" s="187"/>
      <c r="D408" s="188" t="s">
        <v>325</v>
      </c>
      <c r="E408" s="189" t="s">
        <v>823</v>
      </c>
      <c r="F408" s="190" t="s">
        <v>2886</v>
      </c>
      <c r="G408" s="187"/>
      <c r="H408" s="191">
        <v>50</v>
      </c>
      <c r="I408" s="192"/>
      <c r="J408" s="187"/>
      <c r="K408" s="187"/>
      <c r="L408" s="193"/>
      <c r="M408" s="194"/>
      <c r="N408" s="195"/>
      <c r="O408" s="195"/>
      <c r="P408" s="195"/>
      <c r="Q408" s="195"/>
      <c r="R408" s="195"/>
      <c r="S408" s="195"/>
      <c r="T408" s="196"/>
      <c r="AT408" s="197" t="s">
        <v>325</v>
      </c>
      <c r="AU408" s="197" t="s">
        <v>106</v>
      </c>
      <c r="AV408" s="11" t="s">
        <v>106</v>
      </c>
      <c r="AW408" s="11" t="s">
        <v>31</v>
      </c>
      <c r="AX408" s="11" t="s">
        <v>77</v>
      </c>
      <c r="AY408" s="197" t="s">
        <v>310</v>
      </c>
    </row>
    <row r="409" spans="2:65" s="1" customFormat="1" ht="16.5" customHeight="1">
      <c r="B409" s="31"/>
      <c r="C409" s="175" t="s">
        <v>829</v>
      </c>
      <c r="D409" s="175" t="s">
        <v>317</v>
      </c>
      <c r="E409" s="176" t="s">
        <v>725</v>
      </c>
      <c r="F409" s="177" t="s">
        <v>732</v>
      </c>
      <c r="G409" s="178" t="s">
        <v>720</v>
      </c>
      <c r="H409" s="179">
        <v>1</v>
      </c>
      <c r="I409" s="180"/>
      <c r="J409" s="179">
        <f>ROUND(I409*H409,2)</f>
        <v>0</v>
      </c>
      <c r="K409" s="177" t="s">
        <v>321</v>
      </c>
      <c r="L409" s="35"/>
      <c r="M409" s="181" t="s">
        <v>1</v>
      </c>
      <c r="N409" s="182" t="s">
        <v>41</v>
      </c>
      <c r="O409" s="57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AR409" s="14" t="s">
        <v>314</v>
      </c>
      <c r="AT409" s="14" t="s">
        <v>317</v>
      </c>
      <c r="AU409" s="14" t="s">
        <v>106</v>
      </c>
      <c r="AY409" s="14" t="s">
        <v>310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4" t="s">
        <v>106</v>
      </c>
      <c r="BK409" s="185">
        <f>ROUND(I409*H409,2)</f>
        <v>0</v>
      </c>
      <c r="BL409" s="14" t="s">
        <v>314</v>
      </c>
      <c r="BM409" s="14" t="s">
        <v>2887</v>
      </c>
    </row>
    <row r="410" spans="2:51" s="11" customFormat="1" ht="11.25">
      <c r="B410" s="186"/>
      <c r="C410" s="187"/>
      <c r="D410" s="188" t="s">
        <v>325</v>
      </c>
      <c r="E410" s="189" t="s">
        <v>2888</v>
      </c>
      <c r="F410" s="190" t="s">
        <v>77</v>
      </c>
      <c r="G410" s="187"/>
      <c r="H410" s="191">
        <v>1</v>
      </c>
      <c r="I410" s="192"/>
      <c r="J410" s="187"/>
      <c r="K410" s="187"/>
      <c r="L410" s="193"/>
      <c r="M410" s="194"/>
      <c r="N410" s="195"/>
      <c r="O410" s="195"/>
      <c r="P410" s="195"/>
      <c r="Q410" s="195"/>
      <c r="R410" s="195"/>
      <c r="S410" s="195"/>
      <c r="T410" s="196"/>
      <c r="AT410" s="197" t="s">
        <v>325</v>
      </c>
      <c r="AU410" s="197" t="s">
        <v>106</v>
      </c>
      <c r="AV410" s="11" t="s">
        <v>106</v>
      </c>
      <c r="AW410" s="11" t="s">
        <v>31</v>
      </c>
      <c r="AX410" s="11" t="s">
        <v>77</v>
      </c>
      <c r="AY410" s="197" t="s">
        <v>310</v>
      </c>
    </row>
    <row r="411" spans="2:65" s="1" customFormat="1" ht="22.5" customHeight="1">
      <c r="B411" s="31"/>
      <c r="C411" s="175" t="s">
        <v>836</v>
      </c>
      <c r="D411" s="175" t="s">
        <v>317</v>
      </c>
      <c r="E411" s="176" t="s">
        <v>736</v>
      </c>
      <c r="F411" s="177" t="s">
        <v>737</v>
      </c>
      <c r="G411" s="178" t="s">
        <v>320</v>
      </c>
      <c r="H411" s="179">
        <v>1378.51</v>
      </c>
      <c r="I411" s="180"/>
      <c r="J411" s="179">
        <f>ROUND(I411*H411,2)</f>
        <v>0</v>
      </c>
      <c r="K411" s="177" t="s">
        <v>321</v>
      </c>
      <c r="L411" s="35"/>
      <c r="M411" s="181" t="s">
        <v>1</v>
      </c>
      <c r="N411" s="182" t="s">
        <v>41</v>
      </c>
      <c r="O411" s="57"/>
      <c r="P411" s="183">
        <f>O411*H411</f>
        <v>0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AR411" s="14" t="s">
        <v>314</v>
      </c>
      <c r="AT411" s="14" t="s">
        <v>317</v>
      </c>
      <c r="AU411" s="14" t="s">
        <v>106</v>
      </c>
      <c r="AY411" s="14" t="s">
        <v>310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14" t="s">
        <v>106</v>
      </c>
      <c r="BK411" s="185">
        <f>ROUND(I411*H411,2)</f>
        <v>0</v>
      </c>
      <c r="BL411" s="14" t="s">
        <v>314</v>
      </c>
      <c r="BM411" s="14" t="s">
        <v>2889</v>
      </c>
    </row>
    <row r="412" spans="2:51" s="11" customFormat="1" ht="11.25">
      <c r="B412" s="186"/>
      <c r="C412" s="187"/>
      <c r="D412" s="188" t="s">
        <v>325</v>
      </c>
      <c r="E412" s="189" t="s">
        <v>840</v>
      </c>
      <c r="F412" s="190" t="s">
        <v>2890</v>
      </c>
      <c r="G412" s="187"/>
      <c r="H412" s="191">
        <v>1378.51</v>
      </c>
      <c r="I412" s="192"/>
      <c r="J412" s="187"/>
      <c r="K412" s="187"/>
      <c r="L412" s="193"/>
      <c r="M412" s="194"/>
      <c r="N412" s="195"/>
      <c r="O412" s="195"/>
      <c r="P412" s="195"/>
      <c r="Q412" s="195"/>
      <c r="R412" s="195"/>
      <c r="S412" s="195"/>
      <c r="T412" s="196"/>
      <c r="AT412" s="197" t="s">
        <v>325</v>
      </c>
      <c r="AU412" s="197" t="s">
        <v>106</v>
      </c>
      <c r="AV412" s="11" t="s">
        <v>106</v>
      </c>
      <c r="AW412" s="11" t="s">
        <v>31</v>
      </c>
      <c r="AX412" s="11" t="s">
        <v>69</v>
      </c>
      <c r="AY412" s="197" t="s">
        <v>310</v>
      </c>
    </row>
    <row r="413" spans="2:51" s="11" customFormat="1" ht="11.25">
      <c r="B413" s="186"/>
      <c r="C413" s="187"/>
      <c r="D413" s="188" t="s">
        <v>325</v>
      </c>
      <c r="E413" s="189" t="s">
        <v>2891</v>
      </c>
      <c r="F413" s="190" t="s">
        <v>2892</v>
      </c>
      <c r="G413" s="187"/>
      <c r="H413" s="191">
        <v>1378.51</v>
      </c>
      <c r="I413" s="192"/>
      <c r="J413" s="187"/>
      <c r="K413" s="187"/>
      <c r="L413" s="193"/>
      <c r="M413" s="194"/>
      <c r="N413" s="195"/>
      <c r="O413" s="195"/>
      <c r="P413" s="195"/>
      <c r="Q413" s="195"/>
      <c r="R413" s="195"/>
      <c r="S413" s="195"/>
      <c r="T413" s="196"/>
      <c r="AT413" s="197" t="s">
        <v>325</v>
      </c>
      <c r="AU413" s="197" t="s">
        <v>106</v>
      </c>
      <c r="AV413" s="11" t="s">
        <v>106</v>
      </c>
      <c r="AW413" s="11" t="s">
        <v>31</v>
      </c>
      <c r="AX413" s="11" t="s">
        <v>77</v>
      </c>
      <c r="AY413" s="197" t="s">
        <v>310</v>
      </c>
    </row>
    <row r="414" spans="2:65" s="1" customFormat="1" ht="22.5" customHeight="1">
      <c r="B414" s="31"/>
      <c r="C414" s="175" t="s">
        <v>841</v>
      </c>
      <c r="D414" s="175" t="s">
        <v>317</v>
      </c>
      <c r="E414" s="176" t="s">
        <v>744</v>
      </c>
      <c r="F414" s="177" t="s">
        <v>745</v>
      </c>
      <c r="G414" s="178" t="s">
        <v>320</v>
      </c>
      <c r="H414" s="179">
        <v>82710.6</v>
      </c>
      <c r="I414" s="180"/>
      <c r="J414" s="179">
        <f>ROUND(I414*H414,2)</f>
        <v>0</v>
      </c>
      <c r="K414" s="177" t="s">
        <v>321</v>
      </c>
      <c r="L414" s="35"/>
      <c r="M414" s="181" t="s">
        <v>1</v>
      </c>
      <c r="N414" s="182" t="s">
        <v>41</v>
      </c>
      <c r="O414" s="57"/>
      <c r="P414" s="183">
        <f>O414*H414</f>
        <v>0</v>
      </c>
      <c r="Q414" s="183">
        <v>0</v>
      </c>
      <c r="R414" s="183">
        <f>Q414*H414</f>
        <v>0</v>
      </c>
      <c r="S414" s="183">
        <v>0</v>
      </c>
      <c r="T414" s="184">
        <f>S414*H414</f>
        <v>0</v>
      </c>
      <c r="AR414" s="14" t="s">
        <v>314</v>
      </c>
      <c r="AT414" s="14" t="s">
        <v>317</v>
      </c>
      <c r="AU414" s="14" t="s">
        <v>106</v>
      </c>
      <c r="AY414" s="14" t="s">
        <v>310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14" t="s">
        <v>106</v>
      </c>
      <c r="BK414" s="185">
        <f>ROUND(I414*H414,2)</f>
        <v>0</v>
      </c>
      <c r="BL414" s="14" t="s">
        <v>314</v>
      </c>
      <c r="BM414" s="14" t="s">
        <v>2893</v>
      </c>
    </row>
    <row r="415" spans="2:51" s="11" customFormat="1" ht="11.25">
      <c r="B415" s="186"/>
      <c r="C415" s="187"/>
      <c r="D415" s="188" t="s">
        <v>325</v>
      </c>
      <c r="E415" s="189" t="s">
        <v>845</v>
      </c>
      <c r="F415" s="190" t="s">
        <v>2894</v>
      </c>
      <c r="G415" s="187"/>
      <c r="H415" s="191">
        <v>82710.6</v>
      </c>
      <c r="I415" s="192"/>
      <c r="J415" s="187"/>
      <c r="K415" s="187"/>
      <c r="L415" s="193"/>
      <c r="M415" s="194"/>
      <c r="N415" s="195"/>
      <c r="O415" s="195"/>
      <c r="P415" s="195"/>
      <c r="Q415" s="195"/>
      <c r="R415" s="195"/>
      <c r="S415" s="195"/>
      <c r="T415" s="196"/>
      <c r="AT415" s="197" t="s">
        <v>325</v>
      </c>
      <c r="AU415" s="197" t="s">
        <v>106</v>
      </c>
      <c r="AV415" s="11" t="s">
        <v>106</v>
      </c>
      <c r="AW415" s="11" t="s">
        <v>31</v>
      </c>
      <c r="AX415" s="11" t="s">
        <v>77</v>
      </c>
      <c r="AY415" s="197" t="s">
        <v>310</v>
      </c>
    </row>
    <row r="416" spans="2:65" s="1" customFormat="1" ht="22.5" customHeight="1">
      <c r="B416" s="31"/>
      <c r="C416" s="175" t="s">
        <v>847</v>
      </c>
      <c r="D416" s="175" t="s">
        <v>317</v>
      </c>
      <c r="E416" s="176" t="s">
        <v>750</v>
      </c>
      <c r="F416" s="177" t="s">
        <v>751</v>
      </c>
      <c r="G416" s="178" t="s">
        <v>320</v>
      </c>
      <c r="H416" s="179">
        <v>1378.51</v>
      </c>
      <c r="I416" s="180"/>
      <c r="J416" s="179">
        <f>ROUND(I416*H416,2)</f>
        <v>0</v>
      </c>
      <c r="K416" s="177" t="s">
        <v>321</v>
      </c>
      <c r="L416" s="35"/>
      <c r="M416" s="181" t="s">
        <v>1</v>
      </c>
      <c r="N416" s="182" t="s">
        <v>41</v>
      </c>
      <c r="O416" s="57"/>
      <c r="P416" s="183">
        <f>O416*H416</f>
        <v>0</v>
      </c>
      <c r="Q416" s="183">
        <v>0</v>
      </c>
      <c r="R416" s="183">
        <f>Q416*H416</f>
        <v>0</v>
      </c>
      <c r="S416" s="183">
        <v>0</v>
      </c>
      <c r="T416" s="184">
        <f>S416*H416</f>
        <v>0</v>
      </c>
      <c r="AR416" s="14" t="s">
        <v>314</v>
      </c>
      <c r="AT416" s="14" t="s">
        <v>317</v>
      </c>
      <c r="AU416" s="14" t="s">
        <v>106</v>
      </c>
      <c r="AY416" s="14" t="s">
        <v>310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4" t="s">
        <v>106</v>
      </c>
      <c r="BK416" s="185">
        <f>ROUND(I416*H416,2)</f>
        <v>0</v>
      </c>
      <c r="BL416" s="14" t="s">
        <v>314</v>
      </c>
      <c r="BM416" s="14" t="s">
        <v>2895</v>
      </c>
    </row>
    <row r="417" spans="2:51" s="11" customFormat="1" ht="11.25">
      <c r="B417" s="186"/>
      <c r="C417" s="187"/>
      <c r="D417" s="188" t="s">
        <v>325</v>
      </c>
      <c r="E417" s="189" t="s">
        <v>851</v>
      </c>
      <c r="F417" s="190" t="s">
        <v>2890</v>
      </c>
      <c r="G417" s="187"/>
      <c r="H417" s="191">
        <v>1378.51</v>
      </c>
      <c r="I417" s="192"/>
      <c r="J417" s="187"/>
      <c r="K417" s="187"/>
      <c r="L417" s="193"/>
      <c r="M417" s="194"/>
      <c r="N417" s="195"/>
      <c r="O417" s="195"/>
      <c r="P417" s="195"/>
      <c r="Q417" s="195"/>
      <c r="R417" s="195"/>
      <c r="S417" s="195"/>
      <c r="T417" s="196"/>
      <c r="AT417" s="197" t="s">
        <v>325</v>
      </c>
      <c r="AU417" s="197" t="s">
        <v>106</v>
      </c>
      <c r="AV417" s="11" t="s">
        <v>106</v>
      </c>
      <c r="AW417" s="11" t="s">
        <v>31</v>
      </c>
      <c r="AX417" s="11" t="s">
        <v>77</v>
      </c>
      <c r="AY417" s="197" t="s">
        <v>310</v>
      </c>
    </row>
    <row r="418" spans="2:65" s="1" customFormat="1" ht="22.5" customHeight="1">
      <c r="B418" s="31"/>
      <c r="C418" s="175" t="s">
        <v>854</v>
      </c>
      <c r="D418" s="175" t="s">
        <v>317</v>
      </c>
      <c r="E418" s="176" t="s">
        <v>2896</v>
      </c>
      <c r="F418" s="177" t="s">
        <v>2897</v>
      </c>
      <c r="G418" s="178" t="s">
        <v>320</v>
      </c>
      <c r="H418" s="179">
        <v>247.9</v>
      </c>
      <c r="I418" s="180"/>
      <c r="J418" s="179">
        <f>ROUND(I418*H418,2)</f>
        <v>0</v>
      </c>
      <c r="K418" s="177" t="s">
        <v>321</v>
      </c>
      <c r="L418" s="35"/>
      <c r="M418" s="181" t="s">
        <v>1</v>
      </c>
      <c r="N418" s="182" t="s">
        <v>41</v>
      </c>
      <c r="O418" s="57"/>
      <c r="P418" s="183">
        <f>O418*H418</f>
        <v>0</v>
      </c>
      <c r="Q418" s="183">
        <v>0</v>
      </c>
      <c r="R418" s="183">
        <f>Q418*H418</f>
        <v>0</v>
      </c>
      <c r="S418" s="183">
        <v>0</v>
      </c>
      <c r="T418" s="184">
        <f>S418*H418</f>
        <v>0</v>
      </c>
      <c r="AR418" s="14" t="s">
        <v>314</v>
      </c>
      <c r="AT418" s="14" t="s">
        <v>317</v>
      </c>
      <c r="AU418" s="14" t="s">
        <v>106</v>
      </c>
      <c r="AY418" s="14" t="s">
        <v>310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4" t="s">
        <v>106</v>
      </c>
      <c r="BK418" s="185">
        <f>ROUND(I418*H418,2)</f>
        <v>0</v>
      </c>
      <c r="BL418" s="14" t="s">
        <v>314</v>
      </c>
      <c r="BM418" s="14" t="s">
        <v>2898</v>
      </c>
    </row>
    <row r="419" spans="2:51" s="12" customFormat="1" ht="11.25">
      <c r="B419" s="198"/>
      <c r="C419" s="199"/>
      <c r="D419" s="188" t="s">
        <v>325</v>
      </c>
      <c r="E419" s="200" t="s">
        <v>1</v>
      </c>
      <c r="F419" s="201" t="s">
        <v>2832</v>
      </c>
      <c r="G419" s="199"/>
      <c r="H419" s="200" t="s">
        <v>1</v>
      </c>
      <c r="I419" s="202"/>
      <c r="J419" s="199"/>
      <c r="K419" s="199"/>
      <c r="L419" s="203"/>
      <c r="M419" s="204"/>
      <c r="N419" s="205"/>
      <c r="O419" s="205"/>
      <c r="P419" s="205"/>
      <c r="Q419" s="205"/>
      <c r="R419" s="205"/>
      <c r="S419" s="205"/>
      <c r="T419" s="206"/>
      <c r="AT419" s="207" t="s">
        <v>325</v>
      </c>
      <c r="AU419" s="207" t="s">
        <v>106</v>
      </c>
      <c r="AV419" s="12" t="s">
        <v>77</v>
      </c>
      <c r="AW419" s="12" t="s">
        <v>31</v>
      </c>
      <c r="AX419" s="12" t="s">
        <v>69</v>
      </c>
      <c r="AY419" s="207" t="s">
        <v>310</v>
      </c>
    </row>
    <row r="420" spans="2:51" s="11" customFormat="1" ht="11.25">
      <c r="B420" s="186"/>
      <c r="C420" s="187"/>
      <c r="D420" s="188" t="s">
        <v>325</v>
      </c>
      <c r="E420" s="189" t="s">
        <v>2899</v>
      </c>
      <c r="F420" s="190" t="s">
        <v>2900</v>
      </c>
      <c r="G420" s="187"/>
      <c r="H420" s="191">
        <v>247.9</v>
      </c>
      <c r="I420" s="192"/>
      <c r="J420" s="187"/>
      <c r="K420" s="187"/>
      <c r="L420" s="193"/>
      <c r="M420" s="194"/>
      <c r="N420" s="195"/>
      <c r="O420" s="195"/>
      <c r="P420" s="195"/>
      <c r="Q420" s="195"/>
      <c r="R420" s="195"/>
      <c r="S420" s="195"/>
      <c r="T420" s="196"/>
      <c r="AT420" s="197" t="s">
        <v>325</v>
      </c>
      <c r="AU420" s="197" t="s">
        <v>106</v>
      </c>
      <c r="AV420" s="11" t="s">
        <v>106</v>
      </c>
      <c r="AW420" s="11" t="s">
        <v>31</v>
      </c>
      <c r="AX420" s="11" t="s">
        <v>69</v>
      </c>
      <c r="AY420" s="197" t="s">
        <v>310</v>
      </c>
    </row>
    <row r="421" spans="2:51" s="11" customFormat="1" ht="11.25">
      <c r="B421" s="186"/>
      <c r="C421" s="187"/>
      <c r="D421" s="188" t="s">
        <v>325</v>
      </c>
      <c r="E421" s="189" t="s">
        <v>2901</v>
      </c>
      <c r="F421" s="190" t="s">
        <v>2902</v>
      </c>
      <c r="G421" s="187"/>
      <c r="H421" s="191">
        <v>247.9</v>
      </c>
      <c r="I421" s="192"/>
      <c r="J421" s="187"/>
      <c r="K421" s="187"/>
      <c r="L421" s="193"/>
      <c r="M421" s="194"/>
      <c r="N421" s="195"/>
      <c r="O421" s="195"/>
      <c r="P421" s="195"/>
      <c r="Q421" s="195"/>
      <c r="R421" s="195"/>
      <c r="S421" s="195"/>
      <c r="T421" s="196"/>
      <c r="AT421" s="197" t="s">
        <v>325</v>
      </c>
      <c r="AU421" s="197" t="s">
        <v>106</v>
      </c>
      <c r="AV421" s="11" t="s">
        <v>106</v>
      </c>
      <c r="AW421" s="11" t="s">
        <v>31</v>
      </c>
      <c r="AX421" s="11" t="s">
        <v>77</v>
      </c>
      <c r="AY421" s="197" t="s">
        <v>310</v>
      </c>
    </row>
    <row r="422" spans="2:65" s="1" customFormat="1" ht="22.5" customHeight="1">
      <c r="B422" s="31"/>
      <c r="C422" s="175" t="s">
        <v>860</v>
      </c>
      <c r="D422" s="175" t="s">
        <v>317</v>
      </c>
      <c r="E422" s="176" t="s">
        <v>2903</v>
      </c>
      <c r="F422" s="177" t="s">
        <v>2904</v>
      </c>
      <c r="G422" s="178" t="s">
        <v>320</v>
      </c>
      <c r="H422" s="179">
        <v>4958</v>
      </c>
      <c r="I422" s="180"/>
      <c r="J422" s="179">
        <f>ROUND(I422*H422,2)</f>
        <v>0</v>
      </c>
      <c r="K422" s="177" t="s">
        <v>321</v>
      </c>
      <c r="L422" s="35"/>
      <c r="M422" s="181" t="s">
        <v>1</v>
      </c>
      <c r="N422" s="182" t="s">
        <v>41</v>
      </c>
      <c r="O422" s="57"/>
      <c r="P422" s="183">
        <f>O422*H422</f>
        <v>0</v>
      </c>
      <c r="Q422" s="183">
        <v>0</v>
      </c>
      <c r="R422" s="183">
        <f>Q422*H422</f>
        <v>0</v>
      </c>
      <c r="S422" s="183">
        <v>0</v>
      </c>
      <c r="T422" s="184">
        <f>S422*H422</f>
        <v>0</v>
      </c>
      <c r="AR422" s="14" t="s">
        <v>314</v>
      </c>
      <c r="AT422" s="14" t="s">
        <v>317</v>
      </c>
      <c r="AU422" s="14" t="s">
        <v>106</v>
      </c>
      <c r="AY422" s="14" t="s">
        <v>310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4" t="s">
        <v>106</v>
      </c>
      <c r="BK422" s="185">
        <f>ROUND(I422*H422,2)</f>
        <v>0</v>
      </c>
      <c r="BL422" s="14" t="s">
        <v>314</v>
      </c>
      <c r="BM422" s="14" t="s">
        <v>2905</v>
      </c>
    </row>
    <row r="423" spans="2:51" s="11" customFormat="1" ht="11.25">
      <c r="B423" s="186"/>
      <c r="C423" s="187"/>
      <c r="D423" s="188" t="s">
        <v>325</v>
      </c>
      <c r="E423" s="189" t="s">
        <v>865</v>
      </c>
      <c r="F423" s="190" t="s">
        <v>2906</v>
      </c>
      <c r="G423" s="187"/>
      <c r="H423" s="191">
        <v>4958</v>
      </c>
      <c r="I423" s="192"/>
      <c r="J423" s="187"/>
      <c r="K423" s="187"/>
      <c r="L423" s="193"/>
      <c r="M423" s="194"/>
      <c r="N423" s="195"/>
      <c r="O423" s="195"/>
      <c r="P423" s="195"/>
      <c r="Q423" s="195"/>
      <c r="R423" s="195"/>
      <c r="S423" s="195"/>
      <c r="T423" s="196"/>
      <c r="AT423" s="197" t="s">
        <v>325</v>
      </c>
      <c r="AU423" s="197" t="s">
        <v>106</v>
      </c>
      <c r="AV423" s="11" t="s">
        <v>106</v>
      </c>
      <c r="AW423" s="11" t="s">
        <v>31</v>
      </c>
      <c r="AX423" s="11" t="s">
        <v>77</v>
      </c>
      <c r="AY423" s="197" t="s">
        <v>310</v>
      </c>
    </row>
    <row r="424" spans="2:65" s="1" customFormat="1" ht="22.5" customHeight="1">
      <c r="B424" s="31"/>
      <c r="C424" s="175" t="s">
        <v>867</v>
      </c>
      <c r="D424" s="175" t="s">
        <v>317</v>
      </c>
      <c r="E424" s="176" t="s">
        <v>2907</v>
      </c>
      <c r="F424" s="177" t="s">
        <v>2908</v>
      </c>
      <c r="G424" s="178" t="s">
        <v>320</v>
      </c>
      <c r="H424" s="179">
        <v>247.9</v>
      </c>
      <c r="I424" s="180"/>
      <c r="J424" s="179">
        <f>ROUND(I424*H424,2)</f>
        <v>0</v>
      </c>
      <c r="K424" s="177" t="s">
        <v>321</v>
      </c>
      <c r="L424" s="35"/>
      <c r="M424" s="181" t="s">
        <v>1</v>
      </c>
      <c r="N424" s="182" t="s">
        <v>41</v>
      </c>
      <c r="O424" s="57"/>
      <c r="P424" s="183">
        <f>O424*H424</f>
        <v>0</v>
      </c>
      <c r="Q424" s="183">
        <v>0</v>
      </c>
      <c r="R424" s="183">
        <f>Q424*H424</f>
        <v>0</v>
      </c>
      <c r="S424" s="183">
        <v>0</v>
      </c>
      <c r="T424" s="184">
        <f>S424*H424</f>
        <v>0</v>
      </c>
      <c r="AR424" s="14" t="s">
        <v>314</v>
      </c>
      <c r="AT424" s="14" t="s">
        <v>317</v>
      </c>
      <c r="AU424" s="14" t="s">
        <v>106</v>
      </c>
      <c r="AY424" s="14" t="s">
        <v>310</v>
      </c>
      <c r="BE424" s="185">
        <f>IF(N424="základní",J424,0)</f>
        <v>0</v>
      </c>
      <c r="BF424" s="185">
        <f>IF(N424="snížená",J424,0)</f>
        <v>0</v>
      </c>
      <c r="BG424" s="185">
        <f>IF(N424="zákl. přenesená",J424,0)</f>
        <v>0</v>
      </c>
      <c r="BH424" s="185">
        <f>IF(N424="sníž. přenesená",J424,0)</f>
        <v>0</v>
      </c>
      <c r="BI424" s="185">
        <f>IF(N424="nulová",J424,0)</f>
        <v>0</v>
      </c>
      <c r="BJ424" s="14" t="s">
        <v>106</v>
      </c>
      <c r="BK424" s="185">
        <f>ROUND(I424*H424,2)</f>
        <v>0</v>
      </c>
      <c r="BL424" s="14" t="s">
        <v>314</v>
      </c>
      <c r="BM424" s="14" t="s">
        <v>2909</v>
      </c>
    </row>
    <row r="425" spans="2:51" s="12" customFormat="1" ht="11.25">
      <c r="B425" s="198"/>
      <c r="C425" s="199"/>
      <c r="D425" s="188" t="s">
        <v>325</v>
      </c>
      <c r="E425" s="200" t="s">
        <v>1</v>
      </c>
      <c r="F425" s="201" t="s">
        <v>2832</v>
      </c>
      <c r="G425" s="199"/>
      <c r="H425" s="200" t="s">
        <v>1</v>
      </c>
      <c r="I425" s="202"/>
      <c r="J425" s="199"/>
      <c r="K425" s="199"/>
      <c r="L425" s="203"/>
      <c r="M425" s="204"/>
      <c r="N425" s="205"/>
      <c r="O425" s="205"/>
      <c r="P425" s="205"/>
      <c r="Q425" s="205"/>
      <c r="R425" s="205"/>
      <c r="S425" s="205"/>
      <c r="T425" s="206"/>
      <c r="AT425" s="207" t="s">
        <v>325</v>
      </c>
      <c r="AU425" s="207" t="s">
        <v>106</v>
      </c>
      <c r="AV425" s="12" t="s">
        <v>77</v>
      </c>
      <c r="AW425" s="12" t="s">
        <v>31</v>
      </c>
      <c r="AX425" s="12" t="s">
        <v>69</v>
      </c>
      <c r="AY425" s="207" t="s">
        <v>310</v>
      </c>
    </row>
    <row r="426" spans="2:51" s="11" customFormat="1" ht="11.25">
      <c r="B426" s="186"/>
      <c r="C426" s="187"/>
      <c r="D426" s="188" t="s">
        <v>325</v>
      </c>
      <c r="E426" s="189" t="s">
        <v>871</v>
      </c>
      <c r="F426" s="190" t="s">
        <v>2900</v>
      </c>
      <c r="G426" s="187"/>
      <c r="H426" s="191">
        <v>247.9</v>
      </c>
      <c r="I426" s="192"/>
      <c r="J426" s="187"/>
      <c r="K426" s="187"/>
      <c r="L426" s="193"/>
      <c r="M426" s="194"/>
      <c r="N426" s="195"/>
      <c r="O426" s="195"/>
      <c r="P426" s="195"/>
      <c r="Q426" s="195"/>
      <c r="R426" s="195"/>
      <c r="S426" s="195"/>
      <c r="T426" s="196"/>
      <c r="AT426" s="197" t="s">
        <v>325</v>
      </c>
      <c r="AU426" s="197" t="s">
        <v>106</v>
      </c>
      <c r="AV426" s="11" t="s">
        <v>106</v>
      </c>
      <c r="AW426" s="11" t="s">
        <v>31</v>
      </c>
      <c r="AX426" s="11" t="s">
        <v>77</v>
      </c>
      <c r="AY426" s="197" t="s">
        <v>310</v>
      </c>
    </row>
    <row r="427" spans="2:65" s="1" customFormat="1" ht="16.5" customHeight="1">
      <c r="B427" s="31"/>
      <c r="C427" s="175" t="s">
        <v>873</v>
      </c>
      <c r="D427" s="175" t="s">
        <v>317</v>
      </c>
      <c r="E427" s="176" t="s">
        <v>755</v>
      </c>
      <c r="F427" s="177" t="s">
        <v>756</v>
      </c>
      <c r="G427" s="178" t="s">
        <v>320</v>
      </c>
      <c r="H427" s="179">
        <v>340.56</v>
      </c>
      <c r="I427" s="180"/>
      <c r="J427" s="179">
        <f>ROUND(I427*H427,2)</f>
        <v>0</v>
      </c>
      <c r="K427" s="177" t="s">
        <v>321</v>
      </c>
      <c r="L427" s="35"/>
      <c r="M427" s="181" t="s">
        <v>1</v>
      </c>
      <c r="N427" s="182" t="s">
        <v>41</v>
      </c>
      <c r="O427" s="57"/>
      <c r="P427" s="183">
        <f>O427*H427</f>
        <v>0</v>
      </c>
      <c r="Q427" s="183">
        <v>0.00013</v>
      </c>
      <c r="R427" s="183">
        <f>Q427*H427</f>
        <v>0.044272799999999994</v>
      </c>
      <c r="S427" s="183">
        <v>0</v>
      </c>
      <c r="T427" s="184">
        <f>S427*H427</f>
        <v>0</v>
      </c>
      <c r="AR427" s="14" t="s">
        <v>314</v>
      </c>
      <c r="AT427" s="14" t="s">
        <v>317</v>
      </c>
      <c r="AU427" s="14" t="s">
        <v>106</v>
      </c>
      <c r="AY427" s="14" t="s">
        <v>310</v>
      </c>
      <c r="BE427" s="185">
        <f>IF(N427="základní",J427,0)</f>
        <v>0</v>
      </c>
      <c r="BF427" s="185">
        <f>IF(N427="snížená",J427,0)</f>
        <v>0</v>
      </c>
      <c r="BG427" s="185">
        <f>IF(N427="zákl. přenesená",J427,0)</f>
        <v>0</v>
      </c>
      <c r="BH427" s="185">
        <f>IF(N427="sníž. přenesená",J427,0)</f>
        <v>0</v>
      </c>
      <c r="BI427" s="185">
        <f>IF(N427="nulová",J427,0)</f>
        <v>0</v>
      </c>
      <c r="BJ427" s="14" t="s">
        <v>106</v>
      </c>
      <c r="BK427" s="185">
        <f>ROUND(I427*H427,2)</f>
        <v>0</v>
      </c>
      <c r="BL427" s="14" t="s">
        <v>314</v>
      </c>
      <c r="BM427" s="14" t="s">
        <v>2910</v>
      </c>
    </row>
    <row r="428" spans="2:51" s="12" customFormat="1" ht="11.25">
      <c r="B428" s="198"/>
      <c r="C428" s="199"/>
      <c r="D428" s="188" t="s">
        <v>325</v>
      </c>
      <c r="E428" s="200" t="s">
        <v>1</v>
      </c>
      <c r="F428" s="201" t="s">
        <v>441</v>
      </c>
      <c r="G428" s="199"/>
      <c r="H428" s="200" t="s">
        <v>1</v>
      </c>
      <c r="I428" s="202"/>
      <c r="J428" s="199"/>
      <c r="K428" s="199"/>
      <c r="L428" s="203"/>
      <c r="M428" s="204"/>
      <c r="N428" s="205"/>
      <c r="O428" s="205"/>
      <c r="P428" s="205"/>
      <c r="Q428" s="205"/>
      <c r="R428" s="205"/>
      <c r="S428" s="205"/>
      <c r="T428" s="206"/>
      <c r="AT428" s="207" t="s">
        <v>325</v>
      </c>
      <c r="AU428" s="207" t="s">
        <v>106</v>
      </c>
      <c r="AV428" s="12" t="s">
        <v>77</v>
      </c>
      <c r="AW428" s="12" t="s">
        <v>31</v>
      </c>
      <c r="AX428" s="12" t="s">
        <v>69</v>
      </c>
      <c r="AY428" s="207" t="s">
        <v>310</v>
      </c>
    </row>
    <row r="429" spans="2:51" s="11" customFormat="1" ht="11.25">
      <c r="B429" s="186"/>
      <c r="C429" s="187"/>
      <c r="D429" s="188" t="s">
        <v>325</v>
      </c>
      <c r="E429" s="189" t="s">
        <v>877</v>
      </c>
      <c r="F429" s="190" t="s">
        <v>2911</v>
      </c>
      <c r="G429" s="187"/>
      <c r="H429" s="191">
        <v>340.56</v>
      </c>
      <c r="I429" s="192"/>
      <c r="J429" s="187"/>
      <c r="K429" s="187"/>
      <c r="L429" s="193"/>
      <c r="M429" s="194"/>
      <c r="N429" s="195"/>
      <c r="O429" s="195"/>
      <c r="P429" s="195"/>
      <c r="Q429" s="195"/>
      <c r="R429" s="195"/>
      <c r="S429" s="195"/>
      <c r="T429" s="196"/>
      <c r="AT429" s="197" t="s">
        <v>325</v>
      </c>
      <c r="AU429" s="197" t="s">
        <v>106</v>
      </c>
      <c r="AV429" s="11" t="s">
        <v>106</v>
      </c>
      <c r="AW429" s="11" t="s">
        <v>31</v>
      </c>
      <c r="AX429" s="11" t="s">
        <v>69</v>
      </c>
      <c r="AY429" s="197" t="s">
        <v>310</v>
      </c>
    </row>
    <row r="430" spans="2:51" s="11" customFormat="1" ht="11.25">
      <c r="B430" s="186"/>
      <c r="C430" s="187"/>
      <c r="D430" s="188" t="s">
        <v>325</v>
      </c>
      <c r="E430" s="189" t="s">
        <v>2912</v>
      </c>
      <c r="F430" s="190" t="s">
        <v>2913</v>
      </c>
      <c r="G430" s="187"/>
      <c r="H430" s="191">
        <v>340.56</v>
      </c>
      <c r="I430" s="192"/>
      <c r="J430" s="187"/>
      <c r="K430" s="187"/>
      <c r="L430" s="193"/>
      <c r="M430" s="194"/>
      <c r="N430" s="195"/>
      <c r="O430" s="195"/>
      <c r="P430" s="195"/>
      <c r="Q430" s="195"/>
      <c r="R430" s="195"/>
      <c r="S430" s="195"/>
      <c r="T430" s="196"/>
      <c r="AT430" s="197" t="s">
        <v>325</v>
      </c>
      <c r="AU430" s="197" t="s">
        <v>106</v>
      </c>
      <c r="AV430" s="11" t="s">
        <v>106</v>
      </c>
      <c r="AW430" s="11" t="s">
        <v>31</v>
      </c>
      <c r="AX430" s="11" t="s">
        <v>77</v>
      </c>
      <c r="AY430" s="197" t="s">
        <v>310</v>
      </c>
    </row>
    <row r="431" spans="2:65" s="1" customFormat="1" ht="22.5" customHeight="1">
      <c r="B431" s="31"/>
      <c r="C431" s="175" t="s">
        <v>883</v>
      </c>
      <c r="D431" s="175" t="s">
        <v>317</v>
      </c>
      <c r="E431" s="176" t="s">
        <v>764</v>
      </c>
      <c r="F431" s="177" t="s">
        <v>765</v>
      </c>
      <c r="G431" s="178" t="s">
        <v>320</v>
      </c>
      <c r="H431" s="179">
        <v>72.63</v>
      </c>
      <c r="I431" s="180"/>
      <c r="J431" s="179">
        <f>ROUND(I431*H431,2)</f>
        <v>0</v>
      </c>
      <c r="K431" s="177" t="s">
        <v>321</v>
      </c>
      <c r="L431" s="35"/>
      <c r="M431" s="181" t="s">
        <v>1</v>
      </c>
      <c r="N431" s="182" t="s">
        <v>41</v>
      </c>
      <c r="O431" s="57"/>
      <c r="P431" s="183">
        <f>O431*H431</f>
        <v>0</v>
      </c>
      <c r="Q431" s="183">
        <v>0</v>
      </c>
      <c r="R431" s="183">
        <f>Q431*H431</f>
        <v>0</v>
      </c>
      <c r="S431" s="183">
        <v>0.048</v>
      </c>
      <c r="T431" s="184">
        <f>S431*H431</f>
        <v>3.48624</v>
      </c>
      <c r="AR431" s="14" t="s">
        <v>314</v>
      </c>
      <c r="AT431" s="14" t="s">
        <v>317</v>
      </c>
      <c r="AU431" s="14" t="s">
        <v>106</v>
      </c>
      <c r="AY431" s="14" t="s">
        <v>310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14" t="s">
        <v>106</v>
      </c>
      <c r="BK431" s="185">
        <f>ROUND(I431*H431,2)</f>
        <v>0</v>
      </c>
      <c r="BL431" s="14" t="s">
        <v>314</v>
      </c>
      <c r="BM431" s="14" t="s">
        <v>2914</v>
      </c>
    </row>
    <row r="432" spans="2:51" s="12" customFormat="1" ht="11.25">
      <c r="B432" s="198"/>
      <c r="C432" s="199"/>
      <c r="D432" s="188" t="s">
        <v>325</v>
      </c>
      <c r="E432" s="200" t="s">
        <v>1</v>
      </c>
      <c r="F432" s="201" t="s">
        <v>2915</v>
      </c>
      <c r="G432" s="199"/>
      <c r="H432" s="200" t="s">
        <v>1</v>
      </c>
      <c r="I432" s="202"/>
      <c r="J432" s="199"/>
      <c r="K432" s="199"/>
      <c r="L432" s="203"/>
      <c r="M432" s="204"/>
      <c r="N432" s="205"/>
      <c r="O432" s="205"/>
      <c r="P432" s="205"/>
      <c r="Q432" s="205"/>
      <c r="R432" s="205"/>
      <c r="S432" s="205"/>
      <c r="T432" s="206"/>
      <c r="AT432" s="207" t="s">
        <v>325</v>
      </c>
      <c r="AU432" s="207" t="s">
        <v>106</v>
      </c>
      <c r="AV432" s="12" t="s">
        <v>77</v>
      </c>
      <c r="AW432" s="12" t="s">
        <v>31</v>
      </c>
      <c r="AX432" s="12" t="s">
        <v>69</v>
      </c>
      <c r="AY432" s="207" t="s">
        <v>310</v>
      </c>
    </row>
    <row r="433" spans="2:51" s="11" customFormat="1" ht="11.25">
      <c r="B433" s="186"/>
      <c r="C433" s="187"/>
      <c r="D433" s="188" t="s">
        <v>325</v>
      </c>
      <c r="E433" s="189" t="s">
        <v>887</v>
      </c>
      <c r="F433" s="190" t="s">
        <v>2916</v>
      </c>
      <c r="G433" s="187"/>
      <c r="H433" s="191">
        <v>72.63</v>
      </c>
      <c r="I433" s="192"/>
      <c r="J433" s="187"/>
      <c r="K433" s="187"/>
      <c r="L433" s="193"/>
      <c r="M433" s="194"/>
      <c r="N433" s="195"/>
      <c r="O433" s="195"/>
      <c r="P433" s="195"/>
      <c r="Q433" s="195"/>
      <c r="R433" s="195"/>
      <c r="S433" s="195"/>
      <c r="T433" s="196"/>
      <c r="AT433" s="197" t="s">
        <v>325</v>
      </c>
      <c r="AU433" s="197" t="s">
        <v>106</v>
      </c>
      <c r="AV433" s="11" t="s">
        <v>106</v>
      </c>
      <c r="AW433" s="11" t="s">
        <v>31</v>
      </c>
      <c r="AX433" s="11" t="s">
        <v>77</v>
      </c>
      <c r="AY433" s="197" t="s">
        <v>310</v>
      </c>
    </row>
    <row r="434" spans="2:65" s="1" customFormat="1" ht="22.5" customHeight="1">
      <c r="B434" s="31"/>
      <c r="C434" s="175" t="s">
        <v>891</v>
      </c>
      <c r="D434" s="175" t="s">
        <v>317</v>
      </c>
      <c r="E434" s="176" t="s">
        <v>772</v>
      </c>
      <c r="F434" s="177" t="s">
        <v>773</v>
      </c>
      <c r="G434" s="178" t="s">
        <v>320</v>
      </c>
      <c r="H434" s="179">
        <v>19.17</v>
      </c>
      <c r="I434" s="180"/>
      <c r="J434" s="179">
        <f>ROUND(I434*H434,2)</f>
        <v>0</v>
      </c>
      <c r="K434" s="177" t="s">
        <v>321</v>
      </c>
      <c r="L434" s="35"/>
      <c r="M434" s="181" t="s">
        <v>1</v>
      </c>
      <c r="N434" s="182" t="s">
        <v>41</v>
      </c>
      <c r="O434" s="57"/>
      <c r="P434" s="183">
        <f>O434*H434</f>
        <v>0</v>
      </c>
      <c r="Q434" s="183">
        <v>0</v>
      </c>
      <c r="R434" s="183">
        <f>Q434*H434</f>
        <v>0</v>
      </c>
      <c r="S434" s="183">
        <v>0.038</v>
      </c>
      <c r="T434" s="184">
        <f>S434*H434</f>
        <v>0.72846</v>
      </c>
      <c r="AR434" s="14" t="s">
        <v>314</v>
      </c>
      <c r="AT434" s="14" t="s">
        <v>317</v>
      </c>
      <c r="AU434" s="14" t="s">
        <v>106</v>
      </c>
      <c r="AY434" s="14" t="s">
        <v>310</v>
      </c>
      <c r="BE434" s="185">
        <f>IF(N434="základní",J434,0)</f>
        <v>0</v>
      </c>
      <c r="BF434" s="185">
        <f>IF(N434="snížená",J434,0)</f>
        <v>0</v>
      </c>
      <c r="BG434" s="185">
        <f>IF(N434="zákl. přenesená",J434,0)</f>
        <v>0</v>
      </c>
      <c r="BH434" s="185">
        <f>IF(N434="sníž. přenesená",J434,0)</f>
        <v>0</v>
      </c>
      <c r="BI434" s="185">
        <f>IF(N434="nulová",J434,0)</f>
        <v>0</v>
      </c>
      <c r="BJ434" s="14" t="s">
        <v>106</v>
      </c>
      <c r="BK434" s="185">
        <f>ROUND(I434*H434,2)</f>
        <v>0</v>
      </c>
      <c r="BL434" s="14" t="s">
        <v>314</v>
      </c>
      <c r="BM434" s="14" t="s">
        <v>2917</v>
      </c>
    </row>
    <row r="435" spans="2:51" s="11" customFormat="1" ht="11.25">
      <c r="B435" s="186"/>
      <c r="C435" s="187"/>
      <c r="D435" s="188" t="s">
        <v>325</v>
      </c>
      <c r="E435" s="189" t="s">
        <v>895</v>
      </c>
      <c r="F435" s="190" t="s">
        <v>2918</v>
      </c>
      <c r="G435" s="187"/>
      <c r="H435" s="191">
        <v>19.17</v>
      </c>
      <c r="I435" s="192"/>
      <c r="J435" s="187"/>
      <c r="K435" s="187"/>
      <c r="L435" s="193"/>
      <c r="M435" s="194"/>
      <c r="N435" s="195"/>
      <c r="O435" s="195"/>
      <c r="P435" s="195"/>
      <c r="Q435" s="195"/>
      <c r="R435" s="195"/>
      <c r="S435" s="195"/>
      <c r="T435" s="196"/>
      <c r="AT435" s="197" t="s">
        <v>325</v>
      </c>
      <c r="AU435" s="197" t="s">
        <v>106</v>
      </c>
      <c r="AV435" s="11" t="s">
        <v>106</v>
      </c>
      <c r="AW435" s="11" t="s">
        <v>31</v>
      </c>
      <c r="AX435" s="11" t="s">
        <v>69</v>
      </c>
      <c r="AY435" s="197" t="s">
        <v>310</v>
      </c>
    </row>
    <row r="436" spans="2:51" s="11" customFormat="1" ht="11.25">
      <c r="B436" s="186"/>
      <c r="C436" s="187"/>
      <c r="D436" s="188" t="s">
        <v>325</v>
      </c>
      <c r="E436" s="189" t="s">
        <v>897</v>
      </c>
      <c r="F436" s="190" t="s">
        <v>898</v>
      </c>
      <c r="G436" s="187"/>
      <c r="H436" s="191">
        <v>19.17</v>
      </c>
      <c r="I436" s="192"/>
      <c r="J436" s="187"/>
      <c r="K436" s="187"/>
      <c r="L436" s="193"/>
      <c r="M436" s="194"/>
      <c r="N436" s="195"/>
      <c r="O436" s="195"/>
      <c r="P436" s="195"/>
      <c r="Q436" s="195"/>
      <c r="R436" s="195"/>
      <c r="S436" s="195"/>
      <c r="T436" s="196"/>
      <c r="AT436" s="197" t="s">
        <v>325</v>
      </c>
      <c r="AU436" s="197" t="s">
        <v>106</v>
      </c>
      <c r="AV436" s="11" t="s">
        <v>106</v>
      </c>
      <c r="AW436" s="11" t="s">
        <v>31</v>
      </c>
      <c r="AX436" s="11" t="s">
        <v>77</v>
      </c>
      <c r="AY436" s="197" t="s">
        <v>310</v>
      </c>
    </row>
    <row r="437" spans="2:65" s="1" customFormat="1" ht="22.5" customHeight="1">
      <c r="B437" s="31"/>
      <c r="C437" s="175" t="s">
        <v>899</v>
      </c>
      <c r="D437" s="175" t="s">
        <v>317</v>
      </c>
      <c r="E437" s="176" t="s">
        <v>778</v>
      </c>
      <c r="F437" s="177" t="s">
        <v>779</v>
      </c>
      <c r="G437" s="178" t="s">
        <v>320</v>
      </c>
      <c r="H437" s="179">
        <v>53.45</v>
      </c>
      <c r="I437" s="180"/>
      <c r="J437" s="179">
        <f>ROUND(I437*H437,2)</f>
        <v>0</v>
      </c>
      <c r="K437" s="177" t="s">
        <v>321</v>
      </c>
      <c r="L437" s="35"/>
      <c r="M437" s="181" t="s">
        <v>1</v>
      </c>
      <c r="N437" s="182" t="s">
        <v>41</v>
      </c>
      <c r="O437" s="57"/>
      <c r="P437" s="183">
        <f>O437*H437</f>
        <v>0</v>
      </c>
      <c r="Q437" s="183">
        <v>0</v>
      </c>
      <c r="R437" s="183">
        <f>Q437*H437</f>
        <v>0</v>
      </c>
      <c r="S437" s="183">
        <v>0.034</v>
      </c>
      <c r="T437" s="184">
        <f>S437*H437</f>
        <v>1.8173000000000001</v>
      </c>
      <c r="AR437" s="14" t="s">
        <v>314</v>
      </c>
      <c r="AT437" s="14" t="s">
        <v>317</v>
      </c>
      <c r="AU437" s="14" t="s">
        <v>106</v>
      </c>
      <c r="AY437" s="14" t="s">
        <v>310</v>
      </c>
      <c r="BE437" s="185">
        <f>IF(N437="základní",J437,0)</f>
        <v>0</v>
      </c>
      <c r="BF437" s="185">
        <f>IF(N437="snížená",J437,0)</f>
        <v>0</v>
      </c>
      <c r="BG437" s="185">
        <f>IF(N437="zákl. přenesená",J437,0)</f>
        <v>0</v>
      </c>
      <c r="BH437" s="185">
        <f>IF(N437="sníž. přenesená",J437,0)</f>
        <v>0</v>
      </c>
      <c r="BI437" s="185">
        <f>IF(N437="nulová",J437,0)</f>
        <v>0</v>
      </c>
      <c r="BJ437" s="14" t="s">
        <v>106</v>
      </c>
      <c r="BK437" s="185">
        <f>ROUND(I437*H437,2)</f>
        <v>0</v>
      </c>
      <c r="BL437" s="14" t="s">
        <v>314</v>
      </c>
      <c r="BM437" s="14" t="s">
        <v>2919</v>
      </c>
    </row>
    <row r="438" spans="2:51" s="12" customFormat="1" ht="11.25">
      <c r="B438" s="198"/>
      <c r="C438" s="199"/>
      <c r="D438" s="188" t="s">
        <v>325</v>
      </c>
      <c r="E438" s="200" t="s">
        <v>1</v>
      </c>
      <c r="F438" s="201" t="s">
        <v>2915</v>
      </c>
      <c r="G438" s="199"/>
      <c r="H438" s="200" t="s">
        <v>1</v>
      </c>
      <c r="I438" s="202"/>
      <c r="J438" s="199"/>
      <c r="K438" s="199"/>
      <c r="L438" s="203"/>
      <c r="M438" s="204"/>
      <c r="N438" s="205"/>
      <c r="O438" s="205"/>
      <c r="P438" s="205"/>
      <c r="Q438" s="205"/>
      <c r="R438" s="205"/>
      <c r="S438" s="205"/>
      <c r="T438" s="206"/>
      <c r="AT438" s="207" t="s">
        <v>325</v>
      </c>
      <c r="AU438" s="207" t="s">
        <v>106</v>
      </c>
      <c r="AV438" s="12" t="s">
        <v>77</v>
      </c>
      <c r="AW438" s="12" t="s">
        <v>31</v>
      </c>
      <c r="AX438" s="12" t="s">
        <v>69</v>
      </c>
      <c r="AY438" s="207" t="s">
        <v>310</v>
      </c>
    </row>
    <row r="439" spans="2:51" s="11" customFormat="1" ht="11.25">
      <c r="B439" s="186"/>
      <c r="C439" s="187"/>
      <c r="D439" s="188" t="s">
        <v>325</v>
      </c>
      <c r="E439" s="189" t="s">
        <v>903</v>
      </c>
      <c r="F439" s="190" t="s">
        <v>2920</v>
      </c>
      <c r="G439" s="187"/>
      <c r="H439" s="191">
        <v>53.45</v>
      </c>
      <c r="I439" s="192"/>
      <c r="J439" s="187"/>
      <c r="K439" s="187"/>
      <c r="L439" s="193"/>
      <c r="M439" s="194"/>
      <c r="N439" s="195"/>
      <c r="O439" s="195"/>
      <c r="P439" s="195"/>
      <c r="Q439" s="195"/>
      <c r="R439" s="195"/>
      <c r="S439" s="195"/>
      <c r="T439" s="196"/>
      <c r="AT439" s="197" t="s">
        <v>325</v>
      </c>
      <c r="AU439" s="197" t="s">
        <v>106</v>
      </c>
      <c r="AV439" s="11" t="s">
        <v>106</v>
      </c>
      <c r="AW439" s="11" t="s">
        <v>31</v>
      </c>
      <c r="AX439" s="11" t="s">
        <v>77</v>
      </c>
      <c r="AY439" s="197" t="s">
        <v>310</v>
      </c>
    </row>
    <row r="440" spans="2:65" s="1" customFormat="1" ht="22.5" customHeight="1">
      <c r="B440" s="31"/>
      <c r="C440" s="175" t="s">
        <v>907</v>
      </c>
      <c r="D440" s="175" t="s">
        <v>317</v>
      </c>
      <c r="E440" s="176" t="s">
        <v>786</v>
      </c>
      <c r="F440" s="177" t="s">
        <v>787</v>
      </c>
      <c r="G440" s="178" t="s">
        <v>320</v>
      </c>
      <c r="H440" s="179">
        <v>16.42</v>
      </c>
      <c r="I440" s="180"/>
      <c r="J440" s="179">
        <f>ROUND(I440*H440,2)</f>
        <v>0</v>
      </c>
      <c r="K440" s="177" t="s">
        <v>321</v>
      </c>
      <c r="L440" s="35"/>
      <c r="M440" s="181" t="s">
        <v>1</v>
      </c>
      <c r="N440" s="182" t="s">
        <v>41</v>
      </c>
      <c r="O440" s="57"/>
      <c r="P440" s="183">
        <f>O440*H440</f>
        <v>0</v>
      </c>
      <c r="Q440" s="183">
        <v>0</v>
      </c>
      <c r="R440" s="183">
        <f>Q440*H440</f>
        <v>0</v>
      </c>
      <c r="S440" s="183">
        <v>0.032</v>
      </c>
      <c r="T440" s="184">
        <f>S440*H440</f>
        <v>0.52544</v>
      </c>
      <c r="AR440" s="14" t="s">
        <v>314</v>
      </c>
      <c r="AT440" s="14" t="s">
        <v>317</v>
      </c>
      <c r="AU440" s="14" t="s">
        <v>106</v>
      </c>
      <c r="AY440" s="14" t="s">
        <v>310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4" t="s">
        <v>106</v>
      </c>
      <c r="BK440" s="185">
        <f>ROUND(I440*H440,2)</f>
        <v>0</v>
      </c>
      <c r="BL440" s="14" t="s">
        <v>314</v>
      </c>
      <c r="BM440" s="14" t="s">
        <v>2921</v>
      </c>
    </row>
    <row r="441" spans="2:51" s="11" customFormat="1" ht="11.25">
      <c r="B441" s="186"/>
      <c r="C441" s="187"/>
      <c r="D441" s="188" t="s">
        <v>325</v>
      </c>
      <c r="E441" s="189" t="s">
        <v>911</v>
      </c>
      <c r="F441" s="190" t="s">
        <v>2922</v>
      </c>
      <c r="G441" s="187"/>
      <c r="H441" s="191">
        <v>16.42</v>
      </c>
      <c r="I441" s="192"/>
      <c r="J441" s="187"/>
      <c r="K441" s="187"/>
      <c r="L441" s="193"/>
      <c r="M441" s="194"/>
      <c r="N441" s="195"/>
      <c r="O441" s="195"/>
      <c r="P441" s="195"/>
      <c r="Q441" s="195"/>
      <c r="R441" s="195"/>
      <c r="S441" s="195"/>
      <c r="T441" s="196"/>
      <c r="AT441" s="197" t="s">
        <v>325</v>
      </c>
      <c r="AU441" s="197" t="s">
        <v>106</v>
      </c>
      <c r="AV441" s="11" t="s">
        <v>106</v>
      </c>
      <c r="AW441" s="11" t="s">
        <v>31</v>
      </c>
      <c r="AX441" s="11" t="s">
        <v>69</v>
      </c>
      <c r="AY441" s="197" t="s">
        <v>310</v>
      </c>
    </row>
    <row r="442" spans="2:51" s="11" customFormat="1" ht="11.25">
      <c r="B442" s="186"/>
      <c r="C442" s="187"/>
      <c r="D442" s="188" t="s">
        <v>325</v>
      </c>
      <c r="E442" s="189" t="s">
        <v>291</v>
      </c>
      <c r="F442" s="190" t="s">
        <v>2173</v>
      </c>
      <c r="G442" s="187"/>
      <c r="H442" s="191">
        <v>16.42</v>
      </c>
      <c r="I442" s="192"/>
      <c r="J442" s="187"/>
      <c r="K442" s="187"/>
      <c r="L442" s="193"/>
      <c r="M442" s="194"/>
      <c r="N442" s="195"/>
      <c r="O442" s="195"/>
      <c r="P442" s="195"/>
      <c r="Q442" s="195"/>
      <c r="R442" s="195"/>
      <c r="S442" s="195"/>
      <c r="T442" s="196"/>
      <c r="AT442" s="197" t="s">
        <v>325</v>
      </c>
      <c r="AU442" s="197" t="s">
        <v>106</v>
      </c>
      <c r="AV442" s="11" t="s">
        <v>106</v>
      </c>
      <c r="AW442" s="11" t="s">
        <v>31</v>
      </c>
      <c r="AX442" s="11" t="s">
        <v>77</v>
      </c>
      <c r="AY442" s="197" t="s">
        <v>310</v>
      </c>
    </row>
    <row r="443" spans="2:65" s="1" customFormat="1" ht="22.5" customHeight="1">
      <c r="B443" s="31"/>
      <c r="C443" s="175" t="s">
        <v>914</v>
      </c>
      <c r="D443" s="175" t="s">
        <v>317</v>
      </c>
      <c r="E443" s="176" t="s">
        <v>792</v>
      </c>
      <c r="F443" s="177" t="s">
        <v>793</v>
      </c>
      <c r="G443" s="178" t="s">
        <v>320</v>
      </c>
      <c r="H443" s="179">
        <v>4.23</v>
      </c>
      <c r="I443" s="180"/>
      <c r="J443" s="179">
        <f>ROUND(I443*H443,2)</f>
        <v>0</v>
      </c>
      <c r="K443" s="177" t="s">
        <v>321</v>
      </c>
      <c r="L443" s="35"/>
      <c r="M443" s="181" t="s">
        <v>1</v>
      </c>
      <c r="N443" s="182" t="s">
        <v>41</v>
      </c>
      <c r="O443" s="57"/>
      <c r="P443" s="183">
        <f>O443*H443</f>
        <v>0</v>
      </c>
      <c r="Q443" s="183">
        <v>0</v>
      </c>
      <c r="R443" s="183">
        <f>Q443*H443</f>
        <v>0</v>
      </c>
      <c r="S443" s="183">
        <v>0.063</v>
      </c>
      <c r="T443" s="184">
        <f>S443*H443</f>
        <v>0.26649</v>
      </c>
      <c r="AR443" s="14" t="s">
        <v>314</v>
      </c>
      <c r="AT443" s="14" t="s">
        <v>317</v>
      </c>
      <c r="AU443" s="14" t="s">
        <v>106</v>
      </c>
      <c r="AY443" s="14" t="s">
        <v>310</v>
      </c>
      <c r="BE443" s="185">
        <f>IF(N443="základní",J443,0)</f>
        <v>0</v>
      </c>
      <c r="BF443" s="185">
        <f>IF(N443="snížená",J443,0)</f>
        <v>0</v>
      </c>
      <c r="BG443" s="185">
        <f>IF(N443="zákl. přenesená",J443,0)</f>
        <v>0</v>
      </c>
      <c r="BH443" s="185">
        <f>IF(N443="sníž. přenesená",J443,0)</f>
        <v>0</v>
      </c>
      <c r="BI443" s="185">
        <f>IF(N443="nulová",J443,0)</f>
        <v>0</v>
      </c>
      <c r="BJ443" s="14" t="s">
        <v>106</v>
      </c>
      <c r="BK443" s="185">
        <f>ROUND(I443*H443,2)</f>
        <v>0</v>
      </c>
      <c r="BL443" s="14" t="s">
        <v>314</v>
      </c>
      <c r="BM443" s="14" t="s">
        <v>2923</v>
      </c>
    </row>
    <row r="444" spans="2:51" s="11" customFormat="1" ht="11.25">
      <c r="B444" s="186"/>
      <c r="C444" s="187"/>
      <c r="D444" s="188" t="s">
        <v>325</v>
      </c>
      <c r="E444" s="189" t="s">
        <v>918</v>
      </c>
      <c r="F444" s="190" t="s">
        <v>2924</v>
      </c>
      <c r="G444" s="187"/>
      <c r="H444" s="191">
        <v>4.23</v>
      </c>
      <c r="I444" s="192"/>
      <c r="J444" s="187"/>
      <c r="K444" s="187"/>
      <c r="L444" s="193"/>
      <c r="M444" s="194"/>
      <c r="N444" s="195"/>
      <c r="O444" s="195"/>
      <c r="P444" s="195"/>
      <c r="Q444" s="195"/>
      <c r="R444" s="195"/>
      <c r="S444" s="195"/>
      <c r="T444" s="196"/>
      <c r="AT444" s="197" t="s">
        <v>325</v>
      </c>
      <c r="AU444" s="197" t="s">
        <v>106</v>
      </c>
      <c r="AV444" s="11" t="s">
        <v>106</v>
      </c>
      <c r="AW444" s="11" t="s">
        <v>31</v>
      </c>
      <c r="AX444" s="11" t="s">
        <v>77</v>
      </c>
      <c r="AY444" s="197" t="s">
        <v>310</v>
      </c>
    </row>
    <row r="445" spans="2:65" s="1" customFormat="1" ht="22.5" customHeight="1">
      <c r="B445" s="31"/>
      <c r="C445" s="175" t="s">
        <v>921</v>
      </c>
      <c r="D445" s="175" t="s">
        <v>317</v>
      </c>
      <c r="E445" s="176" t="s">
        <v>800</v>
      </c>
      <c r="F445" s="177" t="s">
        <v>801</v>
      </c>
      <c r="G445" s="178" t="s">
        <v>320</v>
      </c>
      <c r="H445" s="179">
        <v>510.67</v>
      </c>
      <c r="I445" s="180"/>
      <c r="J445" s="179">
        <f>ROUND(I445*H445,2)</f>
        <v>0</v>
      </c>
      <c r="K445" s="177" t="s">
        <v>321</v>
      </c>
      <c r="L445" s="35"/>
      <c r="M445" s="181" t="s">
        <v>1</v>
      </c>
      <c r="N445" s="182" t="s">
        <v>41</v>
      </c>
      <c r="O445" s="57"/>
      <c r="P445" s="183">
        <f>O445*H445</f>
        <v>0</v>
      </c>
      <c r="Q445" s="183">
        <v>0</v>
      </c>
      <c r="R445" s="183">
        <f>Q445*H445</f>
        <v>0</v>
      </c>
      <c r="S445" s="183">
        <v>0.046</v>
      </c>
      <c r="T445" s="184">
        <f>S445*H445</f>
        <v>23.49082</v>
      </c>
      <c r="AR445" s="14" t="s">
        <v>314</v>
      </c>
      <c r="AT445" s="14" t="s">
        <v>317</v>
      </c>
      <c r="AU445" s="14" t="s">
        <v>106</v>
      </c>
      <c r="AY445" s="14" t="s">
        <v>310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4" t="s">
        <v>106</v>
      </c>
      <c r="BK445" s="185">
        <f>ROUND(I445*H445,2)</f>
        <v>0</v>
      </c>
      <c r="BL445" s="14" t="s">
        <v>314</v>
      </c>
      <c r="BM445" s="14" t="s">
        <v>2925</v>
      </c>
    </row>
    <row r="446" spans="2:51" s="12" customFormat="1" ht="11.25">
      <c r="B446" s="198"/>
      <c r="C446" s="199"/>
      <c r="D446" s="188" t="s">
        <v>325</v>
      </c>
      <c r="E446" s="200" t="s">
        <v>1</v>
      </c>
      <c r="F446" s="201" t="s">
        <v>441</v>
      </c>
      <c r="G446" s="199"/>
      <c r="H446" s="200" t="s">
        <v>1</v>
      </c>
      <c r="I446" s="202"/>
      <c r="J446" s="199"/>
      <c r="K446" s="199"/>
      <c r="L446" s="203"/>
      <c r="M446" s="204"/>
      <c r="N446" s="205"/>
      <c r="O446" s="205"/>
      <c r="P446" s="205"/>
      <c r="Q446" s="205"/>
      <c r="R446" s="205"/>
      <c r="S446" s="205"/>
      <c r="T446" s="206"/>
      <c r="AT446" s="207" t="s">
        <v>325</v>
      </c>
      <c r="AU446" s="207" t="s">
        <v>106</v>
      </c>
      <c r="AV446" s="12" t="s">
        <v>77</v>
      </c>
      <c r="AW446" s="12" t="s">
        <v>31</v>
      </c>
      <c r="AX446" s="12" t="s">
        <v>69</v>
      </c>
      <c r="AY446" s="207" t="s">
        <v>310</v>
      </c>
    </row>
    <row r="447" spans="2:51" s="11" customFormat="1" ht="11.25">
      <c r="B447" s="186"/>
      <c r="C447" s="187"/>
      <c r="D447" s="188" t="s">
        <v>325</v>
      </c>
      <c r="E447" s="189" t="s">
        <v>925</v>
      </c>
      <c r="F447" s="190" t="s">
        <v>2698</v>
      </c>
      <c r="G447" s="187"/>
      <c r="H447" s="191">
        <v>94.16</v>
      </c>
      <c r="I447" s="192"/>
      <c r="J447" s="187"/>
      <c r="K447" s="187"/>
      <c r="L447" s="193"/>
      <c r="M447" s="194"/>
      <c r="N447" s="195"/>
      <c r="O447" s="195"/>
      <c r="P447" s="195"/>
      <c r="Q447" s="195"/>
      <c r="R447" s="195"/>
      <c r="S447" s="195"/>
      <c r="T447" s="196"/>
      <c r="AT447" s="197" t="s">
        <v>325</v>
      </c>
      <c r="AU447" s="197" t="s">
        <v>106</v>
      </c>
      <c r="AV447" s="11" t="s">
        <v>106</v>
      </c>
      <c r="AW447" s="11" t="s">
        <v>31</v>
      </c>
      <c r="AX447" s="11" t="s">
        <v>69</v>
      </c>
      <c r="AY447" s="197" t="s">
        <v>310</v>
      </c>
    </row>
    <row r="448" spans="2:51" s="11" customFormat="1" ht="11.25">
      <c r="B448" s="186"/>
      <c r="C448" s="187"/>
      <c r="D448" s="188" t="s">
        <v>325</v>
      </c>
      <c r="E448" s="189" t="s">
        <v>927</v>
      </c>
      <c r="F448" s="190" t="s">
        <v>2699</v>
      </c>
      <c r="G448" s="187"/>
      <c r="H448" s="191">
        <v>47.88</v>
      </c>
      <c r="I448" s="192"/>
      <c r="J448" s="187"/>
      <c r="K448" s="187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325</v>
      </c>
      <c r="AU448" s="197" t="s">
        <v>106</v>
      </c>
      <c r="AV448" s="11" t="s">
        <v>106</v>
      </c>
      <c r="AW448" s="11" t="s">
        <v>31</v>
      </c>
      <c r="AX448" s="11" t="s">
        <v>69</v>
      </c>
      <c r="AY448" s="197" t="s">
        <v>310</v>
      </c>
    </row>
    <row r="449" spans="2:51" s="11" customFormat="1" ht="11.25">
      <c r="B449" s="186"/>
      <c r="C449" s="187"/>
      <c r="D449" s="188" t="s">
        <v>325</v>
      </c>
      <c r="E449" s="189" t="s">
        <v>2608</v>
      </c>
      <c r="F449" s="190" t="s">
        <v>2700</v>
      </c>
      <c r="G449" s="187"/>
      <c r="H449" s="191">
        <v>60.65</v>
      </c>
      <c r="I449" s="192"/>
      <c r="J449" s="187"/>
      <c r="K449" s="187"/>
      <c r="L449" s="193"/>
      <c r="M449" s="194"/>
      <c r="N449" s="195"/>
      <c r="O449" s="195"/>
      <c r="P449" s="195"/>
      <c r="Q449" s="195"/>
      <c r="R449" s="195"/>
      <c r="S449" s="195"/>
      <c r="T449" s="196"/>
      <c r="AT449" s="197" t="s">
        <v>325</v>
      </c>
      <c r="AU449" s="197" t="s">
        <v>106</v>
      </c>
      <c r="AV449" s="11" t="s">
        <v>106</v>
      </c>
      <c r="AW449" s="11" t="s">
        <v>31</v>
      </c>
      <c r="AX449" s="11" t="s">
        <v>69</v>
      </c>
      <c r="AY449" s="197" t="s">
        <v>310</v>
      </c>
    </row>
    <row r="450" spans="2:51" s="11" customFormat="1" ht="11.25">
      <c r="B450" s="186"/>
      <c r="C450" s="187"/>
      <c r="D450" s="188" t="s">
        <v>325</v>
      </c>
      <c r="E450" s="189" t="s">
        <v>2610</v>
      </c>
      <c r="F450" s="190" t="s">
        <v>2701</v>
      </c>
      <c r="G450" s="187"/>
      <c r="H450" s="191">
        <v>85.12</v>
      </c>
      <c r="I450" s="192"/>
      <c r="J450" s="187"/>
      <c r="K450" s="187"/>
      <c r="L450" s="193"/>
      <c r="M450" s="194"/>
      <c r="N450" s="195"/>
      <c r="O450" s="195"/>
      <c r="P450" s="195"/>
      <c r="Q450" s="195"/>
      <c r="R450" s="195"/>
      <c r="S450" s="195"/>
      <c r="T450" s="196"/>
      <c r="AT450" s="197" t="s">
        <v>325</v>
      </c>
      <c r="AU450" s="197" t="s">
        <v>106</v>
      </c>
      <c r="AV450" s="11" t="s">
        <v>106</v>
      </c>
      <c r="AW450" s="11" t="s">
        <v>31</v>
      </c>
      <c r="AX450" s="11" t="s">
        <v>69</v>
      </c>
      <c r="AY450" s="197" t="s">
        <v>310</v>
      </c>
    </row>
    <row r="451" spans="2:51" s="11" customFormat="1" ht="11.25">
      <c r="B451" s="186"/>
      <c r="C451" s="187"/>
      <c r="D451" s="188" t="s">
        <v>325</v>
      </c>
      <c r="E451" s="189" t="s">
        <v>2611</v>
      </c>
      <c r="F451" s="190" t="s">
        <v>2702</v>
      </c>
      <c r="G451" s="187"/>
      <c r="H451" s="191">
        <v>70.22</v>
      </c>
      <c r="I451" s="192"/>
      <c r="J451" s="187"/>
      <c r="K451" s="187"/>
      <c r="L451" s="193"/>
      <c r="M451" s="194"/>
      <c r="N451" s="195"/>
      <c r="O451" s="195"/>
      <c r="P451" s="195"/>
      <c r="Q451" s="195"/>
      <c r="R451" s="195"/>
      <c r="S451" s="195"/>
      <c r="T451" s="196"/>
      <c r="AT451" s="197" t="s">
        <v>325</v>
      </c>
      <c r="AU451" s="197" t="s">
        <v>106</v>
      </c>
      <c r="AV451" s="11" t="s">
        <v>106</v>
      </c>
      <c r="AW451" s="11" t="s">
        <v>31</v>
      </c>
      <c r="AX451" s="11" t="s">
        <v>69</v>
      </c>
      <c r="AY451" s="197" t="s">
        <v>310</v>
      </c>
    </row>
    <row r="452" spans="2:51" s="11" customFormat="1" ht="11.25">
      <c r="B452" s="186"/>
      <c r="C452" s="187"/>
      <c r="D452" s="188" t="s">
        <v>325</v>
      </c>
      <c r="E452" s="189" t="s">
        <v>2593</v>
      </c>
      <c r="F452" s="190" t="s">
        <v>489</v>
      </c>
      <c r="G452" s="187"/>
      <c r="H452" s="191">
        <v>67.03</v>
      </c>
      <c r="I452" s="192"/>
      <c r="J452" s="187"/>
      <c r="K452" s="187"/>
      <c r="L452" s="193"/>
      <c r="M452" s="194"/>
      <c r="N452" s="195"/>
      <c r="O452" s="195"/>
      <c r="P452" s="195"/>
      <c r="Q452" s="195"/>
      <c r="R452" s="195"/>
      <c r="S452" s="195"/>
      <c r="T452" s="196"/>
      <c r="AT452" s="197" t="s">
        <v>325</v>
      </c>
      <c r="AU452" s="197" t="s">
        <v>106</v>
      </c>
      <c r="AV452" s="11" t="s">
        <v>106</v>
      </c>
      <c r="AW452" s="11" t="s">
        <v>31</v>
      </c>
      <c r="AX452" s="11" t="s">
        <v>69</v>
      </c>
      <c r="AY452" s="197" t="s">
        <v>310</v>
      </c>
    </row>
    <row r="453" spans="2:51" s="12" customFormat="1" ht="11.25">
      <c r="B453" s="198"/>
      <c r="C453" s="199"/>
      <c r="D453" s="188" t="s">
        <v>325</v>
      </c>
      <c r="E453" s="200" t="s">
        <v>1</v>
      </c>
      <c r="F453" s="201" t="s">
        <v>491</v>
      </c>
      <c r="G453" s="199"/>
      <c r="H453" s="200" t="s">
        <v>1</v>
      </c>
      <c r="I453" s="202"/>
      <c r="J453" s="199"/>
      <c r="K453" s="199"/>
      <c r="L453" s="203"/>
      <c r="M453" s="204"/>
      <c r="N453" s="205"/>
      <c r="O453" s="205"/>
      <c r="P453" s="205"/>
      <c r="Q453" s="205"/>
      <c r="R453" s="205"/>
      <c r="S453" s="205"/>
      <c r="T453" s="206"/>
      <c r="AT453" s="207" t="s">
        <v>325</v>
      </c>
      <c r="AU453" s="207" t="s">
        <v>106</v>
      </c>
      <c r="AV453" s="12" t="s">
        <v>77</v>
      </c>
      <c r="AW453" s="12" t="s">
        <v>31</v>
      </c>
      <c r="AX453" s="12" t="s">
        <v>69</v>
      </c>
      <c r="AY453" s="207" t="s">
        <v>310</v>
      </c>
    </row>
    <row r="454" spans="2:51" s="11" customFormat="1" ht="11.25">
      <c r="B454" s="186"/>
      <c r="C454" s="187"/>
      <c r="D454" s="188" t="s">
        <v>325</v>
      </c>
      <c r="E454" s="189" t="s">
        <v>2594</v>
      </c>
      <c r="F454" s="190" t="s">
        <v>2703</v>
      </c>
      <c r="G454" s="187"/>
      <c r="H454" s="191">
        <v>-25.02</v>
      </c>
      <c r="I454" s="192"/>
      <c r="J454" s="187"/>
      <c r="K454" s="187"/>
      <c r="L454" s="193"/>
      <c r="M454" s="194"/>
      <c r="N454" s="195"/>
      <c r="O454" s="195"/>
      <c r="P454" s="195"/>
      <c r="Q454" s="195"/>
      <c r="R454" s="195"/>
      <c r="S454" s="195"/>
      <c r="T454" s="196"/>
      <c r="AT454" s="197" t="s">
        <v>325</v>
      </c>
      <c r="AU454" s="197" t="s">
        <v>106</v>
      </c>
      <c r="AV454" s="11" t="s">
        <v>106</v>
      </c>
      <c r="AW454" s="11" t="s">
        <v>31</v>
      </c>
      <c r="AX454" s="11" t="s">
        <v>69</v>
      </c>
      <c r="AY454" s="197" t="s">
        <v>310</v>
      </c>
    </row>
    <row r="455" spans="2:51" s="12" customFormat="1" ht="11.25">
      <c r="B455" s="198"/>
      <c r="C455" s="199"/>
      <c r="D455" s="188" t="s">
        <v>325</v>
      </c>
      <c r="E455" s="200" t="s">
        <v>1</v>
      </c>
      <c r="F455" s="201" t="s">
        <v>473</v>
      </c>
      <c r="G455" s="199"/>
      <c r="H455" s="200" t="s">
        <v>1</v>
      </c>
      <c r="I455" s="202"/>
      <c r="J455" s="199"/>
      <c r="K455" s="199"/>
      <c r="L455" s="203"/>
      <c r="M455" s="204"/>
      <c r="N455" s="205"/>
      <c r="O455" s="205"/>
      <c r="P455" s="205"/>
      <c r="Q455" s="205"/>
      <c r="R455" s="205"/>
      <c r="S455" s="205"/>
      <c r="T455" s="206"/>
      <c r="AT455" s="207" t="s">
        <v>325</v>
      </c>
      <c r="AU455" s="207" t="s">
        <v>106</v>
      </c>
      <c r="AV455" s="12" t="s">
        <v>77</v>
      </c>
      <c r="AW455" s="12" t="s">
        <v>31</v>
      </c>
      <c r="AX455" s="12" t="s">
        <v>69</v>
      </c>
      <c r="AY455" s="207" t="s">
        <v>310</v>
      </c>
    </row>
    <row r="456" spans="2:51" s="11" customFormat="1" ht="11.25">
      <c r="B456" s="186"/>
      <c r="C456" s="187"/>
      <c r="D456" s="188" t="s">
        <v>325</v>
      </c>
      <c r="E456" s="189" t="s">
        <v>2595</v>
      </c>
      <c r="F456" s="190" t="s">
        <v>2704</v>
      </c>
      <c r="G456" s="187"/>
      <c r="H456" s="191">
        <v>29.4</v>
      </c>
      <c r="I456" s="192"/>
      <c r="J456" s="187"/>
      <c r="K456" s="187"/>
      <c r="L456" s="193"/>
      <c r="M456" s="194"/>
      <c r="N456" s="195"/>
      <c r="O456" s="195"/>
      <c r="P456" s="195"/>
      <c r="Q456" s="195"/>
      <c r="R456" s="195"/>
      <c r="S456" s="195"/>
      <c r="T456" s="196"/>
      <c r="AT456" s="197" t="s">
        <v>325</v>
      </c>
      <c r="AU456" s="197" t="s">
        <v>106</v>
      </c>
      <c r="AV456" s="11" t="s">
        <v>106</v>
      </c>
      <c r="AW456" s="11" t="s">
        <v>31</v>
      </c>
      <c r="AX456" s="11" t="s">
        <v>69</v>
      </c>
      <c r="AY456" s="197" t="s">
        <v>310</v>
      </c>
    </row>
    <row r="457" spans="2:51" s="11" customFormat="1" ht="11.25">
      <c r="B457" s="186"/>
      <c r="C457" s="187"/>
      <c r="D457" s="188" t="s">
        <v>325</v>
      </c>
      <c r="E457" s="189" t="s">
        <v>2596</v>
      </c>
      <c r="F457" s="190" t="s">
        <v>2705</v>
      </c>
      <c r="G457" s="187"/>
      <c r="H457" s="191">
        <v>81.23</v>
      </c>
      <c r="I457" s="192"/>
      <c r="J457" s="187"/>
      <c r="K457" s="187"/>
      <c r="L457" s="193"/>
      <c r="M457" s="194"/>
      <c r="N457" s="195"/>
      <c r="O457" s="195"/>
      <c r="P457" s="195"/>
      <c r="Q457" s="195"/>
      <c r="R457" s="195"/>
      <c r="S457" s="195"/>
      <c r="T457" s="196"/>
      <c r="AT457" s="197" t="s">
        <v>325</v>
      </c>
      <c r="AU457" s="197" t="s">
        <v>106</v>
      </c>
      <c r="AV457" s="11" t="s">
        <v>106</v>
      </c>
      <c r="AW457" s="11" t="s">
        <v>31</v>
      </c>
      <c r="AX457" s="11" t="s">
        <v>69</v>
      </c>
      <c r="AY457" s="197" t="s">
        <v>310</v>
      </c>
    </row>
    <row r="458" spans="2:51" s="11" customFormat="1" ht="11.25">
      <c r="B458" s="186"/>
      <c r="C458" s="187"/>
      <c r="D458" s="188" t="s">
        <v>325</v>
      </c>
      <c r="E458" s="189" t="s">
        <v>2926</v>
      </c>
      <c r="F458" s="190" t="s">
        <v>2927</v>
      </c>
      <c r="G458" s="187"/>
      <c r="H458" s="191">
        <v>510.67</v>
      </c>
      <c r="I458" s="192"/>
      <c r="J458" s="187"/>
      <c r="K458" s="187"/>
      <c r="L458" s="193"/>
      <c r="M458" s="194"/>
      <c r="N458" s="195"/>
      <c r="O458" s="195"/>
      <c r="P458" s="195"/>
      <c r="Q458" s="195"/>
      <c r="R458" s="195"/>
      <c r="S458" s="195"/>
      <c r="T458" s="196"/>
      <c r="AT458" s="197" t="s">
        <v>325</v>
      </c>
      <c r="AU458" s="197" t="s">
        <v>106</v>
      </c>
      <c r="AV458" s="11" t="s">
        <v>106</v>
      </c>
      <c r="AW458" s="11" t="s">
        <v>31</v>
      </c>
      <c r="AX458" s="11" t="s">
        <v>77</v>
      </c>
      <c r="AY458" s="197" t="s">
        <v>310</v>
      </c>
    </row>
    <row r="459" spans="2:65" s="1" customFormat="1" ht="22.5" customHeight="1">
      <c r="B459" s="31"/>
      <c r="C459" s="175" t="s">
        <v>929</v>
      </c>
      <c r="D459" s="175" t="s">
        <v>317</v>
      </c>
      <c r="E459" s="176" t="s">
        <v>807</v>
      </c>
      <c r="F459" s="177" t="s">
        <v>808</v>
      </c>
      <c r="G459" s="178" t="s">
        <v>320</v>
      </c>
      <c r="H459" s="179">
        <v>1266.51</v>
      </c>
      <c r="I459" s="180"/>
      <c r="J459" s="179">
        <f>ROUND(I459*H459,2)</f>
        <v>0</v>
      </c>
      <c r="K459" s="177" t="s">
        <v>321</v>
      </c>
      <c r="L459" s="35"/>
      <c r="M459" s="181" t="s">
        <v>1</v>
      </c>
      <c r="N459" s="182" t="s">
        <v>41</v>
      </c>
      <c r="O459" s="57"/>
      <c r="P459" s="183">
        <f>O459*H459</f>
        <v>0</v>
      </c>
      <c r="Q459" s="183">
        <v>0</v>
      </c>
      <c r="R459" s="183">
        <f>Q459*H459</f>
        <v>0</v>
      </c>
      <c r="S459" s="183">
        <v>0.01</v>
      </c>
      <c r="T459" s="184">
        <f>S459*H459</f>
        <v>12.6651</v>
      </c>
      <c r="AR459" s="14" t="s">
        <v>314</v>
      </c>
      <c r="AT459" s="14" t="s">
        <v>317</v>
      </c>
      <c r="AU459" s="14" t="s">
        <v>106</v>
      </c>
      <c r="AY459" s="14" t="s">
        <v>310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4" t="s">
        <v>106</v>
      </c>
      <c r="BK459" s="185">
        <f>ROUND(I459*H459,2)</f>
        <v>0</v>
      </c>
      <c r="BL459" s="14" t="s">
        <v>314</v>
      </c>
      <c r="BM459" s="14" t="s">
        <v>2928</v>
      </c>
    </row>
    <row r="460" spans="2:51" s="12" customFormat="1" ht="11.25">
      <c r="B460" s="198"/>
      <c r="C460" s="199"/>
      <c r="D460" s="188" t="s">
        <v>325</v>
      </c>
      <c r="E460" s="200" t="s">
        <v>1</v>
      </c>
      <c r="F460" s="201" t="s">
        <v>2756</v>
      </c>
      <c r="G460" s="199"/>
      <c r="H460" s="200" t="s">
        <v>1</v>
      </c>
      <c r="I460" s="202"/>
      <c r="J460" s="199"/>
      <c r="K460" s="199"/>
      <c r="L460" s="203"/>
      <c r="M460" s="204"/>
      <c r="N460" s="205"/>
      <c r="O460" s="205"/>
      <c r="P460" s="205"/>
      <c r="Q460" s="205"/>
      <c r="R460" s="205"/>
      <c r="S460" s="205"/>
      <c r="T460" s="206"/>
      <c r="AT460" s="207" t="s">
        <v>325</v>
      </c>
      <c r="AU460" s="207" t="s">
        <v>106</v>
      </c>
      <c r="AV460" s="12" t="s">
        <v>77</v>
      </c>
      <c r="AW460" s="12" t="s">
        <v>31</v>
      </c>
      <c r="AX460" s="12" t="s">
        <v>69</v>
      </c>
      <c r="AY460" s="207" t="s">
        <v>310</v>
      </c>
    </row>
    <row r="461" spans="2:51" s="11" customFormat="1" ht="11.25">
      <c r="B461" s="186"/>
      <c r="C461" s="187"/>
      <c r="D461" s="188" t="s">
        <v>325</v>
      </c>
      <c r="E461" s="189" t="s">
        <v>933</v>
      </c>
      <c r="F461" s="190" t="s">
        <v>2757</v>
      </c>
      <c r="G461" s="187"/>
      <c r="H461" s="191">
        <v>792.17</v>
      </c>
      <c r="I461" s="192"/>
      <c r="J461" s="187"/>
      <c r="K461" s="187"/>
      <c r="L461" s="193"/>
      <c r="M461" s="194"/>
      <c r="N461" s="195"/>
      <c r="O461" s="195"/>
      <c r="P461" s="195"/>
      <c r="Q461" s="195"/>
      <c r="R461" s="195"/>
      <c r="S461" s="195"/>
      <c r="T461" s="196"/>
      <c r="AT461" s="197" t="s">
        <v>325</v>
      </c>
      <c r="AU461" s="197" t="s">
        <v>106</v>
      </c>
      <c r="AV461" s="11" t="s">
        <v>106</v>
      </c>
      <c r="AW461" s="11" t="s">
        <v>31</v>
      </c>
      <c r="AX461" s="11" t="s">
        <v>69</v>
      </c>
      <c r="AY461" s="197" t="s">
        <v>310</v>
      </c>
    </row>
    <row r="462" spans="2:51" s="12" customFormat="1" ht="11.25">
      <c r="B462" s="198"/>
      <c r="C462" s="199"/>
      <c r="D462" s="188" t="s">
        <v>325</v>
      </c>
      <c r="E462" s="200" t="s">
        <v>1</v>
      </c>
      <c r="F462" s="201" t="s">
        <v>527</v>
      </c>
      <c r="G462" s="199"/>
      <c r="H462" s="200" t="s">
        <v>1</v>
      </c>
      <c r="I462" s="202"/>
      <c r="J462" s="199"/>
      <c r="K462" s="199"/>
      <c r="L462" s="203"/>
      <c r="M462" s="204"/>
      <c r="N462" s="205"/>
      <c r="O462" s="205"/>
      <c r="P462" s="205"/>
      <c r="Q462" s="205"/>
      <c r="R462" s="205"/>
      <c r="S462" s="205"/>
      <c r="T462" s="206"/>
      <c r="AT462" s="207" t="s">
        <v>325</v>
      </c>
      <c r="AU462" s="207" t="s">
        <v>106</v>
      </c>
      <c r="AV462" s="12" t="s">
        <v>77</v>
      </c>
      <c r="AW462" s="12" t="s">
        <v>31</v>
      </c>
      <c r="AX462" s="12" t="s">
        <v>69</v>
      </c>
      <c r="AY462" s="207" t="s">
        <v>310</v>
      </c>
    </row>
    <row r="463" spans="2:51" s="11" customFormat="1" ht="11.25">
      <c r="B463" s="186"/>
      <c r="C463" s="187"/>
      <c r="D463" s="188" t="s">
        <v>325</v>
      </c>
      <c r="E463" s="189" t="s">
        <v>2185</v>
      </c>
      <c r="F463" s="190" t="s">
        <v>2758</v>
      </c>
      <c r="G463" s="187"/>
      <c r="H463" s="191">
        <v>749.33</v>
      </c>
      <c r="I463" s="192"/>
      <c r="J463" s="187"/>
      <c r="K463" s="187"/>
      <c r="L463" s="193"/>
      <c r="M463" s="194"/>
      <c r="N463" s="195"/>
      <c r="O463" s="195"/>
      <c r="P463" s="195"/>
      <c r="Q463" s="195"/>
      <c r="R463" s="195"/>
      <c r="S463" s="195"/>
      <c r="T463" s="196"/>
      <c r="AT463" s="197" t="s">
        <v>325</v>
      </c>
      <c r="AU463" s="197" t="s">
        <v>106</v>
      </c>
      <c r="AV463" s="11" t="s">
        <v>106</v>
      </c>
      <c r="AW463" s="11" t="s">
        <v>31</v>
      </c>
      <c r="AX463" s="11" t="s">
        <v>69</v>
      </c>
      <c r="AY463" s="197" t="s">
        <v>310</v>
      </c>
    </row>
    <row r="464" spans="2:51" s="12" customFormat="1" ht="11.25">
      <c r="B464" s="198"/>
      <c r="C464" s="199"/>
      <c r="D464" s="188" t="s">
        <v>325</v>
      </c>
      <c r="E464" s="200" t="s">
        <v>1</v>
      </c>
      <c r="F464" s="201" t="s">
        <v>534</v>
      </c>
      <c r="G464" s="199"/>
      <c r="H464" s="200" t="s">
        <v>1</v>
      </c>
      <c r="I464" s="202"/>
      <c r="J464" s="199"/>
      <c r="K464" s="199"/>
      <c r="L464" s="203"/>
      <c r="M464" s="204"/>
      <c r="N464" s="205"/>
      <c r="O464" s="205"/>
      <c r="P464" s="205"/>
      <c r="Q464" s="205"/>
      <c r="R464" s="205"/>
      <c r="S464" s="205"/>
      <c r="T464" s="206"/>
      <c r="AT464" s="207" t="s">
        <v>325</v>
      </c>
      <c r="AU464" s="207" t="s">
        <v>106</v>
      </c>
      <c r="AV464" s="12" t="s">
        <v>77</v>
      </c>
      <c r="AW464" s="12" t="s">
        <v>31</v>
      </c>
      <c r="AX464" s="12" t="s">
        <v>69</v>
      </c>
      <c r="AY464" s="207" t="s">
        <v>310</v>
      </c>
    </row>
    <row r="465" spans="2:51" s="11" customFormat="1" ht="11.25">
      <c r="B465" s="186"/>
      <c r="C465" s="187"/>
      <c r="D465" s="188" t="s">
        <v>325</v>
      </c>
      <c r="E465" s="189" t="s">
        <v>2597</v>
      </c>
      <c r="F465" s="190" t="s">
        <v>2759</v>
      </c>
      <c r="G465" s="187"/>
      <c r="H465" s="191">
        <v>-129.06</v>
      </c>
      <c r="I465" s="192"/>
      <c r="J465" s="187"/>
      <c r="K465" s="187"/>
      <c r="L465" s="193"/>
      <c r="M465" s="194"/>
      <c r="N465" s="195"/>
      <c r="O465" s="195"/>
      <c r="P465" s="195"/>
      <c r="Q465" s="195"/>
      <c r="R465" s="195"/>
      <c r="S465" s="195"/>
      <c r="T465" s="196"/>
      <c r="AT465" s="197" t="s">
        <v>325</v>
      </c>
      <c r="AU465" s="197" t="s">
        <v>106</v>
      </c>
      <c r="AV465" s="11" t="s">
        <v>106</v>
      </c>
      <c r="AW465" s="11" t="s">
        <v>31</v>
      </c>
      <c r="AX465" s="11" t="s">
        <v>69</v>
      </c>
      <c r="AY465" s="197" t="s">
        <v>310</v>
      </c>
    </row>
    <row r="466" spans="2:51" s="11" customFormat="1" ht="11.25">
      <c r="B466" s="186"/>
      <c r="C466" s="187"/>
      <c r="D466" s="188" t="s">
        <v>325</v>
      </c>
      <c r="E466" s="189" t="s">
        <v>2598</v>
      </c>
      <c r="F466" s="190" t="s">
        <v>2760</v>
      </c>
      <c r="G466" s="187"/>
      <c r="H466" s="191">
        <v>-145.93</v>
      </c>
      <c r="I466" s="192"/>
      <c r="J466" s="187"/>
      <c r="K466" s="187"/>
      <c r="L466" s="193"/>
      <c r="M466" s="194"/>
      <c r="N466" s="195"/>
      <c r="O466" s="195"/>
      <c r="P466" s="195"/>
      <c r="Q466" s="195"/>
      <c r="R466" s="195"/>
      <c r="S466" s="195"/>
      <c r="T466" s="196"/>
      <c r="AT466" s="197" t="s">
        <v>325</v>
      </c>
      <c r="AU466" s="197" t="s">
        <v>106</v>
      </c>
      <c r="AV466" s="11" t="s">
        <v>106</v>
      </c>
      <c r="AW466" s="11" t="s">
        <v>31</v>
      </c>
      <c r="AX466" s="11" t="s">
        <v>69</v>
      </c>
      <c r="AY466" s="197" t="s">
        <v>310</v>
      </c>
    </row>
    <row r="467" spans="2:51" s="11" customFormat="1" ht="11.25">
      <c r="B467" s="186"/>
      <c r="C467" s="187"/>
      <c r="D467" s="188" t="s">
        <v>325</v>
      </c>
      <c r="E467" s="189" t="s">
        <v>2929</v>
      </c>
      <c r="F467" s="190" t="s">
        <v>2930</v>
      </c>
      <c r="G467" s="187"/>
      <c r="H467" s="191">
        <v>1266.51</v>
      </c>
      <c r="I467" s="192"/>
      <c r="J467" s="187"/>
      <c r="K467" s="187"/>
      <c r="L467" s="193"/>
      <c r="M467" s="194"/>
      <c r="N467" s="195"/>
      <c r="O467" s="195"/>
      <c r="P467" s="195"/>
      <c r="Q467" s="195"/>
      <c r="R467" s="195"/>
      <c r="S467" s="195"/>
      <c r="T467" s="196"/>
      <c r="AT467" s="197" t="s">
        <v>325</v>
      </c>
      <c r="AU467" s="197" t="s">
        <v>106</v>
      </c>
      <c r="AV467" s="11" t="s">
        <v>106</v>
      </c>
      <c r="AW467" s="11" t="s">
        <v>31</v>
      </c>
      <c r="AX467" s="11" t="s">
        <v>77</v>
      </c>
      <c r="AY467" s="197" t="s">
        <v>310</v>
      </c>
    </row>
    <row r="468" spans="2:65" s="1" customFormat="1" ht="22.5" customHeight="1">
      <c r="B468" s="31"/>
      <c r="C468" s="175" t="s">
        <v>935</v>
      </c>
      <c r="D468" s="175" t="s">
        <v>317</v>
      </c>
      <c r="E468" s="176" t="s">
        <v>814</v>
      </c>
      <c r="F468" s="177" t="s">
        <v>815</v>
      </c>
      <c r="G468" s="178" t="s">
        <v>320</v>
      </c>
      <c r="H468" s="179">
        <v>50</v>
      </c>
      <c r="I468" s="180"/>
      <c r="J468" s="179">
        <f>ROUND(I468*H468,2)</f>
        <v>0</v>
      </c>
      <c r="K468" s="177" t="s">
        <v>321</v>
      </c>
      <c r="L468" s="35"/>
      <c r="M468" s="181" t="s">
        <v>1</v>
      </c>
      <c r="N468" s="182" t="s">
        <v>41</v>
      </c>
      <c r="O468" s="57"/>
      <c r="P468" s="183">
        <f>O468*H468</f>
        <v>0</v>
      </c>
      <c r="Q468" s="183">
        <v>0</v>
      </c>
      <c r="R468" s="183">
        <f>Q468*H468</f>
        <v>0</v>
      </c>
      <c r="S468" s="183">
        <v>0.016</v>
      </c>
      <c r="T468" s="184">
        <f>S468*H468</f>
        <v>0.8</v>
      </c>
      <c r="AR468" s="14" t="s">
        <v>314</v>
      </c>
      <c r="AT468" s="14" t="s">
        <v>317</v>
      </c>
      <c r="AU468" s="14" t="s">
        <v>106</v>
      </c>
      <c r="AY468" s="14" t="s">
        <v>310</v>
      </c>
      <c r="BE468" s="185">
        <f>IF(N468="základní",J468,0)</f>
        <v>0</v>
      </c>
      <c r="BF468" s="185">
        <f>IF(N468="snížená",J468,0)</f>
        <v>0</v>
      </c>
      <c r="BG468" s="185">
        <f>IF(N468="zákl. přenesená",J468,0)</f>
        <v>0</v>
      </c>
      <c r="BH468" s="185">
        <f>IF(N468="sníž. přenesená",J468,0)</f>
        <v>0</v>
      </c>
      <c r="BI468" s="185">
        <f>IF(N468="nulová",J468,0)</f>
        <v>0</v>
      </c>
      <c r="BJ468" s="14" t="s">
        <v>106</v>
      </c>
      <c r="BK468" s="185">
        <f>ROUND(I468*H468,2)</f>
        <v>0</v>
      </c>
      <c r="BL468" s="14" t="s">
        <v>314</v>
      </c>
      <c r="BM468" s="14" t="s">
        <v>2931</v>
      </c>
    </row>
    <row r="469" spans="2:51" s="12" customFormat="1" ht="11.25">
      <c r="B469" s="198"/>
      <c r="C469" s="199"/>
      <c r="D469" s="188" t="s">
        <v>325</v>
      </c>
      <c r="E469" s="200" t="s">
        <v>1</v>
      </c>
      <c r="F469" s="201" t="s">
        <v>2832</v>
      </c>
      <c r="G469" s="199"/>
      <c r="H469" s="200" t="s">
        <v>1</v>
      </c>
      <c r="I469" s="202"/>
      <c r="J469" s="199"/>
      <c r="K469" s="199"/>
      <c r="L469" s="203"/>
      <c r="M469" s="204"/>
      <c r="N469" s="205"/>
      <c r="O469" s="205"/>
      <c r="P469" s="205"/>
      <c r="Q469" s="205"/>
      <c r="R469" s="205"/>
      <c r="S469" s="205"/>
      <c r="T469" s="206"/>
      <c r="AT469" s="207" t="s">
        <v>325</v>
      </c>
      <c r="AU469" s="207" t="s">
        <v>106</v>
      </c>
      <c r="AV469" s="12" t="s">
        <v>77</v>
      </c>
      <c r="AW469" s="12" t="s">
        <v>31</v>
      </c>
      <c r="AX469" s="12" t="s">
        <v>69</v>
      </c>
      <c r="AY469" s="207" t="s">
        <v>310</v>
      </c>
    </row>
    <row r="470" spans="2:51" s="11" customFormat="1" ht="11.25">
      <c r="B470" s="186"/>
      <c r="C470" s="187"/>
      <c r="D470" s="188" t="s">
        <v>325</v>
      </c>
      <c r="E470" s="189" t="s">
        <v>940</v>
      </c>
      <c r="F470" s="190" t="s">
        <v>2833</v>
      </c>
      <c r="G470" s="187"/>
      <c r="H470" s="191">
        <v>50</v>
      </c>
      <c r="I470" s="192"/>
      <c r="J470" s="187"/>
      <c r="K470" s="187"/>
      <c r="L470" s="193"/>
      <c r="M470" s="194"/>
      <c r="N470" s="195"/>
      <c r="O470" s="195"/>
      <c r="P470" s="195"/>
      <c r="Q470" s="195"/>
      <c r="R470" s="195"/>
      <c r="S470" s="195"/>
      <c r="T470" s="196"/>
      <c r="AT470" s="197" t="s">
        <v>325</v>
      </c>
      <c r="AU470" s="197" t="s">
        <v>106</v>
      </c>
      <c r="AV470" s="11" t="s">
        <v>106</v>
      </c>
      <c r="AW470" s="11" t="s">
        <v>31</v>
      </c>
      <c r="AX470" s="11" t="s">
        <v>69</v>
      </c>
      <c r="AY470" s="197" t="s">
        <v>310</v>
      </c>
    </row>
    <row r="471" spans="2:51" s="11" customFormat="1" ht="11.25">
      <c r="B471" s="186"/>
      <c r="C471" s="187"/>
      <c r="D471" s="188" t="s">
        <v>325</v>
      </c>
      <c r="E471" s="189" t="s">
        <v>942</v>
      </c>
      <c r="F471" s="190" t="s">
        <v>943</v>
      </c>
      <c r="G471" s="187"/>
      <c r="H471" s="191">
        <v>50</v>
      </c>
      <c r="I471" s="192"/>
      <c r="J471" s="187"/>
      <c r="K471" s="187"/>
      <c r="L471" s="193"/>
      <c r="M471" s="194"/>
      <c r="N471" s="195"/>
      <c r="O471" s="195"/>
      <c r="P471" s="195"/>
      <c r="Q471" s="195"/>
      <c r="R471" s="195"/>
      <c r="S471" s="195"/>
      <c r="T471" s="196"/>
      <c r="AT471" s="197" t="s">
        <v>325</v>
      </c>
      <c r="AU471" s="197" t="s">
        <v>106</v>
      </c>
      <c r="AV471" s="11" t="s">
        <v>106</v>
      </c>
      <c r="AW471" s="11" t="s">
        <v>31</v>
      </c>
      <c r="AX471" s="11" t="s">
        <v>77</v>
      </c>
      <c r="AY471" s="197" t="s">
        <v>310</v>
      </c>
    </row>
    <row r="472" spans="2:65" s="1" customFormat="1" ht="22.5" customHeight="1">
      <c r="B472" s="31"/>
      <c r="C472" s="175" t="s">
        <v>944</v>
      </c>
      <c r="D472" s="175" t="s">
        <v>317</v>
      </c>
      <c r="E472" s="176" t="s">
        <v>820</v>
      </c>
      <c r="F472" s="177" t="s">
        <v>821</v>
      </c>
      <c r="G472" s="178" t="s">
        <v>320</v>
      </c>
      <c r="H472" s="179">
        <v>259.66</v>
      </c>
      <c r="I472" s="180"/>
      <c r="J472" s="179">
        <f>ROUND(I472*H472,2)</f>
        <v>0</v>
      </c>
      <c r="K472" s="177" t="s">
        <v>321</v>
      </c>
      <c r="L472" s="35"/>
      <c r="M472" s="181" t="s">
        <v>1</v>
      </c>
      <c r="N472" s="182" t="s">
        <v>41</v>
      </c>
      <c r="O472" s="57"/>
      <c r="P472" s="183">
        <f>O472*H472</f>
        <v>0</v>
      </c>
      <c r="Q472" s="183">
        <v>0</v>
      </c>
      <c r="R472" s="183">
        <f>Q472*H472</f>
        <v>0</v>
      </c>
      <c r="S472" s="183">
        <v>0.059</v>
      </c>
      <c r="T472" s="184">
        <f>S472*H472</f>
        <v>15.31994</v>
      </c>
      <c r="AR472" s="14" t="s">
        <v>314</v>
      </c>
      <c r="AT472" s="14" t="s">
        <v>317</v>
      </c>
      <c r="AU472" s="14" t="s">
        <v>106</v>
      </c>
      <c r="AY472" s="14" t="s">
        <v>310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14" t="s">
        <v>106</v>
      </c>
      <c r="BK472" s="185">
        <f>ROUND(I472*H472,2)</f>
        <v>0</v>
      </c>
      <c r="BL472" s="14" t="s">
        <v>314</v>
      </c>
      <c r="BM472" s="14" t="s">
        <v>2932</v>
      </c>
    </row>
    <row r="473" spans="2:51" s="12" customFormat="1" ht="11.25">
      <c r="B473" s="198"/>
      <c r="C473" s="199"/>
      <c r="D473" s="188" t="s">
        <v>325</v>
      </c>
      <c r="E473" s="200" t="s">
        <v>1</v>
      </c>
      <c r="F473" s="201" t="s">
        <v>545</v>
      </c>
      <c r="G473" s="199"/>
      <c r="H473" s="200" t="s">
        <v>1</v>
      </c>
      <c r="I473" s="202"/>
      <c r="J473" s="199"/>
      <c r="K473" s="199"/>
      <c r="L473" s="203"/>
      <c r="M473" s="204"/>
      <c r="N473" s="205"/>
      <c r="O473" s="205"/>
      <c r="P473" s="205"/>
      <c r="Q473" s="205"/>
      <c r="R473" s="205"/>
      <c r="S473" s="205"/>
      <c r="T473" s="206"/>
      <c r="AT473" s="207" t="s">
        <v>325</v>
      </c>
      <c r="AU473" s="207" t="s">
        <v>106</v>
      </c>
      <c r="AV473" s="12" t="s">
        <v>77</v>
      </c>
      <c r="AW473" s="12" t="s">
        <v>31</v>
      </c>
      <c r="AX473" s="12" t="s">
        <v>69</v>
      </c>
      <c r="AY473" s="207" t="s">
        <v>310</v>
      </c>
    </row>
    <row r="474" spans="2:51" s="12" customFormat="1" ht="11.25">
      <c r="B474" s="198"/>
      <c r="C474" s="199"/>
      <c r="D474" s="188" t="s">
        <v>325</v>
      </c>
      <c r="E474" s="200" t="s">
        <v>1</v>
      </c>
      <c r="F474" s="201" t="s">
        <v>532</v>
      </c>
      <c r="G474" s="199"/>
      <c r="H474" s="200" t="s">
        <v>1</v>
      </c>
      <c r="I474" s="202"/>
      <c r="J474" s="199"/>
      <c r="K474" s="199"/>
      <c r="L474" s="203"/>
      <c r="M474" s="204"/>
      <c r="N474" s="205"/>
      <c r="O474" s="205"/>
      <c r="P474" s="205"/>
      <c r="Q474" s="205"/>
      <c r="R474" s="205"/>
      <c r="S474" s="205"/>
      <c r="T474" s="206"/>
      <c r="AT474" s="207" t="s">
        <v>325</v>
      </c>
      <c r="AU474" s="207" t="s">
        <v>106</v>
      </c>
      <c r="AV474" s="12" t="s">
        <v>77</v>
      </c>
      <c r="AW474" s="12" t="s">
        <v>31</v>
      </c>
      <c r="AX474" s="12" t="s">
        <v>69</v>
      </c>
      <c r="AY474" s="207" t="s">
        <v>310</v>
      </c>
    </row>
    <row r="475" spans="2:51" s="11" customFormat="1" ht="11.25">
      <c r="B475" s="186"/>
      <c r="C475" s="187"/>
      <c r="D475" s="188" t="s">
        <v>325</v>
      </c>
      <c r="E475" s="189" t="s">
        <v>948</v>
      </c>
      <c r="F475" s="190" t="s">
        <v>2764</v>
      </c>
      <c r="G475" s="187"/>
      <c r="H475" s="191">
        <v>64.83</v>
      </c>
      <c r="I475" s="192"/>
      <c r="J475" s="187"/>
      <c r="K475" s="187"/>
      <c r="L475" s="193"/>
      <c r="M475" s="194"/>
      <c r="N475" s="195"/>
      <c r="O475" s="195"/>
      <c r="P475" s="195"/>
      <c r="Q475" s="195"/>
      <c r="R475" s="195"/>
      <c r="S475" s="195"/>
      <c r="T475" s="196"/>
      <c r="AT475" s="197" t="s">
        <v>325</v>
      </c>
      <c r="AU475" s="197" t="s">
        <v>106</v>
      </c>
      <c r="AV475" s="11" t="s">
        <v>106</v>
      </c>
      <c r="AW475" s="11" t="s">
        <v>31</v>
      </c>
      <c r="AX475" s="11" t="s">
        <v>69</v>
      </c>
      <c r="AY475" s="197" t="s">
        <v>310</v>
      </c>
    </row>
    <row r="476" spans="2:51" s="12" customFormat="1" ht="11.25">
      <c r="B476" s="198"/>
      <c r="C476" s="199"/>
      <c r="D476" s="188" t="s">
        <v>325</v>
      </c>
      <c r="E476" s="200" t="s">
        <v>1</v>
      </c>
      <c r="F476" s="201" t="s">
        <v>527</v>
      </c>
      <c r="G476" s="199"/>
      <c r="H476" s="200" t="s">
        <v>1</v>
      </c>
      <c r="I476" s="202"/>
      <c r="J476" s="199"/>
      <c r="K476" s="199"/>
      <c r="L476" s="203"/>
      <c r="M476" s="204"/>
      <c r="N476" s="205"/>
      <c r="O476" s="205"/>
      <c r="P476" s="205"/>
      <c r="Q476" s="205"/>
      <c r="R476" s="205"/>
      <c r="S476" s="205"/>
      <c r="T476" s="206"/>
      <c r="AT476" s="207" t="s">
        <v>325</v>
      </c>
      <c r="AU476" s="207" t="s">
        <v>106</v>
      </c>
      <c r="AV476" s="12" t="s">
        <v>77</v>
      </c>
      <c r="AW476" s="12" t="s">
        <v>31</v>
      </c>
      <c r="AX476" s="12" t="s">
        <v>69</v>
      </c>
      <c r="AY476" s="207" t="s">
        <v>310</v>
      </c>
    </row>
    <row r="477" spans="2:51" s="11" customFormat="1" ht="11.25">
      <c r="B477" s="186"/>
      <c r="C477" s="187"/>
      <c r="D477" s="188" t="s">
        <v>325</v>
      </c>
      <c r="E477" s="189" t="s">
        <v>950</v>
      </c>
      <c r="F477" s="190" t="s">
        <v>2765</v>
      </c>
      <c r="G477" s="187"/>
      <c r="H477" s="191">
        <v>50.54</v>
      </c>
      <c r="I477" s="192"/>
      <c r="J477" s="187"/>
      <c r="K477" s="187"/>
      <c r="L477" s="193"/>
      <c r="M477" s="194"/>
      <c r="N477" s="195"/>
      <c r="O477" s="195"/>
      <c r="P477" s="195"/>
      <c r="Q477" s="195"/>
      <c r="R477" s="195"/>
      <c r="S477" s="195"/>
      <c r="T477" s="196"/>
      <c r="AT477" s="197" t="s">
        <v>325</v>
      </c>
      <c r="AU477" s="197" t="s">
        <v>106</v>
      </c>
      <c r="AV477" s="11" t="s">
        <v>106</v>
      </c>
      <c r="AW477" s="11" t="s">
        <v>31</v>
      </c>
      <c r="AX477" s="11" t="s">
        <v>69</v>
      </c>
      <c r="AY477" s="197" t="s">
        <v>310</v>
      </c>
    </row>
    <row r="478" spans="2:51" s="12" customFormat="1" ht="11.25">
      <c r="B478" s="198"/>
      <c r="C478" s="199"/>
      <c r="D478" s="188" t="s">
        <v>325</v>
      </c>
      <c r="E478" s="200" t="s">
        <v>1</v>
      </c>
      <c r="F478" s="201" t="s">
        <v>534</v>
      </c>
      <c r="G478" s="199"/>
      <c r="H478" s="200" t="s">
        <v>1</v>
      </c>
      <c r="I478" s="202"/>
      <c r="J478" s="199"/>
      <c r="K478" s="199"/>
      <c r="L478" s="203"/>
      <c r="M478" s="204"/>
      <c r="N478" s="205"/>
      <c r="O478" s="205"/>
      <c r="P478" s="205"/>
      <c r="Q478" s="205"/>
      <c r="R478" s="205"/>
      <c r="S478" s="205"/>
      <c r="T478" s="206"/>
      <c r="AT478" s="207" t="s">
        <v>325</v>
      </c>
      <c r="AU478" s="207" t="s">
        <v>106</v>
      </c>
      <c r="AV478" s="12" t="s">
        <v>77</v>
      </c>
      <c r="AW478" s="12" t="s">
        <v>31</v>
      </c>
      <c r="AX478" s="12" t="s">
        <v>69</v>
      </c>
      <c r="AY478" s="207" t="s">
        <v>310</v>
      </c>
    </row>
    <row r="479" spans="2:51" s="11" customFormat="1" ht="11.25">
      <c r="B479" s="186"/>
      <c r="C479" s="187"/>
      <c r="D479" s="188" t="s">
        <v>325</v>
      </c>
      <c r="E479" s="189" t="s">
        <v>2599</v>
      </c>
      <c r="F479" s="190" t="s">
        <v>2933</v>
      </c>
      <c r="G479" s="187"/>
      <c r="H479" s="191">
        <v>-22.49</v>
      </c>
      <c r="I479" s="192"/>
      <c r="J479" s="187"/>
      <c r="K479" s="187"/>
      <c r="L479" s="193"/>
      <c r="M479" s="194"/>
      <c r="N479" s="195"/>
      <c r="O479" s="195"/>
      <c r="P479" s="195"/>
      <c r="Q479" s="195"/>
      <c r="R479" s="195"/>
      <c r="S479" s="195"/>
      <c r="T479" s="196"/>
      <c r="AT479" s="197" t="s">
        <v>325</v>
      </c>
      <c r="AU479" s="197" t="s">
        <v>106</v>
      </c>
      <c r="AV479" s="11" t="s">
        <v>106</v>
      </c>
      <c r="AW479" s="11" t="s">
        <v>31</v>
      </c>
      <c r="AX479" s="11" t="s">
        <v>69</v>
      </c>
      <c r="AY479" s="197" t="s">
        <v>310</v>
      </c>
    </row>
    <row r="480" spans="2:51" s="12" customFormat="1" ht="11.25">
      <c r="B480" s="198"/>
      <c r="C480" s="199"/>
      <c r="D480" s="188" t="s">
        <v>325</v>
      </c>
      <c r="E480" s="200" t="s">
        <v>1</v>
      </c>
      <c r="F480" s="201" t="s">
        <v>2767</v>
      </c>
      <c r="G480" s="199"/>
      <c r="H480" s="200" t="s">
        <v>1</v>
      </c>
      <c r="I480" s="202"/>
      <c r="J480" s="199"/>
      <c r="K480" s="199"/>
      <c r="L480" s="203"/>
      <c r="M480" s="204"/>
      <c r="N480" s="205"/>
      <c r="O480" s="205"/>
      <c r="P480" s="205"/>
      <c r="Q480" s="205"/>
      <c r="R480" s="205"/>
      <c r="S480" s="205"/>
      <c r="T480" s="206"/>
      <c r="AT480" s="207" t="s">
        <v>325</v>
      </c>
      <c r="AU480" s="207" t="s">
        <v>106</v>
      </c>
      <c r="AV480" s="12" t="s">
        <v>77</v>
      </c>
      <c r="AW480" s="12" t="s">
        <v>31</v>
      </c>
      <c r="AX480" s="12" t="s">
        <v>69</v>
      </c>
      <c r="AY480" s="207" t="s">
        <v>310</v>
      </c>
    </row>
    <row r="481" spans="2:51" s="11" customFormat="1" ht="11.25">
      <c r="B481" s="186"/>
      <c r="C481" s="187"/>
      <c r="D481" s="188" t="s">
        <v>325</v>
      </c>
      <c r="E481" s="189" t="s">
        <v>2601</v>
      </c>
      <c r="F481" s="190" t="s">
        <v>2768</v>
      </c>
      <c r="G481" s="187"/>
      <c r="H481" s="191">
        <v>166.78</v>
      </c>
      <c r="I481" s="192"/>
      <c r="J481" s="187"/>
      <c r="K481" s="187"/>
      <c r="L481" s="193"/>
      <c r="M481" s="194"/>
      <c r="N481" s="195"/>
      <c r="O481" s="195"/>
      <c r="P481" s="195"/>
      <c r="Q481" s="195"/>
      <c r="R481" s="195"/>
      <c r="S481" s="195"/>
      <c r="T481" s="196"/>
      <c r="AT481" s="197" t="s">
        <v>325</v>
      </c>
      <c r="AU481" s="197" t="s">
        <v>106</v>
      </c>
      <c r="AV481" s="11" t="s">
        <v>106</v>
      </c>
      <c r="AW481" s="11" t="s">
        <v>31</v>
      </c>
      <c r="AX481" s="11" t="s">
        <v>69</v>
      </c>
      <c r="AY481" s="197" t="s">
        <v>310</v>
      </c>
    </row>
    <row r="482" spans="2:51" s="11" customFormat="1" ht="11.25">
      <c r="B482" s="186"/>
      <c r="C482" s="187"/>
      <c r="D482" s="188" t="s">
        <v>325</v>
      </c>
      <c r="E482" s="189" t="s">
        <v>2934</v>
      </c>
      <c r="F482" s="190" t="s">
        <v>2935</v>
      </c>
      <c r="G482" s="187"/>
      <c r="H482" s="191">
        <v>259.66</v>
      </c>
      <c r="I482" s="192"/>
      <c r="J482" s="187"/>
      <c r="K482" s="187"/>
      <c r="L482" s="193"/>
      <c r="M482" s="194"/>
      <c r="N482" s="195"/>
      <c r="O482" s="195"/>
      <c r="P482" s="195"/>
      <c r="Q482" s="195"/>
      <c r="R482" s="195"/>
      <c r="S482" s="195"/>
      <c r="T482" s="196"/>
      <c r="AT482" s="197" t="s">
        <v>325</v>
      </c>
      <c r="AU482" s="197" t="s">
        <v>106</v>
      </c>
      <c r="AV482" s="11" t="s">
        <v>106</v>
      </c>
      <c r="AW482" s="11" t="s">
        <v>31</v>
      </c>
      <c r="AX482" s="11" t="s">
        <v>77</v>
      </c>
      <c r="AY482" s="197" t="s">
        <v>310</v>
      </c>
    </row>
    <row r="483" spans="2:63" s="10" customFormat="1" ht="22.9" customHeight="1">
      <c r="B483" s="159"/>
      <c r="C483" s="160"/>
      <c r="D483" s="161" t="s">
        <v>68</v>
      </c>
      <c r="E483" s="173" t="s">
        <v>827</v>
      </c>
      <c r="F483" s="173" t="s">
        <v>828</v>
      </c>
      <c r="G483" s="160"/>
      <c r="H483" s="160"/>
      <c r="I483" s="163"/>
      <c r="J483" s="174">
        <f>BK483</f>
        <v>0</v>
      </c>
      <c r="K483" s="160"/>
      <c r="L483" s="165"/>
      <c r="M483" s="166"/>
      <c r="N483" s="167"/>
      <c r="O483" s="167"/>
      <c r="P483" s="168">
        <f>SUM(P484:P489)</f>
        <v>0</v>
      </c>
      <c r="Q483" s="167"/>
      <c r="R483" s="168">
        <f>SUM(R484:R489)</f>
        <v>0</v>
      </c>
      <c r="S483" s="167"/>
      <c r="T483" s="169">
        <f>SUM(T484:T489)</f>
        <v>0</v>
      </c>
      <c r="AR483" s="170" t="s">
        <v>314</v>
      </c>
      <c r="AT483" s="171" t="s">
        <v>68</v>
      </c>
      <c r="AU483" s="171" t="s">
        <v>77</v>
      </c>
      <c r="AY483" s="170" t="s">
        <v>310</v>
      </c>
      <c r="BK483" s="172">
        <f>SUM(BK484:BK489)</f>
        <v>0</v>
      </c>
    </row>
    <row r="484" spans="2:65" s="1" customFormat="1" ht="22.5" customHeight="1">
      <c r="B484" s="31"/>
      <c r="C484" s="175" t="s">
        <v>952</v>
      </c>
      <c r="D484" s="175" t="s">
        <v>317</v>
      </c>
      <c r="E484" s="176" t="s">
        <v>830</v>
      </c>
      <c r="F484" s="177" t="s">
        <v>831</v>
      </c>
      <c r="G484" s="178" t="s">
        <v>832</v>
      </c>
      <c r="H484" s="179">
        <v>86.46</v>
      </c>
      <c r="I484" s="180"/>
      <c r="J484" s="179">
        <f>ROUND(I484*H484,2)</f>
        <v>0</v>
      </c>
      <c r="K484" s="177" t="s">
        <v>321</v>
      </c>
      <c r="L484" s="35"/>
      <c r="M484" s="181" t="s">
        <v>1</v>
      </c>
      <c r="N484" s="182" t="s">
        <v>41</v>
      </c>
      <c r="O484" s="57"/>
      <c r="P484" s="183">
        <f>O484*H484</f>
        <v>0</v>
      </c>
      <c r="Q484" s="183">
        <v>0</v>
      </c>
      <c r="R484" s="183">
        <f>Q484*H484</f>
        <v>0</v>
      </c>
      <c r="S484" s="183">
        <v>0</v>
      </c>
      <c r="T484" s="184">
        <f>S484*H484</f>
        <v>0</v>
      </c>
      <c r="AR484" s="14" t="s">
        <v>314</v>
      </c>
      <c r="AT484" s="14" t="s">
        <v>317</v>
      </c>
      <c r="AU484" s="14" t="s">
        <v>106</v>
      </c>
      <c r="AY484" s="14" t="s">
        <v>310</v>
      </c>
      <c r="BE484" s="185">
        <f>IF(N484="základní",J484,0)</f>
        <v>0</v>
      </c>
      <c r="BF484" s="185">
        <f>IF(N484="snížená",J484,0)</f>
        <v>0</v>
      </c>
      <c r="BG484" s="185">
        <f>IF(N484="zákl. přenesená",J484,0)</f>
        <v>0</v>
      </c>
      <c r="BH484" s="185">
        <f>IF(N484="sníž. přenesená",J484,0)</f>
        <v>0</v>
      </c>
      <c r="BI484" s="185">
        <f>IF(N484="nulová",J484,0)</f>
        <v>0</v>
      </c>
      <c r="BJ484" s="14" t="s">
        <v>106</v>
      </c>
      <c r="BK484" s="185">
        <f>ROUND(I484*H484,2)</f>
        <v>0</v>
      </c>
      <c r="BL484" s="14" t="s">
        <v>314</v>
      </c>
      <c r="BM484" s="14" t="s">
        <v>2936</v>
      </c>
    </row>
    <row r="485" spans="2:65" s="1" customFormat="1" ht="16.5" customHeight="1">
      <c r="B485" s="31"/>
      <c r="C485" s="175" t="s">
        <v>958</v>
      </c>
      <c r="D485" s="175" t="s">
        <v>317</v>
      </c>
      <c r="E485" s="176" t="s">
        <v>837</v>
      </c>
      <c r="F485" s="177" t="s">
        <v>838</v>
      </c>
      <c r="G485" s="178" t="s">
        <v>832</v>
      </c>
      <c r="H485" s="179">
        <v>86.46</v>
      </c>
      <c r="I485" s="180"/>
      <c r="J485" s="179">
        <f>ROUND(I485*H485,2)</f>
        <v>0</v>
      </c>
      <c r="K485" s="177" t="s">
        <v>321</v>
      </c>
      <c r="L485" s="35"/>
      <c r="M485" s="181" t="s">
        <v>1</v>
      </c>
      <c r="N485" s="182" t="s">
        <v>41</v>
      </c>
      <c r="O485" s="57"/>
      <c r="P485" s="183">
        <f>O485*H485</f>
        <v>0</v>
      </c>
      <c r="Q485" s="183">
        <v>0</v>
      </c>
      <c r="R485" s="183">
        <f>Q485*H485</f>
        <v>0</v>
      </c>
      <c r="S485" s="183">
        <v>0</v>
      </c>
      <c r="T485" s="184">
        <f>S485*H485</f>
        <v>0</v>
      </c>
      <c r="AR485" s="14" t="s">
        <v>314</v>
      </c>
      <c r="AT485" s="14" t="s">
        <v>317</v>
      </c>
      <c r="AU485" s="14" t="s">
        <v>106</v>
      </c>
      <c r="AY485" s="14" t="s">
        <v>310</v>
      </c>
      <c r="BE485" s="185">
        <f>IF(N485="základní",J485,0)</f>
        <v>0</v>
      </c>
      <c r="BF485" s="185">
        <f>IF(N485="snížená",J485,0)</f>
        <v>0</v>
      </c>
      <c r="BG485" s="185">
        <f>IF(N485="zákl. přenesená",J485,0)</f>
        <v>0</v>
      </c>
      <c r="BH485" s="185">
        <f>IF(N485="sníž. přenesená",J485,0)</f>
        <v>0</v>
      </c>
      <c r="BI485" s="185">
        <f>IF(N485="nulová",J485,0)</f>
        <v>0</v>
      </c>
      <c r="BJ485" s="14" t="s">
        <v>106</v>
      </c>
      <c r="BK485" s="185">
        <f>ROUND(I485*H485,2)</f>
        <v>0</v>
      </c>
      <c r="BL485" s="14" t="s">
        <v>314</v>
      </c>
      <c r="BM485" s="14" t="s">
        <v>2937</v>
      </c>
    </row>
    <row r="486" spans="2:65" s="1" customFormat="1" ht="22.5" customHeight="1">
      <c r="B486" s="31"/>
      <c r="C486" s="175" t="s">
        <v>966</v>
      </c>
      <c r="D486" s="175" t="s">
        <v>317</v>
      </c>
      <c r="E486" s="176" t="s">
        <v>842</v>
      </c>
      <c r="F486" s="177" t="s">
        <v>843</v>
      </c>
      <c r="G486" s="178" t="s">
        <v>832</v>
      </c>
      <c r="H486" s="179">
        <v>432.3</v>
      </c>
      <c r="I486" s="180"/>
      <c r="J486" s="179">
        <f>ROUND(I486*H486,2)</f>
        <v>0</v>
      </c>
      <c r="K486" s="177" t="s">
        <v>321</v>
      </c>
      <c r="L486" s="35"/>
      <c r="M486" s="181" t="s">
        <v>1</v>
      </c>
      <c r="N486" s="182" t="s">
        <v>41</v>
      </c>
      <c r="O486" s="57"/>
      <c r="P486" s="183">
        <f>O486*H486</f>
        <v>0</v>
      </c>
      <c r="Q486" s="183">
        <v>0</v>
      </c>
      <c r="R486" s="183">
        <f>Q486*H486</f>
        <v>0</v>
      </c>
      <c r="S486" s="183">
        <v>0</v>
      </c>
      <c r="T486" s="184">
        <f>S486*H486</f>
        <v>0</v>
      </c>
      <c r="AR486" s="14" t="s">
        <v>314</v>
      </c>
      <c r="AT486" s="14" t="s">
        <v>317</v>
      </c>
      <c r="AU486" s="14" t="s">
        <v>106</v>
      </c>
      <c r="AY486" s="14" t="s">
        <v>310</v>
      </c>
      <c r="BE486" s="185">
        <f>IF(N486="základní",J486,0)</f>
        <v>0</v>
      </c>
      <c r="BF486" s="185">
        <f>IF(N486="snížená",J486,0)</f>
        <v>0</v>
      </c>
      <c r="BG486" s="185">
        <f>IF(N486="zákl. přenesená",J486,0)</f>
        <v>0</v>
      </c>
      <c r="BH486" s="185">
        <f>IF(N486="sníž. přenesená",J486,0)</f>
        <v>0</v>
      </c>
      <c r="BI486" s="185">
        <f>IF(N486="nulová",J486,0)</f>
        <v>0</v>
      </c>
      <c r="BJ486" s="14" t="s">
        <v>106</v>
      </c>
      <c r="BK486" s="185">
        <f>ROUND(I486*H486,2)</f>
        <v>0</v>
      </c>
      <c r="BL486" s="14" t="s">
        <v>314</v>
      </c>
      <c r="BM486" s="14" t="s">
        <v>2938</v>
      </c>
    </row>
    <row r="487" spans="2:51" s="11" customFormat="1" ht="11.25">
      <c r="B487" s="186"/>
      <c r="C487" s="187"/>
      <c r="D487" s="188" t="s">
        <v>325</v>
      </c>
      <c r="E487" s="189" t="s">
        <v>970</v>
      </c>
      <c r="F487" s="190" t="s">
        <v>2939</v>
      </c>
      <c r="G487" s="187"/>
      <c r="H487" s="191">
        <v>432.3</v>
      </c>
      <c r="I487" s="192"/>
      <c r="J487" s="187"/>
      <c r="K487" s="187"/>
      <c r="L487" s="193"/>
      <c r="M487" s="194"/>
      <c r="N487" s="195"/>
      <c r="O487" s="195"/>
      <c r="P487" s="195"/>
      <c r="Q487" s="195"/>
      <c r="R487" s="195"/>
      <c r="S487" s="195"/>
      <c r="T487" s="196"/>
      <c r="AT487" s="197" t="s">
        <v>325</v>
      </c>
      <c r="AU487" s="197" t="s">
        <v>106</v>
      </c>
      <c r="AV487" s="11" t="s">
        <v>106</v>
      </c>
      <c r="AW487" s="11" t="s">
        <v>31</v>
      </c>
      <c r="AX487" s="11" t="s">
        <v>69</v>
      </c>
      <c r="AY487" s="197" t="s">
        <v>310</v>
      </c>
    </row>
    <row r="488" spans="2:51" s="11" customFormat="1" ht="11.25">
      <c r="B488" s="186"/>
      <c r="C488" s="187"/>
      <c r="D488" s="188" t="s">
        <v>325</v>
      </c>
      <c r="E488" s="189" t="s">
        <v>972</v>
      </c>
      <c r="F488" s="190" t="s">
        <v>973</v>
      </c>
      <c r="G488" s="187"/>
      <c r="H488" s="191">
        <v>432.3</v>
      </c>
      <c r="I488" s="192"/>
      <c r="J488" s="187"/>
      <c r="K488" s="187"/>
      <c r="L488" s="193"/>
      <c r="M488" s="194"/>
      <c r="N488" s="195"/>
      <c r="O488" s="195"/>
      <c r="P488" s="195"/>
      <c r="Q488" s="195"/>
      <c r="R488" s="195"/>
      <c r="S488" s="195"/>
      <c r="T488" s="196"/>
      <c r="AT488" s="197" t="s">
        <v>325</v>
      </c>
      <c r="AU488" s="197" t="s">
        <v>106</v>
      </c>
      <c r="AV488" s="11" t="s">
        <v>106</v>
      </c>
      <c r="AW488" s="11" t="s">
        <v>31</v>
      </c>
      <c r="AX488" s="11" t="s">
        <v>77</v>
      </c>
      <c r="AY488" s="197" t="s">
        <v>310</v>
      </c>
    </row>
    <row r="489" spans="2:65" s="1" customFormat="1" ht="16.5" customHeight="1">
      <c r="B489" s="31"/>
      <c r="C489" s="175" t="s">
        <v>974</v>
      </c>
      <c r="D489" s="175" t="s">
        <v>317</v>
      </c>
      <c r="E489" s="176" t="s">
        <v>848</v>
      </c>
      <c r="F489" s="177" t="s">
        <v>849</v>
      </c>
      <c r="G489" s="178" t="s">
        <v>832</v>
      </c>
      <c r="H489" s="179">
        <v>86.46</v>
      </c>
      <c r="I489" s="180"/>
      <c r="J489" s="179">
        <f>ROUND(I489*H489,2)</f>
        <v>0</v>
      </c>
      <c r="K489" s="177" t="s">
        <v>321</v>
      </c>
      <c r="L489" s="35"/>
      <c r="M489" s="181" t="s">
        <v>1</v>
      </c>
      <c r="N489" s="182" t="s">
        <v>41</v>
      </c>
      <c r="O489" s="57"/>
      <c r="P489" s="183">
        <f>O489*H489</f>
        <v>0</v>
      </c>
      <c r="Q489" s="183">
        <v>0</v>
      </c>
      <c r="R489" s="183">
        <f>Q489*H489</f>
        <v>0</v>
      </c>
      <c r="S489" s="183">
        <v>0</v>
      </c>
      <c r="T489" s="184">
        <f>S489*H489</f>
        <v>0</v>
      </c>
      <c r="AR489" s="14" t="s">
        <v>314</v>
      </c>
      <c r="AT489" s="14" t="s">
        <v>317</v>
      </c>
      <c r="AU489" s="14" t="s">
        <v>106</v>
      </c>
      <c r="AY489" s="14" t="s">
        <v>310</v>
      </c>
      <c r="BE489" s="185">
        <f>IF(N489="základní",J489,0)</f>
        <v>0</v>
      </c>
      <c r="BF489" s="185">
        <f>IF(N489="snížená",J489,0)</f>
        <v>0</v>
      </c>
      <c r="BG489" s="185">
        <f>IF(N489="zákl. přenesená",J489,0)</f>
        <v>0</v>
      </c>
      <c r="BH489" s="185">
        <f>IF(N489="sníž. přenesená",J489,0)</f>
        <v>0</v>
      </c>
      <c r="BI489" s="185">
        <f>IF(N489="nulová",J489,0)</f>
        <v>0</v>
      </c>
      <c r="BJ489" s="14" t="s">
        <v>106</v>
      </c>
      <c r="BK489" s="185">
        <f>ROUND(I489*H489,2)</f>
        <v>0</v>
      </c>
      <c r="BL489" s="14" t="s">
        <v>314</v>
      </c>
      <c r="BM489" s="14" t="s">
        <v>2940</v>
      </c>
    </row>
    <row r="490" spans="2:63" s="10" customFormat="1" ht="22.9" customHeight="1">
      <c r="B490" s="159"/>
      <c r="C490" s="160"/>
      <c r="D490" s="161" t="s">
        <v>68</v>
      </c>
      <c r="E490" s="173" t="s">
        <v>852</v>
      </c>
      <c r="F490" s="173" t="s">
        <v>853</v>
      </c>
      <c r="G490" s="160"/>
      <c r="H490" s="160"/>
      <c r="I490" s="163"/>
      <c r="J490" s="174">
        <f>BK490</f>
        <v>0</v>
      </c>
      <c r="K490" s="160"/>
      <c r="L490" s="165"/>
      <c r="M490" s="166"/>
      <c r="N490" s="167"/>
      <c r="O490" s="167"/>
      <c r="P490" s="168">
        <f>P491</f>
        <v>0</v>
      </c>
      <c r="Q490" s="167"/>
      <c r="R490" s="168">
        <f>R491</f>
        <v>0</v>
      </c>
      <c r="S490" s="167"/>
      <c r="T490" s="169">
        <f>T491</f>
        <v>0</v>
      </c>
      <c r="AR490" s="170" t="s">
        <v>314</v>
      </c>
      <c r="AT490" s="171" t="s">
        <v>68</v>
      </c>
      <c r="AU490" s="171" t="s">
        <v>77</v>
      </c>
      <c r="AY490" s="170" t="s">
        <v>310</v>
      </c>
      <c r="BK490" s="172">
        <f>BK491</f>
        <v>0</v>
      </c>
    </row>
    <row r="491" spans="2:65" s="1" customFormat="1" ht="22.5" customHeight="1">
      <c r="B491" s="31"/>
      <c r="C491" s="175" t="s">
        <v>980</v>
      </c>
      <c r="D491" s="175" t="s">
        <v>317</v>
      </c>
      <c r="E491" s="176" t="s">
        <v>855</v>
      </c>
      <c r="F491" s="177" t="s">
        <v>856</v>
      </c>
      <c r="G491" s="178" t="s">
        <v>832</v>
      </c>
      <c r="H491" s="179">
        <v>139.35</v>
      </c>
      <c r="I491" s="180"/>
      <c r="J491" s="179">
        <f>ROUND(I491*H491,2)</f>
        <v>0</v>
      </c>
      <c r="K491" s="177" t="s">
        <v>321</v>
      </c>
      <c r="L491" s="35"/>
      <c r="M491" s="181" t="s">
        <v>1</v>
      </c>
      <c r="N491" s="182" t="s">
        <v>41</v>
      </c>
      <c r="O491" s="57"/>
      <c r="P491" s="183">
        <f>O491*H491</f>
        <v>0</v>
      </c>
      <c r="Q491" s="183">
        <v>0</v>
      </c>
      <c r="R491" s="183">
        <f>Q491*H491</f>
        <v>0</v>
      </c>
      <c r="S491" s="183">
        <v>0</v>
      </c>
      <c r="T491" s="184">
        <f>S491*H491</f>
        <v>0</v>
      </c>
      <c r="AR491" s="14" t="s">
        <v>314</v>
      </c>
      <c r="AT491" s="14" t="s">
        <v>317</v>
      </c>
      <c r="AU491" s="14" t="s">
        <v>106</v>
      </c>
      <c r="AY491" s="14" t="s">
        <v>310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4" t="s">
        <v>106</v>
      </c>
      <c r="BK491" s="185">
        <f>ROUND(I491*H491,2)</f>
        <v>0</v>
      </c>
      <c r="BL491" s="14" t="s">
        <v>314</v>
      </c>
      <c r="BM491" s="14" t="s">
        <v>2941</v>
      </c>
    </row>
    <row r="492" spans="2:63" s="10" customFormat="1" ht="25.9" customHeight="1">
      <c r="B492" s="159"/>
      <c r="C492" s="160"/>
      <c r="D492" s="161" t="s">
        <v>68</v>
      </c>
      <c r="E492" s="162" t="s">
        <v>879</v>
      </c>
      <c r="F492" s="162" t="s">
        <v>880</v>
      </c>
      <c r="G492" s="160"/>
      <c r="H492" s="160"/>
      <c r="I492" s="163"/>
      <c r="J492" s="164">
        <f>BK492</f>
        <v>0</v>
      </c>
      <c r="K492" s="160"/>
      <c r="L492" s="165"/>
      <c r="M492" s="166"/>
      <c r="N492" s="167"/>
      <c r="O492" s="167"/>
      <c r="P492" s="168">
        <f>P493+P534+P541+P599+P605+P623+P638+P648+P674+P704+P718+P761+P802+P823+P834</f>
        <v>0</v>
      </c>
      <c r="Q492" s="167"/>
      <c r="R492" s="168">
        <f>R493+R534+R541+R599+R605+R623+R638+R648+R674+R704+R718+R761+R802+R823+R834</f>
        <v>31.655478799999997</v>
      </c>
      <c r="S492" s="167"/>
      <c r="T492" s="169">
        <f>T493+T534+T541+T599+T605+T623+T638+T648+T674+T704+T718+T761+T802+T823+T834</f>
        <v>12.2043486</v>
      </c>
      <c r="AR492" s="170" t="s">
        <v>106</v>
      </c>
      <c r="AT492" s="171" t="s">
        <v>68</v>
      </c>
      <c r="AU492" s="171" t="s">
        <v>69</v>
      </c>
      <c r="AY492" s="170" t="s">
        <v>310</v>
      </c>
      <c r="BK492" s="172">
        <f>BK493+BK534+BK541+BK599+BK605+BK623+BK638+BK648+BK674+BK704+BK718+BK761+BK802+BK823+BK834</f>
        <v>0</v>
      </c>
    </row>
    <row r="493" spans="2:63" s="10" customFormat="1" ht="22.9" customHeight="1">
      <c r="B493" s="159"/>
      <c r="C493" s="160"/>
      <c r="D493" s="161" t="s">
        <v>68</v>
      </c>
      <c r="E493" s="173" t="s">
        <v>881</v>
      </c>
      <c r="F493" s="173" t="s">
        <v>882</v>
      </c>
      <c r="G493" s="160"/>
      <c r="H493" s="160"/>
      <c r="I493" s="163"/>
      <c r="J493" s="174">
        <f>BK493</f>
        <v>0</v>
      </c>
      <c r="K493" s="160"/>
      <c r="L493" s="165"/>
      <c r="M493" s="166"/>
      <c r="N493" s="167"/>
      <c r="O493" s="167"/>
      <c r="P493" s="168">
        <f>SUM(P494:P533)</f>
        <v>0</v>
      </c>
      <c r="Q493" s="167"/>
      <c r="R493" s="168">
        <f>SUM(R494:R533)</f>
        <v>3.0211453999999995</v>
      </c>
      <c r="S493" s="167"/>
      <c r="T493" s="169">
        <f>SUM(T494:T533)</f>
        <v>1.00107</v>
      </c>
      <c r="AR493" s="170" t="s">
        <v>314</v>
      </c>
      <c r="AT493" s="171" t="s">
        <v>68</v>
      </c>
      <c r="AU493" s="171" t="s">
        <v>77</v>
      </c>
      <c r="AY493" s="170" t="s">
        <v>310</v>
      </c>
      <c r="BK493" s="172">
        <f>SUM(BK494:BK533)</f>
        <v>0</v>
      </c>
    </row>
    <row r="494" spans="2:65" s="1" customFormat="1" ht="16.5" customHeight="1">
      <c r="B494" s="31"/>
      <c r="C494" s="175" t="s">
        <v>987</v>
      </c>
      <c r="D494" s="175" t="s">
        <v>317</v>
      </c>
      <c r="E494" s="176" t="s">
        <v>884</v>
      </c>
      <c r="F494" s="177" t="s">
        <v>885</v>
      </c>
      <c r="G494" s="178" t="s">
        <v>320</v>
      </c>
      <c r="H494" s="179">
        <v>259.66</v>
      </c>
      <c r="I494" s="180"/>
      <c r="J494" s="179">
        <f>ROUND(I494*H494,2)</f>
        <v>0</v>
      </c>
      <c r="K494" s="177" t="s">
        <v>321</v>
      </c>
      <c r="L494" s="35"/>
      <c r="M494" s="181" t="s">
        <v>1</v>
      </c>
      <c r="N494" s="182" t="s">
        <v>41</v>
      </c>
      <c r="O494" s="57"/>
      <c r="P494" s="183">
        <f>O494*H494</f>
        <v>0</v>
      </c>
      <c r="Q494" s="183">
        <v>0</v>
      </c>
      <c r="R494" s="183">
        <f>Q494*H494</f>
        <v>0</v>
      </c>
      <c r="S494" s="183">
        <v>0</v>
      </c>
      <c r="T494" s="184">
        <f>S494*H494</f>
        <v>0</v>
      </c>
      <c r="AR494" s="14" t="s">
        <v>314</v>
      </c>
      <c r="AT494" s="14" t="s">
        <v>317</v>
      </c>
      <c r="AU494" s="14" t="s">
        <v>106</v>
      </c>
      <c r="AY494" s="14" t="s">
        <v>310</v>
      </c>
      <c r="BE494" s="185">
        <f>IF(N494="základní",J494,0)</f>
        <v>0</v>
      </c>
      <c r="BF494" s="185">
        <f>IF(N494="snížená",J494,0)</f>
        <v>0</v>
      </c>
      <c r="BG494" s="185">
        <f>IF(N494="zákl. přenesená",J494,0)</f>
        <v>0</v>
      </c>
      <c r="BH494" s="185">
        <f>IF(N494="sníž. přenesená",J494,0)</f>
        <v>0</v>
      </c>
      <c r="BI494" s="185">
        <f>IF(N494="nulová",J494,0)</f>
        <v>0</v>
      </c>
      <c r="BJ494" s="14" t="s">
        <v>106</v>
      </c>
      <c r="BK494" s="185">
        <f>ROUND(I494*H494,2)</f>
        <v>0</v>
      </c>
      <c r="BL494" s="14" t="s">
        <v>314</v>
      </c>
      <c r="BM494" s="14" t="s">
        <v>2942</v>
      </c>
    </row>
    <row r="495" spans="2:51" s="11" customFormat="1" ht="11.25">
      <c r="B495" s="186"/>
      <c r="C495" s="187"/>
      <c r="D495" s="188" t="s">
        <v>325</v>
      </c>
      <c r="E495" s="189" t="s">
        <v>991</v>
      </c>
      <c r="F495" s="190" t="s">
        <v>2943</v>
      </c>
      <c r="G495" s="187"/>
      <c r="H495" s="191">
        <v>259.66</v>
      </c>
      <c r="I495" s="192"/>
      <c r="J495" s="187"/>
      <c r="K495" s="187"/>
      <c r="L495" s="193"/>
      <c r="M495" s="194"/>
      <c r="N495" s="195"/>
      <c r="O495" s="195"/>
      <c r="P495" s="195"/>
      <c r="Q495" s="195"/>
      <c r="R495" s="195"/>
      <c r="S495" s="195"/>
      <c r="T495" s="196"/>
      <c r="AT495" s="197" t="s">
        <v>325</v>
      </c>
      <c r="AU495" s="197" t="s">
        <v>106</v>
      </c>
      <c r="AV495" s="11" t="s">
        <v>106</v>
      </c>
      <c r="AW495" s="11" t="s">
        <v>31</v>
      </c>
      <c r="AX495" s="11" t="s">
        <v>77</v>
      </c>
      <c r="AY495" s="197" t="s">
        <v>310</v>
      </c>
    </row>
    <row r="496" spans="2:65" s="1" customFormat="1" ht="16.5" customHeight="1">
      <c r="B496" s="31"/>
      <c r="C496" s="208" t="s">
        <v>993</v>
      </c>
      <c r="D496" s="208" t="s">
        <v>422</v>
      </c>
      <c r="E496" s="209" t="s">
        <v>892</v>
      </c>
      <c r="F496" s="210" t="s">
        <v>893</v>
      </c>
      <c r="G496" s="211" t="s">
        <v>832</v>
      </c>
      <c r="H496" s="212">
        <v>0.91</v>
      </c>
      <c r="I496" s="213"/>
      <c r="J496" s="212">
        <f>ROUND(I496*H496,2)</f>
        <v>0</v>
      </c>
      <c r="K496" s="210" t="s">
        <v>321</v>
      </c>
      <c r="L496" s="214"/>
      <c r="M496" s="215" t="s">
        <v>1</v>
      </c>
      <c r="N496" s="216" t="s">
        <v>41</v>
      </c>
      <c r="O496" s="57"/>
      <c r="P496" s="183">
        <f>O496*H496</f>
        <v>0</v>
      </c>
      <c r="Q496" s="183">
        <v>1</v>
      </c>
      <c r="R496" s="183">
        <f>Q496*H496</f>
        <v>0.91</v>
      </c>
      <c r="S496" s="183">
        <v>0</v>
      </c>
      <c r="T496" s="184">
        <f>S496*H496</f>
        <v>0</v>
      </c>
      <c r="AR496" s="14" t="s">
        <v>391</v>
      </c>
      <c r="AT496" s="14" t="s">
        <v>422</v>
      </c>
      <c r="AU496" s="14" t="s">
        <v>106</v>
      </c>
      <c r="AY496" s="14" t="s">
        <v>310</v>
      </c>
      <c r="BE496" s="185">
        <f>IF(N496="základní",J496,0)</f>
        <v>0</v>
      </c>
      <c r="BF496" s="185">
        <f>IF(N496="snížená",J496,0)</f>
        <v>0</v>
      </c>
      <c r="BG496" s="185">
        <f>IF(N496="zákl. přenesená",J496,0)</f>
        <v>0</v>
      </c>
      <c r="BH496" s="185">
        <f>IF(N496="sníž. přenesená",J496,0)</f>
        <v>0</v>
      </c>
      <c r="BI496" s="185">
        <f>IF(N496="nulová",J496,0)</f>
        <v>0</v>
      </c>
      <c r="BJ496" s="14" t="s">
        <v>106</v>
      </c>
      <c r="BK496" s="185">
        <f>ROUND(I496*H496,2)</f>
        <v>0</v>
      </c>
      <c r="BL496" s="14" t="s">
        <v>314</v>
      </c>
      <c r="BM496" s="14" t="s">
        <v>2944</v>
      </c>
    </row>
    <row r="497" spans="2:51" s="11" customFormat="1" ht="11.25">
      <c r="B497" s="186"/>
      <c r="C497" s="187"/>
      <c r="D497" s="188" t="s">
        <v>325</v>
      </c>
      <c r="E497" s="189" t="s">
        <v>997</v>
      </c>
      <c r="F497" s="190" t="s">
        <v>2945</v>
      </c>
      <c r="G497" s="187"/>
      <c r="H497" s="191">
        <v>0.91</v>
      </c>
      <c r="I497" s="192"/>
      <c r="J497" s="187"/>
      <c r="K497" s="187"/>
      <c r="L497" s="193"/>
      <c r="M497" s="194"/>
      <c r="N497" s="195"/>
      <c r="O497" s="195"/>
      <c r="P497" s="195"/>
      <c r="Q497" s="195"/>
      <c r="R497" s="195"/>
      <c r="S497" s="195"/>
      <c r="T497" s="196"/>
      <c r="AT497" s="197" t="s">
        <v>325</v>
      </c>
      <c r="AU497" s="197" t="s">
        <v>106</v>
      </c>
      <c r="AV497" s="11" t="s">
        <v>106</v>
      </c>
      <c r="AW497" s="11" t="s">
        <v>31</v>
      </c>
      <c r="AX497" s="11" t="s">
        <v>69</v>
      </c>
      <c r="AY497" s="197" t="s">
        <v>310</v>
      </c>
    </row>
    <row r="498" spans="2:51" s="11" customFormat="1" ht="11.25">
      <c r="B498" s="186"/>
      <c r="C498" s="187"/>
      <c r="D498" s="188" t="s">
        <v>325</v>
      </c>
      <c r="E498" s="189" t="s">
        <v>999</v>
      </c>
      <c r="F498" s="190" t="s">
        <v>1000</v>
      </c>
      <c r="G498" s="187"/>
      <c r="H498" s="191">
        <v>0.91</v>
      </c>
      <c r="I498" s="192"/>
      <c r="J498" s="187"/>
      <c r="K498" s="187"/>
      <c r="L498" s="193"/>
      <c r="M498" s="194"/>
      <c r="N498" s="195"/>
      <c r="O498" s="195"/>
      <c r="P498" s="195"/>
      <c r="Q498" s="195"/>
      <c r="R498" s="195"/>
      <c r="S498" s="195"/>
      <c r="T498" s="196"/>
      <c r="AT498" s="197" t="s">
        <v>325</v>
      </c>
      <c r="AU498" s="197" t="s">
        <v>106</v>
      </c>
      <c r="AV498" s="11" t="s">
        <v>106</v>
      </c>
      <c r="AW498" s="11" t="s">
        <v>31</v>
      </c>
      <c r="AX498" s="11" t="s">
        <v>77</v>
      </c>
      <c r="AY498" s="197" t="s">
        <v>310</v>
      </c>
    </row>
    <row r="499" spans="2:65" s="1" customFormat="1" ht="22.5" customHeight="1">
      <c r="B499" s="31"/>
      <c r="C499" s="175" t="s">
        <v>1001</v>
      </c>
      <c r="D499" s="175" t="s">
        <v>317</v>
      </c>
      <c r="E499" s="176" t="s">
        <v>2946</v>
      </c>
      <c r="F499" s="177" t="s">
        <v>2947</v>
      </c>
      <c r="G499" s="178" t="s">
        <v>320</v>
      </c>
      <c r="H499" s="179">
        <v>250.89</v>
      </c>
      <c r="I499" s="180"/>
      <c r="J499" s="179">
        <f>ROUND(I499*H499,2)</f>
        <v>0</v>
      </c>
      <c r="K499" s="177" t="s">
        <v>321</v>
      </c>
      <c r="L499" s="35"/>
      <c r="M499" s="181" t="s">
        <v>1</v>
      </c>
      <c r="N499" s="182" t="s">
        <v>41</v>
      </c>
      <c r="O499" s="57"/>
      <c r="P499" s="183">
        <f>O499*H499</f>
        <v>0</v>
      </c>
      <c r="Q499" s="183">
        <v>0.001</v>
      </c>
      <c r="R499" s="183">
        <f>Q499*H499</f>
        <v>0.25089</v>
      </c>
      <c r="S499" s="183">
        <v>0</v>
      </c>
      <c r="T499" s="184">
        <f>S499*H499</f>
        <v>0</v>
      </c>
      <c r="AR499" s="14" t="s">
        <v>314</v>
      </c>
      <c r="AT499" s="14" t="s">
        <v>317</v>
      </c>
      <c r="AU499" s="14" t="s">
        <v>106</v>
      </c>
      <c r="AY499" s="14" t="s">
        <v>310</v>
      </c>
      <c r="BE499" s="185">
        <f>IF(N499="základní",J499,0)</f>
        <v>0</v>
      </c>
      <c r="BF499" s="185">
        <f>IF(N499="snížená",J499,0)</f>
        <v>0</v>
      </c>
      <c r="BG499" s="185">
        <f>IF(N499="zákl. přenesená",J499,0)</f>
        <v>0</v>
      </c>
      <c r="BH499" s="185">
        <f>IF(N499="sníž. přenesená",J499,0)</f>
        <v>0</v>
      </c>
      <c r="BI499" s="185">
        <f>IF(N499="nulová",J499,0)</f>
        <v>0</v>
      </c>
      <c r="BJ499" s="14" t="s">
        <v>106</v>
      </c>
      <c r="BK499" s="185">
        <f>ROUND(I499*H499,2)</f>
        <v>0</v>
      </c>
      <c r="BL499" s="14" t="s">
        <v>314</v>
      </c>
      <c r="BM499" s="14" t="s">
        <v>2948</v>
      </c>
    </row>
    <row r="500" spans="2:51" s="12" customFormat="1" ht="11.25">
      <c r="B500" s="198"/>
      <c r="C500" s="199"/>
      <c r="D500" s="188" t="s">
        <v>325</v>
      </c>
      <c r="E500" s="200" t="s">
        <v>1</v>
      </c>
      <c r="F500" s="201" t="s">
        <v>2730</v>
      </c>
      <c r="G500" s="199"/>
      <c r="H500" s="200" t="s">
        <v>1</v>
      </c>
      <c r="I500" s="202"/>
      <c r="J500" s="199"/>
      <c r="K500" s="199"/>
      <c r="L500" s="203"/>
      <c r="M500" s="204"/>
      <c r="N500" s="205"/>
      <c r="O500" s="205"/>
      <c r="P500" s="205"/>
      <c r="Q500" s="205"/>
      <c r="R500" s="205"/>
      <c r="S500" s="205"/>
      <c r="T500" s="206"/>
      <c r="AT500" s="207" t="s">
        <v>325</v>
      </c>
      <c r="AU500" s="207" t="s">
        <v>106</v>
      </c>
      <c r="AV500" s="12" t="s">
        <v>77</v>
      </c>
      <c r="AW500" s="12" t="s">
        <v>31</v>
      </c>
      <c r="AX500" s="12" t="s">
        <v>69</v>
      </c>
      <c r="AY500" s="207" t="s">
        <v>310</v>
      </c>
    </row>
    <row r="501" spans="2:51" s="11" customFormat="1" ht="11.25">
      <c r="B501" s="186"/>
      <c r="C501" s="187"/>
      <c r="D501" s="188" t="s">
        <v>325</v>
      </c>
      <c r="E501" s="189" t="s">
        <v>1005</v>
      </c>
      <c r="F501" s="190" t="s">
        <v>2949</v>
      </c>
      <c r="G501" s="187"/>
      <c r="H501" s="191">
        <v>110.05</v>
      </c>
      <c r="I501" s="192"/>
      <c r="J501" s="187"/>
      <c r="K501" s="187"/>
      <c r="L501" s="193"/>
      <c r="M501" s="194"/>
      <c r="N501" s="195"/>
      <c r="O501" s="195"/>
      <c r="P501" s="195"/>
      <c r="Q501" s="195"/>
      <c r="R501" s="195"/>
      <c r="S501" s="195"/>
      <c r="T501" s="196"/>
      <c r="AT501" s="197" t="s">
        <v>325</v>
      </c>
      <c r="AU501" s="197" t="s">
        <v>106</v>
      </c>
      <c r="AV501" s="11" t="s">
        <v>106</v>
      </c>
      <c r="AW501" s="11" t="s">
        <v>31</v>
      </c>
      <c r="AX501" s="11" t="s">
        <v>69</v>
      </c>
      <c r="AY501" s="197" t="s">
        <v>310</v>
      </c>
    </row>
    <row r="502" spans="2:51" s="12" customFormat="1" ht="11.25">
      <c r="B502" s="198"/>
      <c r="C502" s="199"/>
      <c r="D502" s="188" t="s">
        <v>325</v>
      </c>
      <c r="E502" s="200" t="s">
        <v>1</v>
      </c>
      <c r="F502" s="201" t="s">
        <v>2739</v>
      </c>
      <c r="G502" s="199"/>
      <c r="H502" s="200" t="s">
        <v>1</v>
      </c>
      <c r="I502" s="202"/>
      <c r="J502" s="199"/>
      <c r="K502" s="199"/>
      <c r="L502" s="203"/>
      <c r="M502" s="204"/>
      <c r="N502" s="205"/>
      <c r="O502" s="205"/>
      <c r="P502" s="205"/>
      <c r="Q502" s="205"/>
      <c r="R502" s="205"/>
      <c r="S502" s="205"/>
      <c r="T502" s="206"/>
      <c r="AT502" s="207" t="s">
        <v>325</v>
      </c>
      <c r="AU502" s="207" t="s">
        <v>106</v>
      </c>
      <c r="AV502" s="12" t="s">
        <v>77</v>
      </c>
      <c r="AW502" s="12" t="s">
        <v>31</v>
      </c>
      <c r="AX502" s="12" t="s">
        <v>69</v>
      </c>
      <c r="AY502" s="207" t="s">
        <v>310</v>
      </c>
    </row>
    <row r="503" spans="2:51" s="11" customFormat="1" ht="11.25">
      <c r="B503" s="186"/>
      <c r="C503" s="187"/>
      <c r="D503" s="188" t="s">
        <v>325</v>
      </c>
      <c r="E503" s="189" t="s">
        <v>1007</v>
      </c>
      <c r="F503" s="190" t="s">
        <v>2950</v>
      </c>
      <c r="G503" s="187"/>
      <c r="H503" s="191">
        <v>21.96</v>
      </c>
      <c r="I503" s="192"/>
      <c r="J503" s="187"/>
      <c r="K503" s="187"/>
      <c r="L503" s="193"/>
      <c r="M503" s="194"/>
      <c r="N503" s="195"/>
      <c r="O503" s="195"/>
      <c r="P503" s="195"/>
      <c r="Q503" s="195"/>
      <c r="R503" s="195"/>
      <c r="S503" s="195"/>
      <c r="T503" s="196"/>
      <c r="AT503" s="197" t="s">
        <v>325</v>
      </c>
      <c r="AU503" s="197" t="s">
        <v>106</v>
      </c>
      <c r="AV503" s="11" t="s">
        <v>106</v>
      </c>
      <c r="AW503" s="11" t="s">
        <v>31</v>
      </c>
      <c r="AX503" s="11" t="s">
        <v>69</v>
      </c>
      <c r="AY503" s="197" t="s">
        <v>310</v>
      </c>
    </row>
    <row r="504" spans="2:51" s="12" customFormat="1" ht="11.25">
      <c r="B504" s="198"/>
      <c r="C504" s="199"/>
      <c r="D504" s="188" t="s">
        <v>325</v>
      </c>
      <c r="E504" s="200" t="s">
        <v>1</v>
      </c>
      <c r="F504" s="201" t="s">
        <v>2951</v>
      </c>
      <c r="G504" s="199"/>
      <c r="H504" s="200" t="s">
        <v>1</v>
      </c>
      <c r="I504" s="202"/>
      <c r="J504" s="199"/>
      <c r="K504" s="199"/>
      <c r="L504" s="203"/>
      <c r="M504" s="204"/>
      <c r="N504" s="205"/>
      <c r="O504" s="205"/>
      <c r="P504" s="205"/>
      <c r="Q504" s="205"/>
      <c r="R504" s="205"/>
      <c r="S504" s="205"/>
      <c r="T504" s="206"/>
      <c r="AT504" s="207" t="s">
        <v>325</v>
      </c>
      <c r="AU504" s="207" t="s">
        <v>106</v>
      </c>
      <c r="AV504" s="12" t="s">
        <v>77</v>
      </c>
      <c r="AW504" s="12" t="s">
        <v>31</v>
      </c>
      <c r="AX504" s="12" t="s">
        <v>69</v>
      </c>
      <c r="AY504" s="207" t="s">
        <v>310</v>
      </c>
    </row>
    <row r="505" spans="2:51" s="11" customFormat="1" ht="11.25">
      <c r="B505" s="186"/>
      <c r="C505" s="187"/>
      <c r="D505" s="188" t="s">
        <v>325</v>
      </c>
      <c r="E505" s="189" t="s">
        <v>2604</v>
      </c>
      <c r="F505" s="190" t="s">
        <v>2952</v>
      </c>
      <c r="G505" s="187"/>
      <c r="H505" s="191">
        <v>118.88</v>
      </c>
      <c r="I505" s="192"/>
      <c r="J505" s="187"/>
      <c r="K505" s="187"/>
      <c r="L505" s="193"/>
      <c r="M505" s="194"/>
      <c r="N505" s="195"/>
      <c r="O505" s="195"/>
      <c r="P505" s="195"/>
      <c r="Q505" s="195"/>
      <c r="R505" s="195"/>
      <c r="S505" s="195"/>
      <c r="T505" s="196"/>
      <c r="AT505" s="197" t="s">
        <v>325</v>
      </c>
      <c r="AU505" s="197" t="s">
        <v>106</v>
      </c>
      <c r="AV505" s="11" t="s">
        <v>106</v>
      </c>
      <c r="AW505" s="11" t="s">
        <v>31</v>
      </c>
      <c r="AX505" s="11" t="s">
        <v>69</v>
      </c>
      <c r="AY505" s="197" t="s">
        <v>310</v>
      </c>
    </row>
    <row r="506" spans="2:51" s="11" customFormat="1" ht="11.25">
      <c r="B506" s="186"/>
      <c r="C506" s="187"/>
      <c r="D506" s="188" t="s">
        <v>325</v>
      </c>
      <c r="E506" s="189" t="s">
        <v>2953</v>
      </c>
      <c r="F506" s="190" t="s">
        <v>2954</v>
      </c>
      <c r="G506" s="187"/>
      <c r="H506" s="191">
        <v>250.89</v>
      </c>
      <c r="I506" s="192"/>
      <c r="J506" s="187"/>
      <c r="K506" s="187"/>
      <c r="L506" s="193"/>
      <c r="M506" s="194"/>
      <c r="N506" s="195"/>
      <c r="O506" s="195"/>
      <c r="P506" s="195"/>
      <c r="Q506" s="195"/>
      <c r="R506" s="195"/>
      <c r="S506" s="195"/>
      <c r="T506" s="196"/>
      <c r="AT506" s="197" t="s">
        <v>325</v>
      </c>
      <c r="AU506" s="197" t="s">
        <v>106</v>
      </c>
      <c r="AV506" s="11" t="s">
        <v>106</v>
      </c>
      <c r="AW506" s="11" t="s">
        <v>31</v>
      </c>
      <c r="AX506" s="11" t="s">
        <v>77</v>
      </c>
      <c r="AY506" s="197" t="s">
        <v>310</v>
      </c>
    </row>
    <row r="507" spans="2:65" s="1" customFormat="1" ht="22.5" customHeight="1">
      <c r="B507" s="31"/>
      <c r="C507" s="175" t="s">
        <v>1009</v>
      </c>
      <c r="D507" s="175" t="s">
        <v>317</v>
      </c>
      <c r="E507" s="176" t="s">
        <v>2955</v>
      </c>
      <c r="F507" s="177" t="s">
        <v>2956</v>
      </c>
      <c r="G507" s="178" t="s">
        <v>320</v>
      </c>
      <c r="H507" s="179">
        <v>132.01</v>
      </c>
      <c r="I507" s="180"/>
      <c r="J507" s="179">
        <f>ROUND(I507*H507,2)</f>
        <v>0</v>
      </c>
      <c r="K507" s="177" t="s">
        <v>321</v>
      </c>
      <c r="L507" s="35"/>
      <c r="M507" s="181" t="s">
        <v>1</v>
      </c>
      <c r="N507" s="182" t="s">
        <v>41</v>
      </c>
      <c r="O507" s="57"/>
      <c r="P507" s="183">
        <f>O507*H507</f>
        <v>0</v>
      </c>
      <c r="Q507" s="183">
        <v>0.001</v>
      </c>
      <c r="R507" s="183">
        <f>Q507*H507</f>
        <v>0.13201</v>
      </c>
      <c r="S507" s="183">
        <v>0</v>
      </c>
      <c r="T507" s="184">
        <f>S507*H507</f>
        <v>0</v>
      </c>
      <c r="AR507" s="14" t="s">
        <v>314</v>
      </c>
      <c r="AT507" s="14" t="s">
        <v>317</v>
      </c>
      <c r="AU507" s="14" t="s">
        <v>106</v>
      </c>
      <c r="AY507" s="14" t="s">
        <v>310</v>
      </c>
      <c r="BE507" s="185">
        <f>IF(N507="základní",J507,0)</f>
        <v>0</v>
      </c>
      <c r="BF507" s="185">
        <f>IF(N507="snížená",J507,0)</f>
        <v>0</v>
      </c>
      <c r="BG507" s="185">
        <f>IF(N507="zákl. přenesená",J507,0)</f>
        <v>0</v>
      </c>
      <c r="BH507" s="185">
        <f>IF(N507="sníž. přenesená",J507,0)</f>
        <v>0</v>
      </c>
      <c r="BI507" s="185">
        <f>IF(N507="nulová",J507,0)</f>
        <v>0</v>
      </c>
      <c r="BJ507" s="14" t="s">
        <v>106</v>
      </c>
      <c r="BK507" s="185">
        <f>ROUND(I507*H507,2)</f>
        <v>0</v>
      </c>
      <c r="BL507" s="14" t="s">
        <v>314</v>
      </c>
      <c r="BM507" s="14" t="s">
        <v>2957</v>
      </c>
    </row>
    <row r="508" spans="2:51" s="12" customFormat="1" ht="11.25">
      <c r="B508" s="198"/>
      <c r="C508" s="199"/>
      <c r="D508" s="188" t="s">
        <v>325</v>
      </c>
      <c r="E508" s="200" t="s">
        <v>1</v>
      </c>
      <c r="F508" s="201" t="s">
        <v>2730</v>
      </c>
      <c r="G508" s="199"/>
      <c r="H508" s="200" t="s">
        <v>1</v>
      </c>
      <c r="I508" s="202"/>
      <c r="J508" s="199"/>
      <c r="K508" s="199"/>
      <c r="L508" s="203"/>
      <c r="M508" s="204"/>
      <c r="N508" s="205"/>
      <c r="O508" s="205"/>
      <c r="P508" s="205"/>
      <c r="Q508" s="205"/>
      <c r="R508" s="205"/>
      <c r="S508" s="205"/>
      <c r="T508" s="206"/>
      <c r="AT508" s="207" t="s">
        <v>325</v>
      </c>
      <c r="AU508" s="207" t="s">
        <v>106</v>
      </c>
      <c r="AV508" s="12" t="s">
        <v>77</v>
      </c>
      <c r="AW508" s="12" t="s">
        <v>31</v>
      </c>
      <c r="AX508" s="12" t="s">
        <v>69</v>
      </c>
      <c r="AY508" s="207" t="s">
        <v>310</v>
      </c>
    </row>
    <row r="509" spans="2:51" s="11" customFormat="1" ht="11.25">
      <c r="B509" s="186"/>
      <c r="C509" s="187"/>
      <c r="D509" s="188" t="s">
        <v>325</v>
      </c>
      <c r="E509" s="189" t="s">
        <v>1014</v>
      </c>
      <c r="F509" s="190" t="s">
        <v>2949</v>
      </c>
      <c r="G509" s="187"/>
      <c r="H509" s="191">
        <v>110.05</v>
      </c>
      <c r="I509" s="192"/>
      <c r="J509" s="187"/>
      <c r="K509" s="187"/>
      <c r="L509" s="193"/>
      <c r="M509" s="194"/>
      <c r="N509" s="195"/>
      <c r="O509" s="195"/>
      <c r="P509" s="195"/>
      <c r="Q509" s="195"/>
      <c r="R509" s="195"/>
      <c r="S509" s="195"/>
      <c r="T509" s="196"/>
      <c r="AT509" s="197" t="s">
        <v>325</v>
      </c>
      <c r="AU509" s="197" t="s">
        <v>106</v>
      </c>
      <c r="AV509" s="11" t="s">
        <v>106</v>
      </c>
      <c r="AW509" s="11" t="s">
        <v>31</v>
      </c>
      <c r="AX509" s="11" t="s">
        <v>69</v>
      </c>
      <c r="AY509" s="197" t="s">
        <v>310</v>
      </c>
    </row>
    <row r="510" spans="2:51" s="12" customFormat="1" ht="11.25">
      <c r="B510" s="198"/>
      <c r="C510" s="199"/>
      <c r="D510" s="188" t="s">
        <v>325</v>
      </c>
      <c r="E510" s="200" t="s">
        <v>1</v>
      </c>
      <c r="F510" s="201" t="s">
        <v>2739</v>
      </c>
      <c r="G510" s="199"/>
      <c r="H510" s="200" t="s">
        <v>1</v>
      </c>
      <c r="I510" s="202"/>
      <c r="J510" s="199"/>
      <c r="K510" s="199"/>
      <c r="L510" s="203"/>
      <c r="M510" s="204"/>
      <c r="N510" s="205"/>
      <c r="O510" s="205"/>
      <c r="P510" s="205"/>
      <c r="Q510" s="205"/>
      <c r="R510" s="205"/>
      <c r="S510" s="205"/>
      <c r="T510" s="206"/>
      <c r="AT510" s="207" t="s">
        <v>325</v>
      </c>
      <c r="AU510" s="207" t="s">
        <v>106</v>
      </c>
      <c r="AV510" s="12" t="s">
        <v>77</v>
      </c>
      <c r="AW510" s="12" t="s">
        <v>31</v>
      </c>
      <c r="AX510" s="12" t="s">
        <v>69</v>
      </c>
      <c r="AY510" s="207" t="s">
        <v>310</v>
      </c>
    </row>
    <row r="511" spans="2:51" s="11" customFormat="1" ht="11.25">
      <c r="B511" s="186"/>
      <c r="C511" s="187"/>
      <c r="D511" s="188" t="s">
        <v>325</v>
      </c>
      <c r="E511" s="189" t="s">
        <v>2216</v>
      </c>
      <c r="F511" s="190" t="s">
        <v>2950</v>
      </c>
      <c r="G511" s="187"/>
      <c r="H511" s="191">
        <v>21.96</v>
      </c>
      <c r="I511" s="192"/>
      <c r="J511" s="187"/>
      <c r="K511" s="187"/>
      <c r="L511" s="193"/>
      <c r="M511" s="194"/>
      <c r="N511" s="195"/>
      <c r="O511" s="195"/>
      <c r="P511" s="195"/>
      <c r="Q511" s="195"/>
      <c r="R511" s="195"/>
      <c r="S511" s="195"/>
      <c r="T511" s="196"/>
      <c r="AT511" s="197" t="s">
        <v>325</v>
      </c>
      <c r="AU511" s="197" t="s">
        <v>106</v>
      </c>
      <c r="AV511" s="11" t="s">
        <v>106</v>
      </c>
      <c r="AW511" s="11" t="s">
        <v>31</v>
      </c>
      <c r="AX511" s="11" t="s">
        <v>69</v>
      </c>
      <c r="AY511" s="197" t="s">
        <v>310</v>
      </c>
    </row>
    <row r="512" spans="2:51" s="11" customFormat="1" ht="11.25">
      <c r="B512" s="186"/>
      <c r="C512" s="187"/>
      <c r="D512" s="188" t="s">
        <v>325</v>
      </c>
      <c r="E512" s="189" t="s">
        <v>2958</v>
      </c>
      <c r="F512" s="190" t="s">
        <v>2959</v>
      </c>
      <c r="G512" s="187"/>
      <c r="H512" s="191">
        <v>132.01</v>
      </c>
      <c r="I512" s="192"/>
      <c r="J512" s="187"/>
      <c r="K512" s="187"/>
      <c r="L512" s="193"/>
      <c r="M512" s="194"/>
      <c r="N512" s="195"/>
      <c r="O512" s="195"/>
      <c r="P512" s="195"/>
      <c r="Q512" s="195"/>
      <c r="R512" s="195"/>
      <c r="S512" s="195"/>
      <c r="T512" s="196"/>
      <c r="AT512" s="197" t="s">
        <v>325</v>
      </c>
      <c r="AU512" s="197" t="s">
        <v>106</v>
      </c>
      <c r="AV512" s="11" t="s">
        <v>106</v>
      </c>
      <c r="AW512" s="11" t="s">
        <v>31</v>
      </c>
      <c r="AX512" s="11" t="s">
        <v>77</v>
      </c>
      <c r="AY512" s="197" t="s">
        <v>310</v>
      </c>
    </row>
    <row r="513" spans="2:65" s="1" customFormat="1" ht="16.5" customHeight="1">
      <c r="B513" s="31"/>
      <c r="C513" s="175" t="s">
        <v>1016</v>
      </c>
      <c r="D513" s="175" t="s">
        <v>317</v>
      </c>
      <c r="E513" s="176" t="s">
        <v>900</v>
      </c>
      <c r="F513" s="177" t="s">
        <v>901</v>
      </c>
      <c r="G513" s="178" t="s">
        <v>320</v>
      </c>
      <c r="H513" s="179">
        <v>222.46</v>
      </c>
      <c r="I513" s="180"/>
      <c r="J513" s="179">
        <f>ROUND(I513*H513,2)</f>
        <v>0</v>
      </c>
      <c r="K513" s="177" t="s">
        <v>321</v>
      </c>
      <c r="L513" s="35"/>
      <c r="M513" s="181" t="s">
        <v>1</v>
      </c>
      <c r="N513" s="182" t="s">
        <v>41</v>
      </c>
      <c r="O513" s="57"/>
      <c r="P513" s="183">
        <f>O513*H513</f>
        <v>0</v>
      </c>
      <c r="Q513" s="183">
        <v>0</v>
      </c>
      <c r="R513" s="183">
        <f>Q513*H513</f>
        <v>0</v>
      </c>
      <c r="S513" s="183">
        <v>0.0045</v>
      </c>
      <c r="T513" s="184">
        <f>S513*H513</f>
        <v>1.00107</v>
      </c>
      <c r="AR513" s="14" t="s">
        <v>314</v>
      </c>
      <c r="AT513" s="14" t="s">
        <v>317</v>
      </c>
      <c r="AU513" s="14" t="s">
        <v>106</v>
      </c>
      <c r="AY513" s="14" t="s">
        <v>310</v>
      </c>
      <c r="BE513" s="185">
        <f>IF(N513="základní",J513,0)</f>
        <v>0</v>
      </c>
      <c r="BF513" s="185">
        <f>IF(N513="snížená",J513,0)</f>
        <v>0</v>
      </c>
      <c r="BG513" s="185">
        <f>IF(N513="zákl. přenesená",J513,0)</f>
        <v>0</v>
      </c>
      <c r="BH513" s="185">
        <f>IF(N513="sníž. přenesená",J513,0)</f>
        <v>0</v>
      </c>
      <c r="BI513" s="185">
        <f>IF(N513="nulová",J513,0)</f>
        <v>0</v>
      </c>
      <c r="BJ513" s="14" t="s">
        <v>106</v>
      </c>
      <c r="BK513" s="185">
        <f>ROUND(I513*H513,2)</f>
        <v>0</v>
      </c>
      <c r="BL513" s="14" t="s">
        <v>314</v>
      </c>
      <c r="BM513" s="14" t="s">
        <v>2960</v>
      </c>
    </row>
    <row r="514" spans="2:51" s="12" customFormat="1" ht="11.25">
      <c r="B514" s="198"/>
      <c r="C514" s="199"/>
      <c r="D514" s="188" t="s">
        <v>325</v>
      </c>
      <c r="E514" s="200" t="s">
        <v>1</v>
      </c>
      <c r="F514" s="201" t="s">
        <v>441</v>
      </c>
      <c r="G514" s="199"/>
      <c r="H514" s="200" t="s">
        <v>1</v>
      </c>
      <c r="I514" s="202"/>
      <c r="J514" s="199"/>
      <c r="K514" s="199"/>
      <c r="L514" s="203"/>
      <c r="M514" s="204"/>
      <c r="N514" s="205"/>
      <c r="O514" s="205"/>
      <c r="P514" s="205"/>
      <c r="Q514" s="205"/>
      <c r="R514" s="205"/>
      <c r="S514" s="205"/>
      <c r="T514" s="206"/>
      <c r="AT514" s="207" t="s">
        <v>325</v>
      </c>
      <c r="AU514" s="207" t="s">
        <v>106</v>
      </c>
      <c r="AV514" s="12" t="s">
        <v>77</v>
      </c>
      <c r="AW514" s="12" t="s">
        <v>31</v>
      </c>
      <c r="AX514" s="12" t="s">
        <v>69</v>
      </c>
      <c r="AY514" s="207" t="s">
        <v>310</v>
      </c>
    </row>
    <row r="515" spans="2:51" s="11" customFormat="1" ht="11.25">
      <c r="B515" s="186"/>
      <c r="C515" s="187"/>
      <c r="D515" s="188" t="s">
        <v>325</v>
      </c>
      <c r="E515" s="189" t="s">
        <v>1020</v>
      </c>
      <c r="F515" s="190" t="s">
        <v>2961</v>
      </c>
      <c r="G515" s="187"/>
      <c r="H515" s="191">
        <v>248.73</v>
      </c>
      <c r="I515" s="192"/>
      <c r="J515" s="187"/>
      <c r="K515" s="187"/>
      <c r="L515" s="193"/>
      <c r="M515" s="194"/>
      <c r="N515" s="195"/>
      <c r="O515" s="195"/>
      <c r="P515" s="195"/>
      <c r="Q515" s="195"/>
      <c r="R515" s="195"/>
      <c r="S515" s="195"/>
      <c r="T515" s="196"/>
      <c r="AT515" s="197" t="s">
        <v>325</v>
      </c>
      <c r="AU515" s="197" t="s">
        <v>106</v>
      </c>
      <c r="AV515" s="11" t="s">
        <v>106</v>
      </c>
      <c r="AW515" s="11" t="s">
        <v>31</v>
      </c>
      <c r="AX515" s="11" t="s">
        <v>69</v>
      </c>
      <c r="AY515" s="197" t="s">
        <v>310</v>
      </c>
    </row>
    <row r="516" spans="2:51" s="12" customFormat="1" ht="11.25">
      <c r="B516" s="198"/>
      <c r="C516" s="199"/>
      <c r="D516" s="188" t="s">
        <v>325</v>
      </c>
      <c r="E516" s="200" t="s">
        <v>1</v>
      </c>
      <c r="F516" s="201" t="s">
        <v>534</v>
      </c>
      <c r="G516" s="199"/>
      <c r="H516" s="200" t="s">
        <v>1</v>
      </c>
      <c r="I516" s="202"/>
      <c r="J516" s="199"/>
      <c r="K516" s="199"/>
      <c r="L516" s="203"/>
      <c r="M516" s="204"/>
      <c r="N516" s="205"/>
      <c r="O516" s="205"/>
      <c r="P516" s="205"/>
      <c r="Q516" s="205"/>
      <c r="R516" s="205"/>
      <c r="S516" s="205"/>
      <c r="T516" s="206"/>
      <c r="AT516" s="207" t="s">
        <v>325</v>
      </c>
      <c r="AU516" s="207" t="s">
        <v>106</v>
      </c>
      <c r="AV516" s="12" t="s">
        <v>77</v>
      </c>
      <c r="AW516" s="12" t="s">
        <v>31</v>
      </c>
      <c r="AX516" s="12" t="s">
        <v>69</v>
      </c>
      <c r="AY516" s="207" t="s">
        <v>310</v>
      </c>
    </row>
    <row r="517" spans="2:51" s="11" customFormat="1" ht="11.25">
      <c r="B517" s="186"/>
      <c r="C517" s="187"/>
      <c r="D517" s="188" t="s">
        <v>325</v>
      </c>
      <c r="E517" s="189" t="s">
        <v>2221</v>
      </c>
      <c r="F517" s="190" t="s">
        <v>2962</v>
      </c>
      <c r="G517" s="187"/>
      <c r="H517" s="191">
        <v>-26.27</v>
      </c>
      <c r="I517" s="192"/>
      <c r="J517" s="187"/>
      <c r="K517" s="187"/>
      <c r="L517" s="193"/>
      <c r="M517" s="194"/>
      <c r="N517" s="195"/>
      <c r="O517" s="195"/>
      <c r="P517" s="195"/>
      <c r="Q517" s="195"/>
      <c r="R517" s="195"/>
      <c r="S517" s="195"/>
      <c r="T517" s="196"/>
      <c r="AT517" s="197" t="s">
        <v>325</v>
      </c>
      <c r="AU517" s="197" t="s">
        <v>106</v>
      </c>
      <c r="AV517" s="11" t="s">
        <v>106</v>
      </c>
      <c r="AW517" s="11" t="s">
        <v>31</v>
      </c>
      <c r="AX517" s="11" t="s">
        <v>69</v>
      </c>
      <c r="AY517" s="197" t="s">
        <v>310</v>
      </c>
    </row>
    <row r="518" spans="2:51" s="11" customFormat="1" ht="11.25">
      <c r="B518" s="186"/>
      <c r="C518" s="187"/>
      <c r="D518" s="188" t="s">
        <v>325</v>
      </c>
      <c r="E518" s="189" t="s">
        <v>2963</v>
      </c>
      <c r="F518" s="190" t="s">
        <v>2964</v>
      </c>
      <c r="G518" s="187"/>
      <c r="H518" s="191">
        <v>222.46</v>
      </c>
      <c r="I518" s="192"/>
      <c r="J518" s="187"/>
      <c r="K518" s="187"/>
      <c r="L518" s="193"/>
      <c r="M518" s="194"/>
      <c r="N518" s="195"/>
      <c r="O518" s="195"/>
      <c r="P518" s="195"/>
      <c r="Q518" s="195"/>
      <c r="R518" s="195"/>
      <c r="S518" s="195"/>
      <c r="T518" s="196"/>
      <c r="AT518" s="197" t="s">
        <v>325</v>
      </c>
      <c r="AU518" s="197" t="s">
        <v>106</v>
      </c>
      <c r="AV518" s="11" t="s">
        <v>106</v>
      </c>
      <c r="AW518" s="11" t="s">
        <v>31</v>
      </c>
      <c r="AX518" s="11" t="s">
        <v>77</v>
      </c>
      <c r="AY518" s="197" t="s">
        <v>310</v>
      </c>
    </row>
    <row r="519" spans="2:65" s="1" customFormat="1" ht="22.5" customHeight="1">
      <c r="B519" s="31"/>
      <c r="C519" s="175" t="s">
        <v>1022</v>
      </c>
      <c r="D519" s="175" t="s">
        <v>317</v>
      </c>
      <c r="E519" s="176" t="s">
        <v>908</v>
      </c>
      <c r="F519" s="177" t="s">
        <v>909</v>
      </c>
      <c r="G519" s="178" t="s">
        <v>320</v>
      </c>
      <c r="H519" s="179">
        <v>259.66</v>
      </c>
      <c r="I519" s="180"/>
      <c r="J519" s="179">
        <f>ROUND(I519*H519,2)</f>
        <v>0</v>
      </c>
      <c r="K519" s="177" t="s">
        <v>321</v>
      </c>
      <c r="L519" s="35"/>
      <c r="M519" s="181" t="s">
        <v>1</v>
      </c>
      <c r="N519" s="182" t="s">
        <v>41</v>
      </c>
      <c r="O519" s="57"/>
      <c r="P519" s="183">
        <f>O519*H519</f>
        <v>0</v>
      </c>
      <c r="Q519" s="183">
        <v>0.00078</v>
      </c>
      <c r="R519" s="183">
        <f>Q519*H519</f>
        <v>0.20253480000000001</v>
      </c>
      <c r="S519" s="183">
        <v>0</v>
      </c>
      <c r="T519" s="184">
        <f>S519*H519</f>
        <v>0</v>
      </c>
      <c r="AR519" s="14" t="s">
        <v>314</v>
      </c>
      <c r="AT519" s="14" t="s">
        <v>317</v>
      </c>
      <c r="AU519" s="14" t="s">
        <v>106</v>
      </c>
      <c r="AY519" s="14" t="s">
        <v>310</v>
      </c>
      <c r="BE519" s="185">
        <f>IF(N519="základní",J519,0)</f>
        <v>0</v>
      </c>
      <c r="BF519" s="185">
        <f>IF(N519="snížená",J519,0)</f>
        <v>0</v>
      </c>
      <c r="BG519" s="185">
        <f>IF(N519="zákl. přenesená",J519,0)</f>
        <v>0</v>
      </c>
      <c r="BH519" s="185">
        <f>IF(N519="sníž. přenesená",J519,0)</f>
        <v>0</v>
      </c>
      <c r="BI519" s="185">
        <f>IF(N519="nulová",J519,0)</f>
        <v>0</v>
      </c>
      <c r="BJ519" s="14" t="s">
        <v>106</v>
      </c>
      <c r="BK519" s="185">
        <f>ROUND(I519*H519,2)</f>
        <v>0</v>
      </c>
      <c r="BL519" s="14" t="s">
        <v>314</v>
      </c>
      <c r="BM519" s="14" t="s">
        <v>2965</v>
      </c>
    </row>
    <row r="520" spans="2:51" s="11" customFormat="1" ht="11.25">
      <c r="B520" s="186"/>
      <c r="C520" s="187"/>
      <c r="D520" s="188" t="s">
        <v>325</v>
      </c>
      <c r="E520" s="189" t="s">
        <v>1026</v>
      </c>
      <c r="F520" s="190" t="s">
        <v>2943</v>
      </c>
      <c r="G520" s="187"/>
      <c r="H520" s="191">
        <v>259.66</v>
      </c>
      <c r="I520" s="192"/>
      <c r="J520" s="187"/>
      <c r="K520" s="187"/>
      <c r="L520" s="193"/>
      <c r="M520" s="194"/>
      <c r="N520" s="195"/>
      <c r="O520" s="195"/>
      <c r="P520" s="195"/>
      <c r="Q520" s="195"/>
      <c r="R520" s="195"/>
      <c r="S520" s="195"/>
      <c r="T520" s="196"/>
      <c r="AT520" s="197" t="s">
        <v>325</v>
      </c>
      <c r="AU520" s="197" t="s">
        <v>106</v>
      </c>
      <c r="AV520" s="11" t="s">
        <v>106</v>
      </c>
      <c r="AW520" s="11" t="s">
        <v>31</v>
      </c>
      <c r="AX520" s="11" t="s">
        <v>77</v>
      </c>
      <c r="AY520" s="197" t="s">
        <v>310</v>
      </c>
    </row>
    <row r="521" spans="2:65" s="1" customFormat="1" ht="16.5" customHeight="1">
      <c r="B521" s="31"/>
      <c r="C521" s="175" t="s">
        <v>1028</v>
      </c>
      <c r="D521" s="175" t="s">
        <v>317</v>
      </c>
      <c r="E521" s="176" t="s">
        <v>915</v>
      </c>
      <c r="F521" s="177" t="s">
        <v>916</v>
      </c>
      <c r="G521" s="178" t="s">
        <v>320</v>
      </c>
      <c r="H521" s="179">
        <v>259.66</v>
      </c>
      <c r="I521" s="180"/>
      <c r="J521" s="179">
        <f>ROUND(I521*H521,2)</f>
        <v>0</v>
      </c>
      <c r="K521" s="177" t="s">
        <v>321</v>
      </c>
      <c r="L521" s="35"/>
      <c r="M521" s="181" t="s">
        <v>1</v>
      </c>
      <c r="N521" s="182" t="s">
        <v>41</v>
      </c>
      <c r="O521" s="57"/>
      <c r="P521" s="183">
        <f>O521*H521</f>
        <v>0</v>
      </c>
      <c r="Q521" s="183">
        <v>0.0004</v>
      </c>
      <c r="R521" s="183">
        <f>Q521*H521</f>
        <v>0.10386400000000001</v>
      </c>
      <c r="S521" s="183">
        <v>0</v>
      </c>
      <c r="T521" s="184">
        <f>S521*H521</f>
        <v>0</v>
      </c>
      <c r="AR521" s="14" t="s">
        <v>314</v>
      </c>
      <c r="AT521" s="14" t="s">
        <v>317</v>
      </c>
      <c r="AU521" s="14" t="s">
        <v>106</v>
      </c>
      <c r="AY521" s="14" t="s">
        <v>310</v>
      </c>
      <c r="BE521" s="185">
        <f>IF(N521="základní",J521,0)</f>
        <v>0</v>
      </c>
      <c r="BF521" s="185">
        <f>IF(N521="snížená",J521,0)</f>
        <v>0</v>
      </c>
      <c r="BG521" s="185">
        <f>IF(N521="zákl. přenesená",J521,0)</f>
        <v>0</v>
      </c>
      <c r="BH521" s="185">
        <f>IF(N521="sníž. přenesená",J521,0)</f>
        <v>0</v>
      </c>
      <c r="BI521" s="185">
        <f>IF(N521="nulová",J521,0)</f>
        <v>0</v>
      </c>
      <c r="BJ521" s="14" t="s">
        <v>106</v>
      </c>
      <c r="BK521" s="185">
        <f>ROUND(I521*H521,2)</f>
        <v>0</v>
      </c>
      <c r="BL521" s="14" t="s">
        <v>314</v>
      </c>
      <c r="BM521" s="14" t="s">
        <v>2966</v>
      </c>
    </row>
    <row r="522" spans="2:51" s="11" customFormat="1" ht="11.25">
      <c r="B522" s="186"/>
      <c r="C522" s="187"/>
      <c r="D522" s="188" t="s">
        <v>325</v>
      </c>
      <c r="E522" s="189" t="s">
        <v>1032</v>
      </c>
      <c r="F522" s="190" t="s">
        <v>2943</v>
      </c>
      <c r="G522" s="187"/>
      <c r="H522" s="191">
        <v>259.66</v>
      </c>
      <c r="I522" s="192"/>
      <c r="J522" s="187"/>
      <c r="K522" s="187"/>
      <c r="L522" s="193"/>
      <c r="M522" s="194"/>
      <c r="N522" s="195"/>
      <c r="O522" s="195"/>
      <c r="P522" s="195"/>
      <c r="Q522" s="195"/>
      <c r="R522" s="195"/>
      <c r="S522" s="195"/>
      <c r="T522" s="196"/>
      <c r="AT522" s="197" t="s">
        <v>325</v>
      </c>
      <c r="AU522" s="197" t="s">
        <v>106</v>
      </c>
      <c r="AV522" s="11" t="s">
        <v>106</v>
      </c>
      <c r="AW522" s="11" t="s">
        <v>31</v>
      </c>
      <c r="AX522" s="11" t="s">
        <v>77</v>
      </c>
      <c r="AY522" s="197" t="s">
        <v>310</v>
      </c>
    </row>
    <row r="523" spans="2:65" s="1" customFormat="1" ht="16.5" customHeight="1">
      <c r="B523" s="31"/>
      <c r="C523" s="208" t="s">
        <v>1034</v>
      </c>
      <c r="D523" s="208" t="s">
        <v>422</v>
      </c>
      <c r="E523" s="209" t="s">
        <v>922</v>
      </c>
      <c r="F523" s="210" t="s">
        <v>923</v>
      </c>
      <c r="G523" s="211" t="s">
        <v>320</v>
      </c>
      <c r="H523" s="212">
        <v>311.59</v>
      </c>
      <c r="I523" s="213"/>
      <c r="J523" s="212">
        <f>ROUND(I523*H523,2)</f>
        <v>0</v>
      </c>
      <c r="K523" s="210" t="s">
        <v>321</v>
      </c>
      <c r="L523" s="214"/>
      <c r="M523" s="215" t="s">
        <v>1</v>
      </c>
      <c r="N523" s="216" t="s">
        <v>41</v>
      </c>
      <c r="O523" s="57"/>
      <c r="P523" s="183">
        <f>O523*H523</f>
        <v>0</v>
      </c>
      <c r="Q523" s="183">
        <v>0.0039</v>
      </c>
      <c r="R523" s="183">
        <f>Q523*H523</f>
        <v>1.2152009999999998</v>
      </c>
      <c r="S523" s="183">
        <v>0</v>
      </c>
      <c r="T523" s="184">
        <f>S523*H523</f>
        <v>0</v>
      </c>
      <c r="AR523" s="14" t="s">
        <v>391</v>
      </c>
      <c r="AT523" s="14" t="s">
        <v>422</v>
      </c>
      <c r="AU523" s="14" t="s">
        <v>106</v>
      </c>
      <c r="AY523" s="14" t="s">
        <v>310</v>
      </c>
      <c r="BE523" s="185">
        <f>IF(N523="základní",J523,0)</f>
        <v>0</v>
      </c>
      <c r="BF523" s="185">
        <f>IF(N523="snížená",J523,0)</f>
        <v>0</v>
      </c>
      <c r="BG523" s="185">
        <f>IF(N523="zákl. přenesená",J523,0)</f>
        <v>0</v>
      </c>
      <c r="BH523" s="185">
        <f>IF(N523="sníž. přenesená",J523,0)</f>
        <v>0</v>
      </c>
      <c r="BI523" s="185">
        <f>IF(N523="nulová",J523,0)</f>
        <v>0</v>
      </c>
      <c r="BJ523" s="14" t="s">
        <v>106</v>
      </c>
      <c r="BK523" s="185">
        <f>ROUND(I523*H523,2)</f>
        <v>0</v>
      </c>
      <c r="BL523" s="14" t="s">
        <v>314</v>
      </c>
      <c r="BM523" s="14" t="s">
        <v>2967</v>
      </c>
    </row>
    <row r="524" spans="2:51" s="11" customFormat="1" ht="11.25">
      <c r="B524" s="186"/>
      <c r="C524" s="187"/>
      <c r="D524" s="188" t="s">
        <v>325</v>
      </c>
      <c r="E524" s="189" t="s">
        <v>1038</v>
      </c>
      <c r="F524" s="190" t="s">
        <v>2968</v>
      </c>
      <c r="G524" s="187"/>
      <c r="H524" s="191">
        <v>311.59</v>
      </c>
      <c r="I524" s="192"/>
      <c r="J524" s="187"/>
      <c r="K524" s="187"/>
      <c r="L524" s="193"/>
      <c r="M524" s="194"/>
      <c r="N524" s="195"/>
      <c r="O524" s="195"/>
      <c r="P524" s="195"/>
      <c r="Q524" s="195"/>
      <c r="R524" s="195"/>
      <c r="S524" s="195"/>
      <c r="T524" s="196"/>
      <c r="AT524" s="197" t="s">
        <v>325</v>
      </c>
      <c r="AU524" s="197" t="s">
        <v>106</v>
      </c>
      <c r="AV524" s="11" t="s">
        <v>106</v>
      </c>
      <c r="AW524" s="11" t="s">
        <v>31</v>
      </c>
      <c r="AX524" s="11" t="s">
        <v>77</v>
      </c>
      <c r="AY524" s="197" t="s">
        <v>310</v>
      </c>
    </row>
    <row r="525" spans="2:65" s="1" customFormat="1" ht="16.5" customHeight="1">
      <c r="B525" s="31"/>
      <c r="C525" s="175" t="s">
        <v>1040</v>
      </c>
      <c r="D525" s="175" t="s">
        <v>317</v>
      </c>
      <c r="E525" s="176" t="s">
        <v>930</v>
      </c>
      <c r="F525" s="177" t="s">
        <v>931</v>
      </c>
      <c r="G525" s="178" t="s">
        <v>422</v>
      </c>
      <c r="H525" s="179">
        <v>129.96</v>
      </c>
      <c r="I525" s="180"/>
      <c r="J525" s="179">
        <f>ROUND(I525*H525,2)</f>
        <v>0</v>
      </c>
      <c r="K525" s="177" t="s">
        <v>321</v>
      </c>
      <c r="L525" s="35"/>
      <c r="M525" s="181" t="s">
        <v>1</v>
      </c>
      <c r="N525" s="182" t="s">
        <v>41</v>
      </c>
      <c r="O525" s="57"/>
      <c r="P525" s="183">
        <f>O525*H525</f>
        <v>0</v>
      </c>
      <c r="Q525" s="183">
        <v>0.00028</v>
      </c>
      <c r="R525" s="183">
        <f>Q525*H525</f>
        <v>0.0363888</v>
      </c>
      <c r="S525" s="183">
        <v>0</v>
      </c>
      <c r="T525" s="184">
        <f>S525*H525</f>
        <v>0</v>
      </c>
      <c r="AR525" s="14" t="s">
        <v>314</v>
      </c>
      <c r="AT525" s="14" t="s">
        <v>317</v>
      </c>
      <c r="AU525" s="14" t="s">
        <v>106</v>
      </c>
      <c r="AY525" s="14" t="s">
        <v>310</v>
      </c>
      <c r="BE525" s="185">
        <f>IF(N525="základní",J525,0)</f>
        <v>0</v>
      </c>
      <c r="BF525" s="185">
        <f>IF(N525="snížená",J525,0)</f>
        <v>0</v>
      </c>
      <c r="BG525" s="185">
        <f>IF(N525="zákl. přenesená",J525,0)</f>
        <v>0</v>
      </c>
      <c r="BH525" s="185">
        <f>IF(N525="sníž. přenesená",J525,0)</f>
        <v>0</v>
      </c>
      <c r="BI525" s="185">
        <f>IF(N525="nulová",J525,0)</f>
        <v>0</v>
      </c>
      <c r="BJ525" s="14" t="s">
        <v>106</v>
      </c>
      <c r="BK525" s="185">
        <f>ROUND(I525*H525,2)</f>
        <v>0</v>
      </c>
      <c r="BL525" s="14" t="s">
        <v>314</v>
      </c>
      <c r="BM525" s="14" t="s">
        <v>2969</v>
      </c>
    </row>
    <row r="526" spans="2:51" s="11" customFormat="1" ht="11.25">
      <c r="B526" s="186"/>
      <c r="C526" s="187"/>
      <c r="D526" s="188" t="s">
        <v>325</v>
      </c>
      <c r="E526" s="189" t="s">
        <v>1044</v>
      </c>
      <c r="F526" s="190" t="s">
        <v>2970</v>
      </c>
      <c r="G526" s="187"/>
      <c r="H526" s="191">
        <v>129.96</v>
      </c>
      <c r="I526" s="192"/>
      <c r="J526" s="187"/>
      <c r="K526" s="187"/>
      <c r="L526" s="193"/>
      <c r="M526" s="194"/>
      <c r="N526" s="195"/>
      <c r="O526" s="195"/>
      <c r="P526" s="195"/>
      <c r="Q526" s="195"/>
      <c r="R526" s="195"/>
      <c r="S526" s="195"/>
      <c r="T526" s="196"/>
      <c r="AT526" s="197" t="s">
        <v>325</v>
      </c>
      <c r="AU526" s="197" t="s">
        <v>106</v>
      </c>
      <c r="AV526" s="11" t="s">
        <v>106</v>
      </c>
      <c r="AW526" s="11" t="s">
        <v>31</v>
      </c>
      <c r="AX526" s="11" t="s">
        <v>77</v>
      </c>
      <c r="AY526" s="197" t="s">
        <v>310</v>
      </c>
    </row>
    <row r="527" spans="2:65" s="1" customFormat="1" ht="16.5" customHeight="1">
      <c r="B527" s="31"/>
      <c r="C527" s="175" t="s">
        <v>1046</v>
      </c>
      <c r="D527" s="175" t="s">
        <v>317</v>
      </c>
      <c r="E527" s="176" t="s">
        <v>936</v>
      </c>
      <c r="F527" s="177" t="s">
        <v>937</v>
      </c>
      <c r="G527" s="178" t="s">
        <v>320</v>
      </c>
      <c r="H527" s="179">
        <v>579.1</v>
      </c>
      <c r="I527" s="180"/>
      <c r="J527" s="179">
        <f>ROUND(I527*H527,2)</f>
        <v>0</v>
      </c>
      <c r="K527" s="177" t="s">
        <v>321</v>
      </c>
      <c r="L527" s="35"/>
      <c r="M527" s="181" t="s">
        <v>1</v>
      </c>
      <c r="N527" s="182" t="s">
        <v>41</v>
      </c>
      <c r="O527" s="57"/>
      <c r="P527" s="183">
        <f>O527*H527</f>
        <v>0</v>
      </c>
      <c r="Q527" s="183">
        <v>0</v>
      </c>
      <c r="R527" s="183">
        <f>Q527*H527</f>
        <v>0</v>
      </c>
      <c r="S527" s="183">
        <v>0</v>
      </c>
      <c r="T527" s="184">
        <f>S527*H527</f>
        <v>0</v>
      </c>
      <c r="AR527" s="14" t="s">
        <v>314</v>
      </c>
      <c r="AT527" s="14" t="s">
        <v>317</v>
      </c>
      <c r="AU527" s="14" t="s">
        <v>106</v>
      </c>
      <c r="AY527" s="14" t="s">
        <v>310</v>
      </c>
      <c r="BE527" s="185">
        <f>IF(N527="základní",J527,0)</f>
        <v>0</v>
      </c>
      <c r="BF527" s="185">
        <f>IF(N527="snížená",J527,0)</f>
        <v>0</v>
      </c>
      <c r="BG527" s="185">
        <f>IF(N527="zákl. přenesená",J527,0)</f>
        <v>0</v>
      </c>
      <c r="BH527" s="185">
        <f>IF(N527="sníž. přenesená",J527,0)</f>
        <v>0</v>
      </c>
      <c r="BI527" s="185">
        <f>IF(N527="nulová",J527,0)</f>
        <v>0</v>
      </c>
      <c r="BJ527" s="14" t="s">
        <v>106</v>
      </c>
      <c r="BK527" s="185">
        <f>ROUND(I527*H527,2)</f>
        <v>0</v>
      </c>
      <c r="BL527" s="14" t="s">
        <v>314</v>
      </c>
      <c r="BM527" s="14" t="s">
        <v>2971</v>
      </c>
    </row>
    <row r="528" spans="2:51" s="12" customFormat="1" ht="11.25">
      <c r="B528" s="198"/>
      <c r="C528" s="199"/>
      <c r="D528" s="188" t="s">
        <v>325</v>
      </c>
      <c r="E528" s="200" t="s">
        <v>1</v>
      </c>
      <c r="F528" s="201" t="s">
        <v>939</v>
      </c>
      <c r="G528" s="199"/>
      <c r="H528" s="200" t="s">
        <v>1</v>
      </c>
      <c r="I528" s="202"/>
      <c r="J528" s="199"/>
      <c r="K528" s="199"/>
      <c r="L528" s="203"/>
      <c r="M528" s="204"/>
      <c r="N528" s="205"/>
      <c r="O528" s="205"/>
      <c r="P528" s="205"/>
      <c r="Q528" s="205"/>
      <c r="R528" s="205"/>
      <c r="S528" s="205"/>
      <c r="T528" s="206"/>
      <c r="AT528" s="207" t="s">
        <v>325</v>
      </c>
      <c r="AU528" s="207" t="s">
        <v>106</v>
      </c>
      <c r="AV528" s="12" t="s">
        <v>77</v>
      </c>
      <c r="AW528" s="12" t="s">
        <v>31</v>
      </c>
      <c r="AX528" s="12" t="s">
        <v>69</v>
      </c>
      <c r="AY528" s="207" t="s">
        <v>310</v>
      </c>
    </row>
    <row r="529" spans="2:51" s="11" customFormat="1" ht="11.25">
      <c r="B529" s="186"/>
      <c r="C529" s="187"/>
      <c r="D529" s="188" t="s">
        <v>325</v>
      </c>
      <c r="E529" s="189" t="s">
        <v>1050</v>
      </c>
      <c r="F529" s="190" t="s">
        <v>2972</v>
      </c>
      <c r="G529" s="187"/>
      <c r="H529" s="191">
        <v>579.1</v>
      </c>
      <c r="I529" s="192"/>
      <c r="J529" s="187"/>
      <c r="K529" s="187"/>
      <c r="L529" s="193"/>
      <c r="M529" s="194"/>
      <c r="N529" s="195"/>
      <c r="O529" s="195"/>
      <c r="P529" s="195"/>
      <c r="Q529" s="195"/>
      <c r="R529" s="195"/>
      <c r="S529" s="195"/>
      <c r="T529" s="196"/>
      <c r="AT529" s="197" t="s">
        <v>325</v>
      </c>
      <c r="AU529" s="197" t="s">
        <v>106</v>
      </c>
      <c r="AV529" s="11" t="s">
        <v>106</v>
      </c>
      <c r="AW529" s="11" t="s">
        <v>31</v>
      </c>
      <c r="AX529" s="11" t="s">
        <v>69</v>
      </c>
      <c r="AY529" s="197" t="s">
        <v>310</v>
      </c>
    </row>
    <row r="530" spans="2:51" s="11" customFormat="1" ht="11.25">
      <c r="B530" s="186"/>
      <c r="C530" s="187"/>
      <c r="D530" s="188" t="s">
        <v>325</v>
      </c>
      <c r="E530" s="189" t="s">
        <v>2244</v>
      </c>
      <c r="F530" s="190" t="s">
        <v>2245</v>
      </c>
      <c r="G530" s="187"/>
      <c r="H530" s="191">
        <v>579.1</v>
      </c>
      <c r="I530" s="192"/>
      <c r="J530" s="187"/>
      <c r="K530" s="187"/>
      <c r="L530" s="193"/>
      <c r="M530" s="194"/>
      <c r="N530" s="195"/>
      <c r="O530" s="195"/>
      <c r="P530" s="195"/>
      <c r="Q530" s="195"/>
      <c r="R530" s="195"/>
      <c r="S530" s="195"/>
      <c r="T530" s="196"/>
      <c r="AT530" s="197" t="s">
        <v>325</v>
      </c>
      <c r="AU530" s="197" t="s">
        <v>106</v>
      </c>
      <c r="AV530" s="11" t="s">
        <v>106</v>
      </c>
      <c r="AW530" s="11" t="s">
        <v>31</v>
      </c>
      <c r="AX530" s="11" t="s">
        <v>77</v>
      </c>
      <c r="AY530" s="197" t="s">
        <v>310</v>
      </c>
    </row>
    <row r="531" spans="2:65" s="1" customFormat="1" ht="16.5" customHeight="1">
      <c r="B531" s="31"/>
      <c r="C531" s="208" t="s">
        <v>1052</v>
      </c>
      <c r="D531" s="208" t="s">
        <v>422</v>
      </c>
      <c r="E531" s="209" t="s">
        <v>945</v>
      </c>
      <c r="F531" s="210" t="s">
        <v>946</v>
      </c>
      <c r="G531" s="211" t="s">
        <v>320</v>
      </c>
      <c r="H531" s="212">
        <v>608.06</v>
      </c>
      <c r="I531" s="213"/>
      <c r="J531" s="212">
        <f>ROUND(I531*H531,2)</f>
        <v>0</v>
      </c>
      <c r="K531" s="210" t="s">
        <v>321</v>
      </c>
      <c r="L531" s="214"/>
      <c r="M531" s="215" t="s">
        <v>1</v>
      </c>
      <c r="N531" s="216" t="s">
        <v>41</v>
      </c>
      <c r="O531" s="57"/>
      <c r="P531" s="183">
        <f>O531*H531</f>
        <v>0</v>
      </c>
      <c r="Q531" s="183">
        <v>0.00028</v>
      </c>
      <c r="R531" s="183">
        <f>Q531*H531</f>
        <v>0.17025679999999996</v>
      </c>
      <c r="S531" s="183">
        <v>0</v>
      </c>
      <c r="T531" s="184">
        <f>S531*H531</f>
        <v>0</v>
      </c>
      <c r="AR531" s="14" t="s">
        <v>391</v>
      </c>
      <c r="AT531" s="14" t="s">
        <v>422</v>
      </c>
      <c r="AU531" s="14" t="s">
        <v>106</v>
      </c>
      <c r="AY531" s="14" t="s">
        <v>310</v>
      </c>
      <c r="BE531" s="185">
        <f>IF(N531="základní",J531,0)</f>
        <v>0</v>
      </c>
      <c r="BF531" s="185">
        <f>IF(N531="snížená",J531,0)</f>
        <v>0</v>
      </c>
      <c r="BG531" s="185">
        <f>IF(N531="zákl. přenesená",J531,0)</f>
        <v>0</v>
      </c>
      <c r="BH531" s="185">
        <f>IF(N531="sníž. přenesená",J531,0)</f>
        <v>0</v>
      </c>
      <c r="BI531" s="185">
        <f>IF(N531="nulová",J531,0)</f>
        <v>0</v>
      </c>
      <c r="BJ531" s="14" t="s">
        <v>106</v>
      </c>
      <c r="BK531" s="185">
        <f>ROUND(I531*H531,2)</f>
        <v>0</v>
      </c>
      <c r="BL531" s="14" t="s">
        <v>314</v>
      </c>
      <c r="BM531" s="14" t="s">
        <v>2973</v>
      </c>
    </row>
    <row r="532" spans="2:51" s="11" customFormat="1" ht="11.25">
      <c r="B532" s="186"/>
      <c r="C532" s="187"/>
      <c r="D532" s="188" t="s">
        <v>325</v>
      </c>
      <c r="E532" s="189" t="s">
        <v>1056</v>
      </c>
      <c r="F532" s="190" t="s">
        <v>2974</v>
      </c>
      <c r="G532" s="187"/>
      <c r="H532" s="191">
        <v>608.06</v>
      </c>
      <c r="I532" s="192"/>
      <c r="J532" s="187"/>
      <c r="K532" s="187"/>
      <c r="L532" s="193"/>
      <c r="M532" s="194"/>
      <c r="N532" s="195"/>
      <c r="O532" s="195"/>
      <c r="P532" s="195"/>
      <c r="Q532" s="195"/>
      <c r="R532" s="195"/>
      <c r="S532" s="195"/>
      <c r="T532" s="196"/>
      <c r="AT532" s="197" t="s">
        <v>325</v>
      </c>
      <c r="AU532" s="197" t="s">
        <v>106</v>
      </c>
      <c r="AV532" s="11" t="s">
        <v>106</v>
      </c>
      <c r="AW532" s="11" t="s">
        <v>31</v>
      </c>
      <c r="AX532" s="11" t="s">
        <v>77</v>
      </c>
      <c r="AY532" s="197" t="s">
        <v>310</v>
      </c>
    </row>
    <row r="533" spans="2:65" s="1" customFormat="1" ht="22.5" customHeight="1">
      <c r="B533" s="31"/>
      <c r="C533" s="175" t="s">
        <v>1058</v>
      </c>
      <c r="D533" s="175" t="s">
        <v>317</v>
      </c>
      <c r="E533" s="176" t="s">
        <v>953</v>
      </c>
      <c r="F533" s="177" t="s">
        <v>954</v>
      </c>
      <c r="G533" s="178" t="s">
        <v>832</v>
      </c>
      <c r="H533" s="179">
        <v>2.99</v>
      </c>
      <c r="I533" s="180"/>
      <c r="J533" s="179">
        <f>ROUND(I533*H533,2)</f>
        <v>0</v>
      </c>
      <c r="K533" s="177" t="s">
        <v>321</v>
      </c>
      <c r="L533" s="35"/>
      <c r="M533" s="181" t="s">
        <v>1</v>
      </c>
      <c r="N533" s="182" t="s">
        <v>41</v>
      </c>
      <c r="O533" s="57"/>
      <c r="P533" s="183">
        <f>O533*H533</f>
        <v>0</v>
      </c>
      <c r="Q533" s="183">
        <v>0</v>
      </c>
      <c r="R533" s="183">
        <f>Q533*H533</f>
        <v>0</v>
      </c>
      <c r="S533" s="183">
        <v>0</v>
      </c>
      <c r="T533" s="184">
        <f>S533*H533</f>
        <v>0</v>
      </c>
      <c r="AR533" s="14" t="s">
        <v>314</v>
      </c>
      <c r="AT533" s="14" t="s">
        <v>317</v>
      </c>
      <c r="AU533" s="14" t="s">
        <v>106</v>
      </c>
      <c r="AY533" s="14" t="s">
        <v>310</v>
      </c>
      <c r="BE533" s="185">
        <f>IF(N533="základní",J533,0)</f>
        <v>0</v>
      </c>
      <c r="BF533" s="185">
        <f>IF(N533="snížená",J533,0)</f>
        <v>0</v>
      </c>
      <c r="BG533" s="185">
        <f>IF(N533="zákl. přenesená",J533,0)</f>
        <v>0</v>
      </c>
      <c r="BH533" s="185">
        <f>IF(N533="sníž. přenesená",J533,0)</f>
        <v>0</v>
      </c>
      <c r="BI533" s="185">
        <f>IF(N533="nulová",J533,0)</f>
        <v>0</v>
      </c>
      <c r="BJ533" s="14" t="s">
        <v>106</v>
      </c>
      <c r="BK533" s="185">
        <f>ROUND(I533*H533,2)</f>
        <v>0</v>
      </c>
      <c r="BL533" s="14" t="s">
        <v>314</v>
      </c>
      <c r="BM533" s="14" t="s">
        <v>2975</v>
      </c>
    </row>
    <row r="534" spans="2:63" s="10" customFormat="1" ht="22.9" customHeight="1">
      <c r="B534" s="159"/>
      <c r="C534" s="160"/>
      <c r="D534" s="161" t="s">
        <v>68</v>
      </c>
      <c r="E534" s="173" t="s">
        <v>956</v>
      </c>
      <c r="F534" s="173" t="s">
        <v>957</v>
      </c>
      <c r="G534" s="160"/>
      <c r="H534" s="160"/>
      <c r="I534" s="163"/>
      <c r="J534" s="174">
        <f>BK534</f>
        <v>0</v>
      </c>
      <c r="K534" s="160"/>
      <c r="L534" s="165"/>
      <c r="M534" s="166"/>
      <c r="N534" s="167"/>
      <c r="O534" s="167"/>
      <c r="P534" s="168">
        <f>SUM(P535:P540)</f>
        <v>0</v>
      </c>
      <c r="Q534" s="167"/>
      <c r="R534" s="168">
        <f>SUM(R535:R540)</f>
        <v>2.55736</v>
      </c>
      <c r="S534" s="167"/>
      <c r="T534" s="169">
        <f>SUM(T535:T540)</f>
        <v>0</v>
      </c>
      <c r="AR534" s="170" t="s">
        <v>314</v>
      </c>
      <c r="AT534" s="171" t="s">
        <v>68</v>
      </c>
      <c r="AU534" s="171" t="s">
        <v>77</v>
      </c>
      <c r="AY534" s="170" t="s">
        <v>310</v>
      </c>
      <c r="BK534" s="172">
        <f>SUM(BK535:BK540)</f>
        <v>0</v>
      </c>
    </row>
    <row r="535" spans="2:65" s="1" customFormat="1" ht="16.5" customHeight="1">
      <c r="B535" s="31"/>
      <c r="C535" s="175" t="s">
        <v>1064</v>
      </c>
      <c r="D535" s="175" t="s">
        <v>317</v>
      </c>
      <c r="E535" s="176" t="s">
        <v>959</v>
      </c>
      <c r="F535" s="177" t="s">
        <v>960</v>
      </c>
      <c r="G535" s="178" t="s">
        <v>320</v>
      </c>
      <c r="H535" s="179">
        <v>555.95</v>
      </c>
      <c r="I535" s="180"/>
      <c r="J535" s="179">
        <f>ROUND(I535*H535,2)</f>
        <v>0</v>
      </c>
      <c r="K535" s="177" t="s">
        <v>321</v>
      </c>
      <c r="L535" s="35"/>
      <c r="M535" s="181" t="s">
        <v>1</v>
      </c>
      <c r="N535" s="182" t="s">
        <v>41</v>
      </c>
      <c r="O535" s="57"/>
      <c r="P535" s="183">
        <f>O535*H535</f>
        <v>0</v>
      </c>
      <c r="Q535" s="183">
        <v>0</v>
      </c>
      <c r="R535" s="183">
        <f>Q535*H535</f>
        <v>0</v>
      </c>
      <c r="S535" s="183">
        <v>0</v>
      </c>
      <c r="T535" s="184">
        <f>S535*H535</f>
        <v>0</v>
      </c>
      <c r="AR535" s="14" t="s">
        <v>314</v>
      </c>
      <c r="AT535" s="14" t="s">
        <v>317</v>
      </c>
      <c r="AU535" s="14" t="s">
        <v>106</v>
      </c>
      <c r="AY535" s="14" t="s">
        <v>310</v>
      </c>
      <c r="BE535" s="185">
        <f>IF(N535="základní",J535,0)</f>
        <v>0</v>
      </c>
      <c r="BF535" s="185">
        <f>IF(N535="snížená",J535,0)</f>
        <v>0</v>
      </c>
      <c r="BG535" s="185">
        <f>IF(N535="zákl. přenesená",J535,0)</f>
        <v>0</v>
      </c>
      <c r="BH535" s="185">
        <f>IF(N535="sníž. přenesená",J535,0)</f>
        <v>0</v>
      </c>
      <c r="BI535" s="185">
        <f>IF(N535="nulová",J535,0)</f>
        <v>0</v>
      </c>
      <c r="BJ535" s="14" t="s">
        <v>106</v>
      </c>
      <c r="BK535" s="185">
        <f>ROUND(I535*H535,2)</f>
        <v>0</v>
      </c>
      <c r="BL535" s="14" t="s">
        <v>314</v>
      </c>
      <c r="BM535" s="14" t="s">
        <v>2976</v>
      </c>
    </row>
    <row r="536" spans="2:51" s="11" customFormat="1" ht="11.25">
      <c r="B536" s="186"/>
      <c r="C536" s="187"/>
      <c r="D536" s="188" t="s">
        <v>325</v>
      </c>
      <c r="E536" s="189" t="s">
        <v>1068</v>
      </c>
      <c r="F536" s="190" t="s">
        <v>2977</v>
      </c>
      <c r="G536" s="187"/>
      <c r="H536" s="191">
        <v>555.95</v>
      </c>
      <c r="I536" s="192"/>
      <c r="J536" s="187"/>
      <c r="K536" s="187"/>
      <c r="L536" s="193"/>
      <c r="M536" s="194"/>
      <c r="N536" s="195"/>
      <c r="O536" s="195"/>
      <c r="P536" s="195"/>
      <c r="Q536" s="195"/>
      <c r="R536" s="195"/>
      <c r="S536" s="195"/>
      <c r="T536" s="196"/>
      <c r="AT536" s="197" t="s">
        <v>325</v>
      </c>
      <c r="AU536" s="197" t="s">
        <v>106</v>
      </c>
      <c r="AV536" s="11" t="s">
        <v>106</v>
      </c>
      <c r="AW536" s="11" t="s">
        <v>31</v>
      </c>
      <c r="AX536" s="11" t="s">
        <v>69</v>
      </c>
      <c r="AY536" s="197" t="s">
        <v>310</v>
      </c>
    </row>
    <row r="537" spans="2:51" s="11" customFormat="1" ht="11.25">
      <c r="B537" s="186"/>
      <c r="C537" s="187"/>
      <c r="D537" s="188" t="s">
        <v>325</v>
      </c>
      <c r="E537" s="189" t="s">
        <v>2261</v>
      </c>
      <c r="F537" s="190" t="s">
        <v>2262</v>
      </c>
      <c r="G537" s="187"/>
      <c r="H537" s="191">
        <v>555.95</v>
      </c>
      <c r="I537" s="192"/>
      <c r="J537" s="187"/>
      <c r="K537" s="187"/>
      <c r="L537" s="193"/>
      <c r="M537" s="194"/>
      <c r="N537" s="195"/>
      <c r="O537" s="195"/>
      <c r="P537" s="195"/>
      <c r="Q537" s="195"/>
      <c r="R537" s="195"/>
      <c r="S537" s="195"/>
      <c r="T537" s="196"/>
      <c r="AT537" s="197" t="s">
        <v>325</v>
      </c>
      <c r="AU537" s="197" t="s">
        <v>106</v>
      </c>
      <c r="AV537" s="11" t="s">
        <v>106</v>
      </c>
      <c r="AW537" s="11" t="s">
        <v>31</v>
      </c>
      <c r="AX537" s="11" t="s">
        <v>77</v>
      </c>
      <c r="AY537" s="197" t="s">
        <v>310</v>
      </c>
    </row>
    <row r="538" spans="2:65" s="1" customFormat="1" ht="16.5" customHeight="1">
      <c r="B538" s="31"/>
      <c r="C538" s="208" t="s">
        <v>1070</v>
      </c>
      <c r="D538" s="208" t="s">
        <v>422</v>
      </c>
      <c r="E538" s="209" t="s">
        <v>967</v>
      </c>
      <c r="F538" s="210" t="s">
        <v>968</v>
      </c>
      <c r="G538" s="211" t="s">
        <v>320</v>
      </c>
      <c r="H538" s="212">
        <v>639.34</v>
      </c>
      <c r="I538" s="213"/>
      <c r="J538" s="212">
        <f>ROUND(I538*H538,2)</f>
        <v>0</v>
      </c>
      <c r="K538" s="210" t="s">
        <v>321</v>
      </c>
      <c r="L538" s="214"/>
      <c r="M538" s="215" t="s">
        <v>1</v>
      </c>
      <c r="N538" s="216" t="s">
        <v>41</v>
      </c>
      <c r="O538" s="57"/>
      <c r="P538" s="183">
        <f>O538*H538</f>
        <v>0</v>
      </c>
      <c r="Q538" s="183">
        <v>0.004</v>
      </c>
      <c r="R538" s="183">
        <f>Q538*H538</f>
        <v>2.55736</v>
      </c>
      <c r="S538" s="183">
        <v>0</v>
      </c>
      <c r="T538" s="184">
        <f>S538*H538</f>
        <v>0</v>
      </c>
      <c r="AR538" s="14" t="s">
        <v>391</v>
      </c>
      <c r="AT538" s="14" t="s">
        <v>422</v>
      </c>
      <c r="AU538" s="14" t="s">
        <v>106</v>
      </c>
      <c r="AY538" s="14" t="s">
        <v>310</v>
      </c>
      <c r="BE538" s="185">
        <f>IF(N538="základní",J538,0)</f>
        <v>0</v>
      </c>
      <c r="BF538" s="185">
        <f>IF(N538="snížená",J538,0)</f>
        <v>0</v>
      </c>
      <c r="BG538" s="185">
        <f>IF(N538="zákl. přenesená",J538,0)</f>
        <v>0</v>
      </c>
      <c r="BH538" s="185">
        <f>IF(N538="sníž. přenesená",J538,0)</f>
        <v>0</v>
      </c>
      <c r="BI538" s="185">
        <f>IF(N538="nulová",J538,0)</f>
        <v>0</v>
      </c>
      <c r="BJ538" s="14" t="s">
        <v>106</v>
      </c>
      <c r="BK538" s="185">
        <f>ROUND(I538*H538,2)</f>
        <v>0</v>
      </c>
      <c r="BL538" s="14" t="s">
        <v>314</v>
      </c>
      <c r="BM538" s="14" t="s">
        <v>2978</v>
      </c>
    </row>
    <row r="539" spans="2:51" s="11" customFormat="1" ht="11.25">
      <c r="B539" s="186"/>
      <c r="C539" s="187"/>
      <c r="D539" s="188" t="s">
        <v>325</v>
      </c>
      <c r="E539" s="189" t="s">
        <v>2266</v>
      </c>
      <c r="F539" s="190" t="s">
        <v>2979</v>
      </c>
      <c r="G539" s="187"/>
      <c r="H539" s="191">
        <v>639.34</v>
      </c>
      <c r="I539" s="192"/>
      <c r="J539" s="187"/>
      <c r="K539" s="187"/>
      <c r="L539" s="193"/>
      <c r="M539" s="194"/>
      <c r="N539" s="195"/>
      <c r="O539" s="195"/>
      <c r="P539" s="195"/>
      <c r="Q539" s="195"/>
      <c r="R539" s="195"/>
      <c r="S539" s="195"/>
      <c r="T539" s="196"/>
      <c r="AT539" s="197" t="s">
        <v>325</v>
      </c>
      <c r="AU539" s="197" t="s">
        <v>106</v>
      </c>
      <c r="AV539" s="11" t="s">
        <v>106</v>
      </c>
      <c r="AW539" s="11" t="s">
        <v>31</v>
      </c>
      <c r="AX539" s="11" t="s">
        <v>77</v>
      </c>
      <c r="AY539" s="197" t="s">
        <v>310</v>
      </c>
    </row>
    <row r="540" spans="2:65" s="1" customFormat="1" ht="22.5" customHeight="1">
      <c r="B540" s="31"/>
      <c r="C540" s="175" t="s">
        <v>1076</v>
      </c>
      <c r="D540" s="175" t="s">
        <v>317</v>
      </c>
      <c r="E540" s="176" t="s">
        <v>975</v>
      </c>
      <c r="F540" s="177" t="s">
        <v>976</v>
      </c>
      <c r="G540" s="178" t="s">
        <v>832</v>
      </c>
      <c r="H540" s="179">
        <v>2.56</v>
      </c>
      <c r="I540" s="180"/>
      <c r="J540" s="179">
        <f>ROUND(I540*H540,2)</f>
        <v>0</v>
      </c>
      <c r="K540" s="177" t="s">
        <v>321</v>
      </c>
      <c r="L540" s="35"/>
      <c r="M540" s="181" t="s">
        <v>1</v>
      </c>
      <c r="N540" s="182" t="s">
        <v>41</v>
      </c>
      <c r="O540" s="57"/>
      <c r="P540" s="183">
        <f>O540*H540</f>
        <v>0</v>
      </c>
      <c r="Q540" s="183">
        <v>0</v>
      </c>
      <c r="R540" s="183">
        <f>Q540*H540</f>
        <v>0</v>
      </c>
      <c r="S540" s="183">
        <v>0</v>
      </c>
      <c r="T540" s="184">
        <f>S540*H540</f>
        <v>0</v>
      </c>
      <c r="AR540" s="14" t="s">
        <v>314</v>
      </c>
      <c r="AT540" s="14" t="s">
        <v>317</v>
      </c>
      <c r="AU540" s="14" t="s">
        <v>106</v>
      </c>
      <c r="AY540" s="14" t="s">
        <v>310</v>
      </c>
      <c r="BE540" s="185">
        <f>IF(N540="základní",J540,0)</f>
        <v>0</v>
      </c>
      <c r="BF540" s="185">
        <f>IF(N540="snížená",J540,0)</f>
        <v>0</v>
      </c>
      <c r="BG540" s="185">
        <f>IF(N540="zákl. přenesená",J540,0)</f>
        <v>0</v>
      </c>
      <c r="BH540" s="185">
        <f>IF(N540="sníž. přenesená",J540,0)</f>
        <v>0</v>
      </c>
      <c r="BI540" s="185">
        <f>IF(N540="nulová",J540,0)</f>
        <v>0</v>
      </c>
      <c r="BJ540" s="14" t="s">
        <v>106</v>
      </c>
      <c r="BK540" s="185">
        <f>ROUND(I540*H540,2)</f>
        <v>0</v>
      </c>
      <c r="BL540" s="14" t="s">
        <v>314</v>
      </c>
      <c r="BM540" s="14" t="s">
        <v>2980</v>
      </c>
    </row>
    <row r="541" spans="2:63" s="10" customFormat="1" ht="22.9" customHeight="1">
      <c r="B541" s="159"/>
      <c r="C541" s="160"/>
      <c r="D541" s="161" t="s">
        <v>68</v>
      </c>
      <c r="E541" s="173" t="s">
        <v>978</v>
      </c>
      <c r="F541" s="173" t="s">
        <v>979</v>
      </c>
      <c r="G541" s="160"/>
      <c r="H541" s="160"/>
      <c r="I541" s="163"/>
      <c r="J541" s="174">
        <f>BK541</f>
        <v>0</v>
      </c>
      <c r="K541" s="160"/>
      <c r="L541" s="165"/>
      <c r="M541" s="166"/>
      <c r="N541" s="167"/>
      <c r="O541" s="167"/>
      <c r="P541" s="168">
        <f>SUM(P542:P598)</f>
        <v>0</v>
      </c>
      <c r="Q541" s="167"/>
      <c r="R541" s="168">
        <f>SUM(R542:R598)</f>
        <v>11.366048000000001</v>
      </c>
      <c r="S541" s="167"/>
      <c r="T541" s="169">
        <f>SUM(T542:T598)</f>
        <v>0</v>
      </c>
      <c r="AR541" s="170" t="s">
        <v>314</v>
      </c>
      <c r="AT541" s="171" t="s">
        <v>68</v>
      </c>
      <c r="AU541" s="171" t="s">
        <v>77</v>
      </c>
      <c r="AY541" s="170" t="s">
        <v>310</v>
      </c>
      <c r="BK541" s="172">
        <f>SUM(BK542:BK598)</f>
        <v>0</v>
      </c>
    </row>
    <row r="542" spans="2:65" s="1" customFormat="1" ht="22.5" customHeight="1">
      <c r="B542" s="31"/>
      <c r="C542" s="175" t="s">
        <v>1081</v>
      </c>
      <c r="D542" s="175" t="s">
        <v>317</v>
      </c>
      <c r="E542" s="176" t="s">
        <v>2981</v>
      </c>
      <c r="F542" s="177" t="s">
        <v>2982</v>
      </c>
      <c r="G542" s="178" t="s">
        <v>320</v>
      </c>
      <c r="H542" s="179">
        <v>233.16</v>
      </c>
      <c r="I542" s="180"/>
      <c r="J542" s="179">
        <f>ROUND(I542*H542,2)</f>
        <v>0</v>
      </c>
      <c r="K542" s="177" t="s">
        <v>321</v>
      </c>
      <c r="L542" s="35"/>
      <c r="M542" s="181" t="s">
        <v>1</v>
      </c>
      <c r="N542" s="182" t="s">
        <v>41</v>
      </c>
      <c r="O542" s="57"/>
      <c r="P542" s="183">
        <f>O542*H542</f>
        <v>0</v>
      </c>
      <c r="Q542" s="183">
        <v>0</v>
      </c>
      <c r="R542" s="183">
        <f>Q542*H542</f>
        <v>0</v>
      </c>
      <c r="S542" s="183">
        <v>0</v>
      </c>
      <c r="T542" s="184">
        <f>S542*H542</f>
        <v>0</v>
      </c>
      <c r="AR542" s="14" t="s">
        <v>314</v>
      </c>
      <c r="AT542" s="14" t="s">
        <v>317</v>
      </c>
      <c r="AU542" s="14" t="s">
        <v>106</v>
      </c>
      <c r="AY542" s="14" t="s">
        <v>310</v>
      </c>
      <c r="BE542" s="185">
        <f>IF(N542="základní",J542,0)</f>
        <v>0</v>
      </c>
      <c r="BF542" s="185">
        <f>IF(N542="snížená",J542,0)</f>
        <v>0</v>
      </c>
      <c r="BG542" s="185">
        <f>IF(N542="zákl. přenesená",J542,0)</f>
        <v>0</v>
      </c>
      <c r="BH542" s="185">
        <f>IF(N542="sníž. přenesená",J542,0)</f>
        <v>0</v>
      </c>
      <c r="BI542" s="185">
        <f>IF(N542="nulová",J542,0)</f>
        <v>0</v>
      </c>
      <c r="BJ542" s="14" t="s">
        <v>106</v>
      </c>
      <c r="BK542" s="185">
        <f>ROUND(I542*H542,2)</f>
        <v>0</v>
      </c>
      <c r="BL542" s="14" t="s">
        <v>314</v>
      </c>
      <c r="BM542" s="14" t="s">
        <v>2983</v>
      </c>
    </row>
    <row r="543" spans="2:51" s="12" customFormat="1" ht="11.25">
      <c r="B543" s="198"/>
      <c r="C543" s="199"/>
      <c r="D543" s="188" t="s">
        <v>325</v>
      </c>
      <c r="E543" s="200" t="s">
        <v>1</v>
      </c>
      <c r="F543" s="201" t="s">
        <v>2984</v>
      </c>
      <c r="G543" s="199"/>
      <c r="H543" s="200" t="s">
        <v>1</v>
      </c>
      <c r="I543" s="202"/>
      <c r="J543" s="199"/>
      <c r="K543" s="199"/>
      <c r="L543" s="203"/>
      <c r="M543" s="204"/>
      <c r="N543" s="205"/>
      <c r="O543" s="205"/>
      <c r="P543" s="205"/>
      <c r="Q543" s="205"/>
      <c r="R543" s="205"/>
      <c r="S543" s="205"/>
      <c r="T543" s="206"/>
      <c r="AT543" s="207" t="s">
        <v>325</v>
      </c>
      <c r="AU543" s="207" t="s">
        <v>106</v>
      </c>
      <c r="AV543" s="12" t="s">
        <v>77</v>
      </c>
      <c r="AW543" s="12" t="s">
        <v>31</v>
      </c>
      <c r="AX543" s="12" t="s">
        <v>69</v>
      </c>
      <c r="AY543" s="207" t="s">
        <v>310</v>
      </c>
    </row>
    <row r="544" spans="2:51" s="11" customFormat="1" ht="11.25">
      <c r="B544" s="186"/>
      <c r="C544" s="187"/>
      <c r="D544" s="188" t="s">
        <v>325</v>
      </c>
      <c r="E544" s="189" t="s">
        <v>1086</v>
      </c>
      <c r="F544" s="190" t="s">
        <v>2985</v>
      </c>
      <c r="G544" s="187"/>
      <c r="H544" s="191">
        <v>181.68</v>
      </c>
      <c r="I544" s="192"/>
      <c r="J544" s="187"/>
      <c r="K544" s="187"/>
      <c r="L544" s="193"/>
      <c r="M544" s="194"/>
      <c r="N544" s="195"/>
      <c r="O544" s="195"/>
      <c r="P544" s="195"/>
      <c r="Q544" s="195"/>
      <c r="R544" s="195"/>
      <c r="S544" s="195"/>
      <c r="T544" s="196"/>
      <c r="AT544" s="197" t="s">
        <v>325</v>
      </c>
      <c r="AU544" s="197" t="s">
        <v>106</v>
      </c>
      <c r="AV544" s="11" t="s">
        <v>106</v>
      </c>
      <c r="AW544" s="11" t="s">
        <v>31</v>
      </c>
      <c r="AX544" s="11" t="s">
        <v>69</v>
      </c>
      <c r="AY544" s="197" t="s">
        <v>310</v>
      </c>
    </row>
    <row r="545" spans="2:51" s="12" customFormat="1" ht="11.25">
      <c r="B545" s="198"/>
      <c r="C545" s="199"/>
      <c r="D545" s="188" t="s">
        <v>325</v>
      </c>
      <c r="E545" s="200" t="s">
        <v>1</v>
      </c>
      <c r="F545" s="201" t="s">
        <v>2739</v>
      </c>
      <c r="G545" s="199"/>
      <c r="H545" s="200" t="s">
        <v>1</v>
      </c>
      <c r="I545" s="202"/>
      <c r="J545" s="199"/>
      <c r="K545" s="199"/>
      <c r="L545" s="203"/>
      <c r="M545" s="204"/>
      <c r="N545" s="205"/>
      <c r="O545" s="205"/>
      <c r="P545" s="205"/>
      <c r="Q545" s="205"/>
      <c r="R545" s="205"/>
      <c r="S545" s="205"/>
      <c r="T545" s="206"/>
      <c r="AT545" s="207" t="s">
        <v>325</v>
      </c>
      <c r="AU545" s="207" t="s">
        <v>106</v>
      </c>
      <c r="AV545" s="12" t="s">
        <v>77</v>
      </c>
      <c r="AW545" s="12" t="s">
        <v>31</v>
      </c>
      <c r="AX545" s="12" t="s">
        <v>69</v>
      </c>
      <c r="AY545" s="207" t="s">
        <v>310</v>
      </c>
    </row>
    <row r="546" spans="2:51" s="11" customFormat="1" ht="11.25">
      <c r="B546" s="186"/>
      <c r="C546" s="187"/>
      <c r="D546" s="188" t="s">
        <v>325</v>
      </c>
      <c r="E546" s="189" t="s">
        <v>2278</v>
      </c>
      <c r="F546" s="190" t="s">
        <v>2986</v>
      </c>
      <c r="G546" s="187"/>
      <c r="H546" s="191">
        <v>51.48</v>
      </c>
      <c r="I546" s="192"/>
      <c r="J546" s="187"/>
      <c r="K546" s="187"/>
      <c r="L546" s="193"/>
      <c r="M546" s="194"/>
      <c r="N546" s="195"/>
      <c r="O546" s="195"/>
      <c r="P546" s="195"/>
      <c r="Q546" s="195"/>
      <c r="R546" s="195"/>
      <c r="S546" s="195"/>
      <c r="T546" s="196"/>
      <c r="AT546" s="197" t="s">
        <v>325</v>
      </c>
      <c r="AU546" s="197" t="s">
        <v>106</v>
      </c>
      <c r="AV546" s="11" t="s">
        <v>106</v>
      </c>
      <c r="AW546" s="11" t="s">
        <v>31</v>
      </c>
      <c r="AX546" s="11" t="s">
        <v>69</v>
      </c>
      <c r="AY546" s="197" t="s">
        <v>310</v>
      </c>
    </row>
    <row r="547" spans="2:51" s="11" customFormat="1" ht="11.25">
      <c r="B547" s="186"/>
      <c r="C547" s="187"/>
      <c r="D547" s="188" t="s">
        <v>325</v>
      </c>
      <c r="E547" s="189" t="s">
        <v>2987</v>
      </c>
      <c r="F547" s="190" t="s">
        <v>2988</v>
      </c>
      <c r="G547" s="187"/>
      <c r="H547" s="191">
        <v>233.16</v>
      </c>
      <c r="I547" s="192"/>
      <c r="J547" s="187"/>
      <c r="K547" s="187"/>
      <c r="L547" s="193"/>
      <c r="M547" s="194"/>
      <c r="N547" s="195"/>
      <c r="O547" s="195"/>
      <c r="P547" s="195"/>
      <c r="Q547" s="195"/>
      <c r="R547" s="195"/>
      <c r="S547" s="195"/>
      <c r="T547" s="196"/>
      <c r="AT547" s="197" t="s">
        <v>325</v>
      </c>
      <c r="AU547" s="197" t="s">
        <v>106</v>
      </c>
      <c r="AV547" s="11" t="s">
        <v>106</v>
      </c>
      <c r="AW547" s="11" t="s">
        <v>31</v>
      </c>
      <c r="AX547" s="11" t="s">
        <v>77</v>
      </c>
      <c r="AY547" s="197" t="s">
        <v>310</v>
      </c>
    </row>
    <row r="548" spans="2:65" s="1" customFormat="1" ht="16.5" customHeight="1">
      <c r="B548" s="31"/>
      <c r="C548" s="208" t="s">
        <v>1087</v>
      </c>
      <c r="D548" s="208" t="s">
        <v>422</v>
      </c>
      <c r="E548" s="209" t="s">
        <v>2989</v>
      </c>
      <c r="F548" s="210" t="s">
        <v>2990</v>
      </c>
      <c r="G548" s="211" t="s">
        <v>320</v>
      </c>
      <c r="H548" s="212">
        <v>237.82</v>
      </c>
      <c r="I548" s="213"/>
      <c r="J548" s="212">
        <f>ROUND(I548*H548,2)</f>
        <v>0</v>
      </c>
      <c r="K548" s="210" t="s">
        <v>321</v>
      </c>
      <c r="L548" s="214"/>
      <c r="M548" s="215" t="s">
        <v>1</v>
      </c>
      <c r="N548" s="216" t="s">
        <v>41</v>
      </c>
      <c r="O548" s="57"/>
      <c r="P548" s="183">
        <f>O548*H548</f>
        <v>0</v>
      </c>
      <c r="Q548" s="183">
        <v>0.0024</v>
      </c>
      <c r="R548" s="183">
        <f>Q548*H548</f>
        <v>0.5707679999999999</v>
      </c>
      <c r="S548" s="183">
        <v>0</v>
      </c>
      <c r="T548" s="184">
        <f>S548*H548</f>
        <v>0</v>
      </c>
      <c r="AR548" s="14" t="s">
        <v>391</v>
      </c>
      <c r="AT548" s="14" t="s">
        <v>422</v>
      </c>
      <c r="AU548" s="14" t="s">
        <v>106</v>
      </c>
      <c r="AY548" s="14" t="s">
        <v>310</v>
      </c>
      <c r="BE548" s="185">
        <f>IF(N548="základní",J548,0)</f>
        <v>0</v>
      </c>
      <c r="BF548" s="185">
        <f>IF(N548="snížená",J548,0)</f>
        <v>0</v>
      </c>
      <c r="BG548" s="185">
        <f>IF(N548="zákl. přenesená",J548,0)</f>
        <v>0</v>
      </c>
      <c r="BH548" s="185">
        <f>IF(N548="sníž. přenesená",J548,0)</f>
        <v>0</v>
      </c>
      <c r="BI548" s="185">
        <f>IF(N548="nulová",J548,0)</f>
        <v>0</v>
      </c>
      <c r="BJ548" s="14" t="s">
        <v>106</v>
      </c>
      <c r="BK548" s="185">
        <f>ROUND(I548*H548,2)</f>
        <v>0</v>
      </c>
      <c r="BL548" s="14" t="s">
        <v>314</v>
      </c>
      <c r="BM548" s="14" t="s">
        <v>2991</v>
      </c>
    </row>
    <row r="549" spans="2:51" s="11" customFormat="1" ht="11.25">
      <c r="B549" s="186"/>
      <c r="C549" s="187"/>
      <c r="D549" s="188" t="s">
        <v>325</v>
      </c>
      <c r="E549" s="189" t="s">
        <v>2283</v>
      </c>
      <c r="F549" s="190" t="s">
        <v>2992</v>
      </c>
      <c r="G549" s="187"/>
      <c r="H549" s="191">
        <v>237.82</v>
      </c>
      <c r="I549" s="192"/>
      <c r="J549" s="187"/>
      <c r="K549" s="187"/>
      <c r="L549" s="193"/>
      <c r="M549" s="194"/>
      <c r="N549" s="195"/>
      <c r="O549" s="195"/>
      <c r="P549" s="195"/>
      <c r="Q549" s="195"/>
      <c r="R549" s="195"/>
      <c r="S549" s="195"/>
      <c r="T549" s="196"/>
      <c r="AT549" s="197" t="s">
        <v>325</v>
      </c>
      <c r="AU549" s="197" t="s">
        <v>106</v>
      </c>
      <c r="AV549" s="11" t="s">
        <v>106</v>
      </c>
      <c r="AW549" s="11" t="s">
        <v>31</v>
      </c>
      <c r="AX549" s="11" t="s">
        <v>77</v>
      </c>
      <c r="AY549" s="197" t="s">
        <v>310</v>
      </c>
    </row>
    <row r="550" spans="2:65" s="1" customFormat="1" ht="16.5" customHeight="1">
      <c r="B550" s="31"/>
      <c r="C550" s="175" t="s">
        <v>1093</v>
      </c>
      <c r="D550" s="175" t="s">
        <v>317</v>
      </c>
      <c r="E550" s="176" t="s">
        <v>981</v>
      </c>
      <c r="F550" s="177" t="s">
        <v>982</v>
      </c>
      <c r="G550" s="178" t="s">
        <v>320</v>
      </c>
      <c r="H550" s="179">
        <v>208.64</v>
      </c>
      <c r="I550" s="180"/>
      <c r="J550" s="179">
        <f>ROUND(I550*H550,2)</f>
        <v>0</v>
      </c>
      <c r="K550" s="177" t="s">
        <v>321</v>
      </c>
      <c r="L550" s="35"/>
      <c r="M550" s="181" t="s">
        <v>1</v>
      </c>
      <c r="N550" s="182" t="s">
        <v>41</v>
      </c>
      <c r="O550" s="57"/>
      <c r="P550" s="183">
        <f>O550*H550</f>
        <v>0</v>
      </c>
      <c r="Q550" s="183">
        <v>0.006</v>
      </c>
      <c r="R550" s="183">
        <f>Q550*H550</f>
        <v>1.2518399999999998</v>
      </c>
      <c r="S550" s="183">
        <v>0</v>
      </c>
      <c r="T550" s="184">
        <f>S550*H550</f>
        <v>0</v>
      </c>
      <c r="AR550" s="14" t="s">
        <v>314</v>
      </c>
      <c r="AT550" s="14" t="s">
        <v>317</v>
      </c>
      <c r="AU550" s="14" t="s">
        <v>106</v>
      </c>
      <c r="AY550" s="14" t="s">
        <v>310</v>
      </c>
      <c r="BE550" s="185">
        <f>IF(N550="základní",J550,0)</f>
        <v>0</v>
      </c>
      <c r="BF550" s="185">
        <f>IF(N550="snížená",J550,0)</f>
        <v>0</v>
      </c>
      <c r="BG550" s="185">
        <f>IF(N550="zákl. přenesená",J550,0)</f>
        <v>0</v>
      </c>
      <c r="BH550" s="185">
        <f>IF(N550="sníž. přenesená",J550,0)</f>
        <v>0</v>
      </c>
      <c r="BI550" s="185">
        <f>IF(N550="nulová",J550,0)</f>
        <v>0</v>
      </c>
      <c r="BJ550" s="14" t="s">
        <v>106</v>
      </c>
      <c r="BK550" s="185">
        <f>ROUND(I550*H550,2)</f>
        <v>0</v>
      </c>
      <c r="BL550" s="14" t="s">
        <v>314</v>
      </c>
      <c r="BM550" s="14" t="s">
        <v>2993</v>
      </c>
    </row>
    <row r="551" spans="2:51" s="12" customFormat="1" ht="11.25">
      <c r="B551" s="198"/>
      <c r="C551" s="199"/>
      <c r="D551" s="188" t="s">
        <v>325</v>
      </c>
      <c r="E551" s="200" t="s">
        <v>1</v>
      </c>
      <c r="F551" s="201" t="s">
        <v>545</v>
      </c>
      <c r="G551" s="199"/>
      <c r="H551" s="200" t="s">
        <v>1</v>
      </c>
      <c r="I551" s="202"/>
      <c r="J551" s="199"/>
      <c r="K551" s="199"/>
      <c r="L551" s="203"/>
      <c r="M551" s="204"/>
      <c r="N551" s="205"/>
      <c r="O551" s="205"/>
      <c r="P551" s="205"/>
      <c r="Q551" s="205"/>
      <c r="R551" s="205"/>
      <c r="S551" s="205"/>
      <c r="T551" s="206"/>
      <c r="AT551" s="207" t="s">
        <v>325</v>
      </c>
      <c r="AU551" s="207" t="s">
        <v>106</v>
      </c>
      <c r="AV551" s="12" t="s">
        <v>77</v>
      </c>
      <c r="AW551" s="12" t="s">
        <v>31</v>
      </c>
      <c r="AX551" s="12" t="s">
        <v>69</v>
      </c>
      <c r="AY551" s="207" t="s">
        <v>310</v>
      </c>
    </row>
    <row r="552" spans="2:51" s="12" customFormat="1" ht="11.25">
      <c r="B552" s="198"/>
      <c r="C552" s="199"/>
      <c r="D552" s="188" t="s">
        <v>325</v>
      </c>
      <c r="E552" s="200" t="s">
        <v>1</v>
      </c>
      <c r="F552" s="201" t="s">
        <v>532</v>
      </c>
      <c r="G552" s="199"/>
      <c r="H552" s="200" t="s">
        <v>1</v>
      </c>
      <c r="I552" s="202"/>
      <c r="J552" s="199"/>
      <c r="K552" s="199"/>
      <c r="L552" s="203"/>
      <c r="M552" s="204"/>
      <c r="N552" s="205"/>
      <c r="O552" s="205"/>
      <c r="P552" s="205"/>
      <c r="Q552" s="205"/>
      <c r="R552" s="205"/>
      <c r="S552" s="205"/>
      <c r="T552" s="206"/>
      <c r="AT552" s="207" t="s">
        <v>325</v>
      </c>
      <c r="AU552" s="207" t="s">
        <v>106</v>
      </c>
      <c r="AV552" s="12" t="s">
        <v>77</v>
      </c>
      <c r="AW552" s="12" t="s">
        <v>31</v>
      </c>
      <c r="AX552" s="12" t="s">
        <v>69</v>
      </c>
      <c r="AY552" s="207" t="s">
        <v>310</v>
      </c>
    </row>
    <row r="553" spans="2:51" s="11" customFormat="1" ht="11.25">
      <c r="B553" s="186"/>
      <c r="C553" s="187"/>
      <c r="D553" s="188" t="s">
        <v>325</v>
      </c>
      <c r="E553" s="189" t="s">
        <v>1097</v>
      </c>
      <c r="F553" s="190" t="s">
        <v>2994</v>
      </c>
      <c r="G553" s="187"/>
      <c r="H553" s="191">
        <v>39</v>
      </c>
      <c r="I553" s="192"/>
      <c r="J553" s="187"/>
      <c r="K553" s="187"/>
      <c r="L553" s="193"/>
      <c r="M553" s="194"/>
      <c r="N553" s="195"/>
      <c r="O553" s="195"/>
      <c r="P553" s="195"/>
      <c r="Q553" s="195"/>
      <c r="R553" s="195"/>
      <c r="S553" s="195"/>
      <c r="T553" s="196"/>
      <c r="AT553" s="197" t="s">
        <v>325</v>
      </c>
      <c r="AU553" s="197" t="s">
        <v>106</v>
      </c>
      <c r="AV553" s="11" t="s">
        <v>106</v>
      </c>
      <c r="AW553" s="11" t="s">
        <v>31</v>
      </c>
      <c r="AX553" s="11" t="s">
        <v>69</v>
      </c>
      <c r="AY553" s="197" t="s">
        <v>310</v>
      </c>
    </row>
    <row r="554" spans="2:51" s="12" customFormat="1" ht="11.25">
      <c r="B554" s="198"/>
      <c r="C554" s="199"/>
      <c r="D554" s="188" t="s">
        <v>325</v>
      </c>
      <c r="E554" s="200" t="s">
        <v>1</v>
      </c>
      <c r="F554" s="201" t="s">
        <v>527</v>
      </c>
      <c r="G554" s="199"/>
      <c r="H554" s="200" t="s">
        <v>1</v>
      </c>
      <c r="I554" s="202"/>
      <c r="J554" s="199"/>
      <c r="K554" s="199"/>
      <c r="L554" s="203"/>
      <c r="M554" s="204"/>
      <c r="N554" s="205"/>
      <c r="O554" s="205"/>
      <c r="P554" s="205"/>
      <c r="Q554" s="205"/>
      <c r="R554" s="205"/>
      <c r="S554" s="205"/>
      <c r="T554" s="206"/>
      <c r="AT554" s="207" t="s">
        <v>325</v>
      </c>
      <c r="AU554" s="207" t="s">
        <v>106</v>
      </c>
      <c r="AV554" s="12" t="s">
        <v>77</v>
      </c>
      <c r="AW554" s="12" t="s">
        <v>31</v>
      </c>
      <c r="AX554" s="12" t="s">
        <v>69</v>
      </c>
      <c r="AY554" s="207" t="s">
        <v>310</v>
      </c>
    </row>
    <row r="555" spans="2:51" s="11" customFormat="1" ht="11.25">
      <c r="B555" s="186"/>
      <c r="C555" s="187"/>
      <c r="D555" s="188" t="s">
        <v>325</v>
      </c>
      <c r="E555" s="189" t="s">
        <v>2291</v>
      </c>
      <c r="F555" s="190" t="s">
        <v>2995</v>
      </c>
      <c r="G555" s="187"/>
      <c r="H555" s="191">
        <v>25.04</v>
      </c>
      <c r="I555" s="192"/>
      <c r="J555" s="187"/>
      <c r="K555" s="187"/>
      <c r="L555" s="193"/>
      <c r="M555" s="194"/>
      <c r="N555" s="195"/>
      <c r="O555" s="195"/>
      <c r="P555" s="195"/>
      <c r="Q555" s="195"/>
      <c r="R555" s="195"/>
      <c r="S555" s="195"/>
      <c r="T555" s="196"/>
      <c r="AT555" s="197" t="s">
        <v>325</v>
      </c>
      <c r="AU555" s="197" t="s">
        <v>106</v>
      </c>
      <c r="AV555" s="11" t="s">
        <v>106</v>
      </c>
      <c r="AW555" s="11" t="s">
        <v>31</v>
      </c>
      <c r="AX555" s="11" t="s">
        <v>69</v>
      </c>
      <c r="AY555" s="197" t="s">
        <v>310</v>
      </c>
    </row>
    <row r="556" spans="2:51" s="12" customFormat="1" ht="11.25">
      <c r="B556" s="198"/>
      <c r="C556" s="199"/>
      <c r="D556" s="188" t="s">
        <v>325</v>
      </c>
      <c r="E556" s="200" t="s">
        <v>1</v>
      </c>
      <c r="F556" s="201" t="s">
        <v>534</v>
      </c>
      <c r="G556" s="199"/>
      <c r="H556" s="200" t="s">
        <v>1</v>
      </c>
      <c r="I556" s="202"/>
      <c r="J556" s="199"/>
      <c r="K556" s="199"/>
      <c r="L556" s="203"/>
      <c r="M556" s="204"/>
      <c r="N556" s="205"/>
      <c r="O556" s="205"/>
      <c r="P556" s="205"/>
      <c r="Q556" s="205"/>
      <c r="R556" s="205"/>
      <c r="S556" s="205"/>
      <c r="T556" s="206"/>
      <c r="AT556" s="207" t="s">
        <v>325</v>
      </c>
      <c r="AU556" s="207" t="s">
        <v>106</v>
      </c>
      <c r="AV556" s="12" t="s">
        <v>77</v>
      </c>
      <c r="AW556" s="12" t="s">
        <v>31</v>
      </c>
      <c r="AX556" s="12" t="s">
        <v>69</v>
      </c>
      <c r="AY556" s="207" t="s">
        <v>310</v>
      </c>
    </row>
    <row r="557" spans="2:51" s="11" customFormat="1" ht="11.25">
      <c r="B557" s="186"/>
      <c r="C557" s="187"/>
      <c r="D557" s="188" t="s">
        <v>325</v>
      </c>
      <c r="E557" s="189" t="s">
        <v>2615</v>
      </c>
      <c r="F557" s="190" t="s">
        <v>2766</v>
      </c>
      <c r="G557" s="187"/>
      <c r="H557" s="191">
        <v>-22.18</v>
      </c>
      <c r="I557" s="192"/>
      <c r="J557" s="187"/>
      <c r="K557" s="187"/>
      <c r="L557" s="193"/>
      <c r="M557" s="194"/>
      <c r="N557" s="195"/>
      <c r="O557" s="195"/>
      <c r="P557" s="195"/>
      <c r="Q557" s="195"/>
      <c r="R557" s="195"/>
      <c r="S557" s="195"/>
      <c r="T557" s="196"/>
      <c r="AT557" s="197" t="s">
        <v>325</v>
      </c>
      <c r="AU557" s="197" t="s">
        <v>106</v>
      </c>
      <c r="AV557" s="11" t="s">
        <v>106</v>
      </c>
      <c r="AW557" s="11" t="s">
        <v>31</v>
      </c>
      <c r="AX557" s="11" t="s">
        <v>69</v>
      </c>
      <c r="AY557" s="197" t="s">
        <v>310</v>
      </c>
    </row>
    <row r="558" spans="2:51" s="12" customFormat="1" ht="11.25">
      <c r="B558" s="198"/>
      <c r="C558" s="199"/>
      <c r="D558" s="188" t="s">
        <v>325</v>
      </c>
      <c r="E558" s="200" t="s">
        <v>1</v>
      </c>
      <c r="F558" s="201" t="s">
        <v>2767</v>
      </c>
      <c r="G558" s="199"/>
      <c r="H558" s="200" t="s">
        <v>1</v>
      </c>
      <c r="I558" s="202"/>
      <c r="J558" s="199"/>
      <c r="K558" s="199"/>
      <c r="L558" s="203"/>
      <c r="M558" s="204"/>
      <c r="N558" s="205"/>
      <c r="O558" s="205"/>
      <c r="P558" s="205"/>
      <c r="Q558" s="205"/>
      <c r="R558" s="205"/>
      <c r="S558" s="205"/>
      <c r="T558" s="206"/>
      <c r="AT558" s="207" t="s">
        <v>325</v>
      </c>
      <c r="AU558" s="207" t="s">
        <v>106</v>
      </c>
      <c r="AV558" s="12" t="s">
        <v>77</v>
      </c>
      <c r="AW558" s="12" t="s">
        <v>31</v>
      </c>
      <c r="AX558" s="12" t="s">
        <v>69</v>
      </c>
      <c r="AY558" s="207" t="s">
        <v>310</v>
      </c>
    </row>
    <row r="559" spans="2:51" s="11" customFormat="1" ht="11.25">
      <c r="B559" s="186"/>
      <c r="C559" s="187"/>
      <c r="D559" s="188" t="s">
        <v>325</v>
      </c>
      <c r="E559" s="189" t="s">
        <v>2616</v>
      </c>
      <c r="F559" s="190" t="s">
        <v>2768</v>
      </c>
      <c r="G559" s="187"/>
      <c r="H559" s="191">
        <v>166.78</v>
      </c>
      <c r="I559" s="192"/>
      <c r="J559" s="187"/>
      <c r="K559" s="187"/>
      <c r="L559" s="193"/>
      <c r="M559" s="194"/>
      <c r="N559" s="195"/>
      <c r="O559" s="195"/>
      <c r="P559" s="195"/>
      <c r="Q559" s="195"/>
      <c r="R559" s="195"/>
      <c r="S559" s="195"/>
      <c r="T559" s="196"/>
      <c r="AT559" s="197" t="s">
        <v>325</v>
      </c>
      <c r="AU559" s="197" t="s">
        <v>106</v>
      </c>
      <c r="AV559" s="11" t="s">
        <v>106</v>
      </c>
      <c r="AW559" s="11" t="s">
        <v>31</v>
      </c>
      <c r="AX559" s="11" t="s">
        <v>69</v>
      </c>
      <c r="AY559" s="197" t="s">
        <v>310</v>
      </c>
    </row>
    <row r="560" spans="2:51" s="11" customFormat="1" ht="11.25">
      <c r="B560" s="186"/>
      <c r="C560" s="187"/>
      <c r="D560" s="188" t="s">
        <v>325</v>
      </c>
      <c r="E560" s="189" t="s">
        <v>2996</v>
      </c>
      <c r="F560" s="190" t="s">
        <v>2997</v>
      </c>
      <c r="G560" s="187"/>
      <c r="H560" s="191">
        <v>208.64</v>
      </c>
      <c r="I560" s="192"/>
      <c r="J560" s="187"/>
      <c r="K560" s="187"/>
      <c r="L560" s="193"/>
      <c r="M560" s="194"/>
      <c r="N560" s="195"/>
      <c r="O560" s="195"/>
      <c r="P560" s="195"/>
      <c r="Q560" s="195"/>
      <c r="R560" s="195"/>
      <c r="S560" s="195"/>
      <c r="T560" s="196"/>
      <c r="AT560" s="197" t="s">
        <v>325</v>
      </c>
      <c r="AU560" s="197" t="s">
        <v>106</v>
      </c>
      <c r="AV560" s="11" t="s">
        <v>106</v>
      </c>
      <c r="AW560" s="11" t="s">
        <v>31</v>
      </c>
      <c r="AX560" s="11" t="s">
        <v>77</v>
      </c>
      <c r="AY560" s="197" t="s">
        <v>310</v>
      </c>
    </row>
    <row r="561" spans="2:65" s="1" customFormat="1" ht="16.5" customHeight="1">
      <c r="B561" s="31"/>
      <c r="C561" s="208" t="s">
        <v>1099</v>
      </c>
      <c r="D561" s="208" t="s">
        <v>422</v>
      </c>
      <c r="E561" s="209" t="s">
        <v>988</v>
      </c>
      <c r="F561" s="210" t="s">
        <v>989</v>
      </c>
      <c r="G561" s="211" t="s">
        <v>336</v>
      </c>
      <c r="H561" s="212">
        <v>34.05</v>
      </c>
      <c r="I561" s="213"/>
      <c r="J561" s="212">
        <f>ROUND(I561*H561,2)</f>
        <v>0</v>
      </c>
      <c r="K561" s="210" t="s">
        <v>321</v>
      </c>
      <c r="L561" s="214"/>
      <c r="M561" s="215" t="s">
        <v>1</v>
      </c>
      <c r="N561" s="216" t="s">
        <v>41</v>
      </c>
      <c r="O561" s="57"/>
      <c r="P561" s="183">
        <f>O561*H561</f>
        <v>0</v>
      </c>
      <c r="Q561" s="183">
        <v>0.03</v>
      </c>
      <c r="R561" s="183">
        <f>Q561*H561</f>
        <v>1.0214999999999999</v>
      </c>
      <c r="S561" s="183">
        <v>0</v>
      </c>
      <c r="T561" s="184">
        <f>S561*H561</f>
        <v>0</v>
      </c>
      <c r="AR561" s="14" t="s">
        <v>391</v>
      </c>
      <c r="AT561" s="14" t="s">
        <v>422</v>
      </c>
      <c r="AU561" s="14" t="s">
        <v>106</v>
      </c>
      <c r="AY561" s="14" t="s">
        <v>310</v>
      </c>
      <c r="BE561" s="185">
        <f>IF(N561="základní",J561,0)</f>
        <v>0</v>
      </c>
      <c r="BF561" s="185">
        <f>IF(N561="snížená",J561,0)</f>
        <v>0</v>
      </c>
      <c r="BG561" s="185">
        <f>IF(N561="zákl. přenesená",J561,0)</f>
        <v>0</v>
      </c>
      <c r="BH561" s="185">
        <f>IF(N561="sníž. přenesená",J561,0)</f>
        <v>0</v>
      </c>
      <c r="BI561" s="185">
        <f>IF(N561="nulová",J561,0)</f>
        <v>0</v>
      </c>
      <c r="BJ561" s="14" t="s">
        <v>106</v>
      </c>
      <c r="BK561" s="185">
        <f>ROUND(I561*H561,2)</f>
        <v>0</v>
      </c>
      <c r="BL561" s="14" t="s">
        <v>314</v>
      </c>
      <c r="BM561" s="14" t="s">
        <v>2998</v>
      </c>
    </row>
    <row r="562" spans="2:51" s="11" customFormat="1" ht="11.25">
      <c r="B562" s="186"/>
      <c r="C562" s="187"/>
      <c r="D562" s="188" t="s">
        <v>325</v>
      </c>
      <c r="E562" s="189" t="s">
        <v>1103</v>
      </c>
      <c r="F562" s="190" t="s">
        <v>2999</v>
      </c>
      <c r="G562" s="187"/>
      <c r="H562" s="191">
        <v>34.05</v>
      </c>
      <c r="I562" s="192"/>
      <c r="J562" s="187"/>
      <c r="K562" s="187"/>
      <c r="L562" s="193"/>
      <c r="M562" s="194"/>
      <c r="N562" s="195"/>
      <c r="O562" s="195"/>
      <c r="P562" s="195"/>
      <c r="Q562" s="195"/>
      <c r="R562" s="195"/>
      <c r="S562" s="195"/>
      <c r="T562" s="196"/>
      <c r="AT562" s="197" t="s">
        <v>325</v>
      </c>
      <c r="AU562" s="197" t="s">
        <v>106</v>
      </c>
      <c r="AV562" s="11" t="s">
        <v>106</v>
      </c>
      <c r="AW562" s="11" t="s">
        <v>31</v>
      </c>
      <c r="AX562" s="11" t="s">
        <v>77</v>
      </c>
      <c r="AY562" s="197" t="s">
        <v>310</v>
      </c>
    </row>
    <row r="563" spans="2:65" s="1" customFormat="1" ht="22.5" customHeight="1">
      <c r="B563" s="31"/>
      <c r="C563" s="175" t="s">
        <v>396</v>
      </c>
      <c r="D563" s="175" t="s">
        <v>317</v>
      </c>
      <c r="E563" s="176" t="s">
        <v>994</v>
      </c>
      <c r="F563" s="177" t="s">
        <v>995</v>
      </c>
      <c r="G563" s="178" t="s">
        <v>320</v>
      </c>
      <c r="H563" s="179">
        <v>782</v>
      </c>
      <c r="I563" s="180"/>
      <c r="J563" s="179">
        <f>ROUND(I563*H563,2)</f>
        <v>0</v>
      </c>
      <c r="K563" s="177" t="s">
        <v>321</v>
      </c>
      <c r="L563" s="35"/>
      <c r="M563" s="181" t="s">
        <v>1</v>
      </c>
      <c r="N563" s="182" t="s">
        <v>41</v>
      </c>
      <c r="O563" s="57"/>
      <c r="P563" s="183">
        <f>O563*H563</f>
        <v>0</v>
      </c>
      <c r="Q563" s="183">
        <v>0</v>
      </c>
      <c r="R563" s="183">
        <f>Q563*H563</f>
        <v>0</v>
      </c>
      <c r="S563" s="183">
        <v>0</v>
      </c>
      <c r="T563" s="184">
        <f>S563*H563</f>
        <v>0</v>
      </c>
      <c r="AR563" s="14" t="s">
        <v>314</v>
      </c>
      <c r="AT563" s="14" t="s">
        <v>317</v>
      </c>
      <c r="AU563" s="14" t="s">
        <v>106</v>
      </c>
      <c r="AY563" s="14" t="s">
        <v>310</v>
      </c>
      <c r="BE563" s="185">
        <f>IF(N563="základní",J563,0)</f>
        <v>0</v>
      </c>
      <c r="BF563" s="185">
        <f>IF(N563="snížená",J563,0)</f>
        <v>0</v>
      </c>
      <c r="BG563" s="185">
        <f>IF(N563="zákl. přenesená",J563,0)</f>
        <v>0</v>
      </c>
      <c r="BH563" s="185">
        <f>IF(N563="sníž. přenesená",J563,0)</f>
        <v>0</v>
      </c>
      <c r="BI563" s="185">
        <f>IF(N563="nulová",J563,0)</f>
        <v>0</v>
      </c>
      <c r="BJ563" s="14" t="s">
        <v>106</v>
      </c>
      <c r="BK563" s="185">
        <f>ROUND(I563*H563,2)</f>
        <v>0</v>
      </c>
      <c r="BL563" s="14" t="s">
        <v>314</v>
      </c>
      <c r="BM563" s="14" t="s">
        <v>3000</v>
      </c>
    </row>
    <row r="564" spans="2:51" s="11" customFormat="1" ht="11.25">
      <c r="B564" s="186"/>
      <c r="C564" s="187"/>
      <c r="D564" s="188" t="s">
        <v>325</v>
      </c>
      <c r="E564" s="189" t="s">
        <v>1107</v>
      </c>
      <c r="F564" s="190" t="s">
        <v>3001</v>
      </c>
      <c r="G564" s="187"/>
      <c r="H564" s="191">
        <v>782</v>
      </c>
      <c r="I564" s="192"/>
      <c r="J564" s="187"/>
      <c r="K564" s="187"/>
      <c r="L564" s="193"/>
      <c r="M564" s="194"/>
      <c r="N564" s="195"/>
      <c r="O564" s="195"/>
      <c r="P564" s="195"/>
      <c r="Q564" s="195"/>
      <c r="R564" s="195"/>
      <c r="S564" s="195"/>
      <c r="T564" s="196"/>
      <c r="AT564" s="197" t="s">
        <v>325</v>
      </c>
      <c r="AU564" s="197" t="s">
        <v>106</v>
      </c>
      <c r="AV564" s="11" t="s">
        <v>106</v>
      </c>
      <c r="AW564" s="11" t="s">
        <v>31</v>
      </c>
      <c r="AX564" s="11" t="s">
        <v>77</v>
      </c>
      <c r="AY564" s="197" t="s">
        <v>310</v>
      </c>
    </row>
    <row r="565" spans="2:65" s="1" customFormat="1" ht="16.5" customHeight="1">
      <c r="B565" s="31"/>
      <c r="C565" s="208" t="s">
        <v>1109</v>
      </c>
      <c r="D565" s="208" t="s">
        <v>422</v>
      </c>
      <c r="E565" s="209" t="s">
        <v>1002</v>
      </c>
      <c r="F565" s="210" t="s">
        <v>1003</v>
      </c>
      <c r="G565" s="211" t="s">
        <v>863</v>
      </c>
      <c r="H565" s="212">
        <v>8211</v>
      </c>
      <c r="I565" s="213"/>
      <c r="J565" s="212">
        <f>ROUND(I565*H565,2)</f>
        <v>0</v>
      </c>
      <c r="K565" s="210" t="s">
        <v>321</v>
      </c>
      <c r="L565" s="214"/>
      <c r="M565" s="215" t="s">
        <v>1</v>
      </c>
      <c r="N565" s="216" t="s">
        <v>41</v>
      </c>
      <c r="O565" s="57"/>
      <c r="P565" s="183">
        <f>O565*H565</f>
        <v>0</v>
      </c>
      <c r="Q565" s="183">
        <v>0.001</v>
      </c>
      <c r="R565" s="183">
        <f>Q565*H565</f>
        <v>8.211</v>
      </c>
      <c r="S565" s="183">
        <v>0</v>
      </c>
      <c r="T565" s="184">
        <f>S565*H565</f>
        <v>0</v>
      </c>
      <c r="AR565" s="14" t="s">
        <v>391</v>
      </c>
      <c r="AT565" s="14" t="s">
        <v>422</v>
      </c>
      <c r="AU565" s="14" t="s">
        <v>106</v>
      </c>
      <c r="AY565" s="14" t="s">
        <v>310</v>
      </c>
      <c r="BE565" s="185">
        <f>IF(N565="základní",J565,0)</f>
        <v>0</v>
      </c>
      <c r="BF565" s="185">
        <f>IF(N565="snížená",J565,0)</f>
        <v>0</v>
      </c>
      <c r="BG565" s="185">
        <f>IF(N565="zákl. přenesená",J565,0)</f>
        <v>0</v>
      </c>
      <c r="BH565" s="185">
        <f>IF(N565="sníž. přenesená",J565,0)</f>
        <v>0</v>
      </c>
      <c r="BI565" s="185">
        <f>IF(N565="nulová",J565,0)</f>
        <v>0</v>
      </c>
      <c r="BJ565" s="14" t="s">
        <v>106</v>
      </c>
      <c r="BK565" s="185">
        <f>ROUND(I565*H565,2)</f>
        <v>0</v>
      </c>
      <c r="BL565" s="14" t="s">
        <v>314</v>
      </c>
      <c r="BM565" s="14" t="s">
        <v>3002</v>
      </c>
    </row>
    <row r="566" spans="2:51" s="11" customFormat="1" ht="11.25">
      <c r="B566" s="186"/>
      <c r="C566" s="187"/>
      <c r="D566" s="188" t="s">
        <v>325</v>
      </c>
      <c r="E566" s="189" t="s">
        <v>1113</v>
      </c>
      <c r="F566" s="190" t="s">
        <v>3003</v>
      </c>
      <c r="G566" s="187"/>
      <c r="H566" s="191">
        <v>8211</v>
      </c>
      <c r="I566" s="192"/>
      <c r="J566" s="187"/>
      <c r="K566" s="187"/>
      <c r="L566" s="193"/>
      <c r="M566" s="194"/>
      <c r="N566" s="195"/>
      <c r="O566" s="195"/>
      <c r="P566" s="195"/>
      <c r="Q566" s="195"/>
      <c r="R566" s="195"/>
      <c r="S566" s="195"/>
      <c r="T566" s="196"/>
      <c r="AT566" s="197" t="s">
        <v>325</v>
      </c>
      <c r="AU566" s="197" t="s">
        <v>106</v>
      </c>
      <c r="AV566" s="11" t="s">
        <v>106</v>
      </c>
      <c r="AW566" s="11" t="s">
        <v>31</v>
      </c>
      <c r="AX566" s="11" t="s">
        <v>69</v>
      </c>
      <c r="AY566" s="197" t="s">
        <v>310</v>
      </c>
    </row>
    <row r="567" spans="2:51" s="11" customFormat="1" ht="11.25">
      <c r="B567" s="186"/>
      <c r="C567" s="187"/>
      <c r="D567" s="188" t="s">
        <v>325</v>
      </c>
      <c r="E567" s="189" t="s">
        <v>3004</v>
      </c>
      <c r="F567" s="190" t="s">
        <v>3005</v>
      </c>
      <c r="G567" s="187"/>
      <c r="H567" s="191">
        <v>8211</v>
      </c>
      <c r="I567" s="192"/>
      <c r="J567" s="187"/>
      <c r="K567" s="187"/>
      <c r="L567" s="193"/>
      <c r="M567" s="194"/>
      <c r="N567" s="195"/>
      <c r="O567" s="195"/>
      <c r="P567" s="195"/>
      <c r="Q567" s="195"/>
      <c r="R567" s="195"/>
      <c r="S567" s="195"/>
      <c r="T567" s="196"/>
      <c r="AT567" s="197" t="s">
        <v>325</v>
      </c>
      <c r="AU567" s="197" t="s">
        <v>106</v>
      </c>
      <c r="AV567" s="11" t="s">
        <v>106</v>
      </c>
      <c r="AW567" s="11" t="s">
        <v>31</v>
      </c>
      <c r="AX567" s="11" t="s">
        <v>77</v>
      </c>
      <c r="AY567" s="197" t="s">
        <v>310</v>
      </c>
    </row>
    <row r="568" spans="2:65" s="1" customFormat="1" ht="22.5" customHeight="1">
      <c r="B568" s="31"/>
      <c r="C568" s="175" t="s">
        <v>1115</v>
      </c>
      <c r="D568" s="175" t="s">
        <v>317</v>
      </c>
      <c r="E568" s="176" t="s">
        <v>1010</v>
      </c>
      <c r="F568" s="177" t="s">
        <v>1011</v>
      </c>
      <c r="G568" s="178" t="s">
        <v>422</v>
      </c>
      <c r="H568" s="179">
        <v>332</v>
      </c>
      <c r="I568" s="180"/>
      <c r="J568" s="179">
        <f>ROUND(I568*H568,2)</f>
        <v>0</v>
      </c>
      <c r="K568" s="177" t="s">
        <v>321</v>
      </c>
      <c r="L568" s="35"/>
      <c r="M568" s="181" t="s">
        <v>1</v>
      </c>
      <c r="N568" s="182" t="s">
        <v>41</v>
      </c>
      <c r="O568" s="57"/>
      <c r="P568" s="183">
        <f>O568*H568</f>
        <v>0</v>
      </c>
      <c r="Q568" s="183">
        <v>0.00014</v>
      </c>
      <c r="R568" s="183">
        <f>Q568*H568</f>
        <v>0.046479999999999994</v>
      </c>
      <c r="S568" s="183">
        <v>0</v>
      </c>
      <c r="T568" s="184">
        <f>S568*H568</f>
        <v>0</v>
      </c>
      <c r="AR568" s="14" t="s">
        <v>314</v>
      </c>
      <c r="AT568" s="14" t="s">
        <v>317</v>
      </c>
      <c r="AU568" s="14" t="s">
        <v>106</v>
      </c>
      <c r="AY568" s="14" t="s">
        <v>310</v>
      </c>
      <c r="BE568" s="185">
        <f>IF(N568="základní",J568,0)</f>
        <v>0</v>
      </c>
      <c r="BF568" s="185">
        <f>IF(N568="snížená",J568,0)</f>
        <v>0</v>
      </c>
      <c r="BG568" s="185">
        <f>IF(N568="zákl. přenesená",J568,0)</f>
        <v>0</v>
      </c>
      <c r="BH568" s="185">
        <f>IF(N568="sníž. přenesená",J568,0)</f>
        <v>0</v>
      </c>
      <c r="BI568" s="185">
        <f>IF(N568="nulová",J568,0)</f>
        <v>0</v>
      </c>
      <c r="BJ568" s="14" t="s">
        <v>106</v>
      </c>
      <c r="BK568" s="185">
        <f>ROUND(I568*H568,2)</f>
        <v>0</v>
      </c>
      <c r="BL568" s="14" t="s">
        <v>314</v>
      </c>
      <c r="BM568" s="14" t="s">
        <v>3006</v>
      </c>
    </row>
    <row r="569" spans="2:51" s="12" customFormat="1" ht="11.25">
      <c r="B569" s="198"/>
      <c r="C569" s="199"/>
      <c r="D569" s="188" t="s">
        <v>325</v>
      </c>
      <c r="E569" s="200" t="s">
        <v>1</v>
      </c>
      <c r="F569" s="201" t="s">
        <v>1013</v>
      </c>
      <c r="G569" s="199"/>
      <c r="H569" s="200" t="s">
        <v>1</v>
      </c>
      <c r="I569" s="202"/>
      <c r="J569" s="199"/>
      <c r="K569" s="199"/>
      <c r="L569" s="203"/>
      <c r="M569" s="204"/>
      <c r="N569" s="205"/>
      <c r="O569" s="205"/>
      <c r="P569" s="205"/>
      <c r="Q569" s="205"/>
      <c r="R569" s="205"/>
      <c r="S569" s="205"/>
      <c r="T569" s="206"/>
      <c r="AT569" s="207" t="s">
        <v>325</v>
      </c>
      <c r="AU569" s="207" t="s">
        <v>106</v>
      </c>
      <c r="AV569" s="12" t="s">
        <v>77</v>
      </c>
      <c r="AW569" s="12" t="s">
        <v>31</v>
      </c>
      <c r="AX569" s="12" t="s">
        <v>69</v>
      </c>
      <c r="AY569" s="207" t="s">
        <v>310</v>
      </c>
    </row>
    <row r="570" spans="2:51" s="11" customFormat="1" ht="11.25">
      <c r="B570" s="186"/>
      <c r="C570" s="187"/>
      <c r="D570" s="188" t="s">
        <v>325</v>
      </c>
      <c r="E570" s="189" t="s">
        <v>1119</v>
      </c>
      <c r="F570" s="190" t="s">
        <v>3007</v>
      </c>
      <c r="G570" s="187"/>
      <c r="H570" s="191">
        <v>332</v>
      </c>
      <c r="I570" s="192"/>
      <c r="J570" s="187"/>
      <c r="K570" s="187"/>
      <c r="L570" s="193"/>
      <c r="M570" s="194"/>
      <c r="N570" s="195"/>
      <c r="O570" s="195"/>
      <c r="P570" s="195"/>
      <c r="Q570" s="195"/>
      <c r="R570" s="195"/>
      <c r="S570" s="195"/>
      <c r="T570" s="196"/>
      <c r="AT570" s="197" t="s">
        <v>325</v>
      </c>
      <c r="AU570" s="197" t="s">
        <v>106</v>
      </c>
      <c r="AV570" s="11" t="s">
        <v>106</v>
      </c>
      <c r="AW570" s="11" t="s">
        <v>31</v>
      </c>
      <c r="AX570" s="11" t="s">
        <v>77</v>
      </c>
      <c r="AY570" s="197" t="s">
        <v>310</v>
      </c>
    </row>
    <row r="571" spans="2:65" s="1" customFormat="1" ht="16.5" customHeight="1">
      <c r="B571" s="31"/>
      <c r="C571" s="208" t="s">
        <v>1121</v>
      </c>
      <c r="D571" s="208" t="s">
        <v>422</v>
      </c>
      <c r="E571" s="209" t="s">
        <v>1017</v>
      </c>
      <c r="F571" s="210" t="s">
        <v>1018</v>
      </c>
      <c r="G571" s="211" t="s">
        <v>422</v>
      </c>
      <c r="H571" s="212">
        <v>15</v>
      </c>
      <c r="I571" s="213"/>
      <c r="J571" s="212">
        <f>ROUND(I571*H571,2)</f>
        <v>0</v>
      </c>
      <c r="K571" s="210" t="s">
        <v>321</v>
      </c>
      <c r="L571" s="214"/>
      <c r="M571" s="215" t="s">
        <v>1</v>
      </c>
      <c r="N571" s="216" t="s">
        <v>41</v>
      </c>
      <c r="O571" s="57"/>
      <c r="P571" s="183">
        <f>O571*H571</f>
        <v>0</v>
      </c>
      <c r="Q571" s="183">
        <v>0.00054</v>
      </c>
      <c r="R571" s="183">
        <f>Q571*H571</f>
        <v>0.0081</v>
      </c>
      <c r="S571" s="183">
        <v>0</v>
      </c>
      <c r="T571" s="184">
        <f>S571*H571</f>
        <v>0</v>
      </c>
      <c r="AR571" s="14" t="s">
        <v>391</v>
      </c>
      <c r="AT571" s="14" t="s">
        <v>422</v>
      </c>
      <c r="AU571" s="14" t="s">
        <v>106</v>
      </c>
      <c r="AY571" s="14" t="s">
        <v>310</v>
      </c>
      <c r="BE571" s="185">
        <f>IF(N571="základní",J571,0)</f>
        <v>0</v>
      </c>
      <c r="BF571" s="185">
        <f>IF(N571="snížená",J571,0)</f>
        <v>0</v>
      </c>
      <c r="BG571" s="185">
        <f>IF(N571="zákl. přenesená",J571,0)</f>
        <v>0</v>
      </c>
      <c r="BH571" s="185">
        <f>IF(N571="sníž. přenesená",J571,0)</f>
        <v>0</v>
      </c>
      <c r="BI571" s="185">
        <f>IF(N571="nulová",J571,0)</f>
        <v>0</v>
      </c>
      <c r="BJ571" s="14" t="s">
        <v>106</v>
      </c>
      <c r="BK571" s="185">
        <f>ROUND(I571*H571,2)</f>
        <v>0</v>
      </c>
      <c r="BL571" s="14" t="s">
        <v>314</v>
      </c>
      <c r="BM571" s="14" t="s">
        <v>3008</v>
      </c>
    </row>
    <row r="572" spans="2:51" s="12" customFormat="1" ht="11.25">
      <c r="B572" s="198"/>
      <c r="C572" s="199"/>
      <c r="D572" s="188" t="s">
        <v>325</v>
      </c>
      <c r="E572" s="200" t="s">
        <v>1</v>
      </c>
      <c r="F572" s="201" t="s">
        <v>1013</v>
      </c>
      <c r="G572" s="199"/>
      <c r="H572" s="200" t="s">
        <v>1</v>
      </c>
      <c r="I572" s="202"/>
      <c r="J572" s="199"/>
      <c r="K572" s="199"/>
      <c r="L572" s="203"/>
      <c r="M572" s="204"/>
      <c r="N572" s="205"/>
      <c r="O572" s="205"/>
      <c r="P572" s="205"/>
      <c r="Q572" s="205"/>
      <c r="R572" s="205"/>
      <c r="S572" s="205"/>
      <c r="T572" s="206"/>
      <c r="AT572" s="207" t="s">
        <v>325</v>
      </c>
      <c r="AU572" s="207" t="s">
        <v>106</v>
      </c>
      <c r="AV572" s="12" t="s">
        <v>77</v>
      </c>
      <c r="AW572" s="12" t="s">
        <v>31</v>
      </c>
      <c r="AX572" s="12" t="s">
        <v>69</v>
      </c>
      <c r="AY572" s="207" t="s">
        <v>310</v>
      </c>
    </row>
    <row r="573" spans="2:51" s="11" customFormat="1" ht="11.25">
      <c r="B573" s="186"/>
      <c r="C573" s="187"/>
      <c r="D573" s="188" t="s">
        <v>325</v>
      </c>
      <c r="E573" s="189" t="s">
        <v>1125</v>
      </c>
      <c r="F573" s="190" t="s">
        <v>2273</v>
      </c>
      <c r="G573" s="187"/>
      <c r="H573" s="191">
        <v>15</v>
      </c>
      <c r="I573" s="192"/>
      <c r="J573" s="187"/>
      <c r="K573" s="187"/>
      <c r="L573" s="193"/>
      <c r="M573" s="194"/>
      <c r="N573" s="195"/>
      <c r="O573" s="195"/>
      <c r="P573" s="195"/>
      <c r="Q573" s="195"/>
      <c r="R573" s="195"/>
      <c r="S573" s="195"/>
      <c r="T573" s="196"/>
      <c r="AT573" s="197" t="s">
        <v>325</v>
      </c>
      <c r="AU573" s="197" t="s">
        <v>106</v>
      </c>
      <c r="AV573" s="11" t="s">
        <v>106</v>
      </c>
      <c r="AW573" s="11" t="s">
        <v>31</v>
      </c>
      <c r="AX573" s="11" t="s">
        <v>77</v>
      </c>
      <c r="AY573" s="197" t="s">
        <v>310</v>
      </c>
    </row>
    <row r="574" spans="2:65" s="1" customFormat="1" ht="16.5" customHeight="1">
      <c r="B574" s="31"/>
      <c r="C574" s="208" t="s">
        <v>1126</v>
      </c>
      <c r="D574" s="208" t="s">
        <v>422</v>
      </c>
      <c r="E574" s="209" t="s">
        <v>1023</v>
      </c>
      <c r="F574" s="210" t="s">
        <v>1024</v>
      </c>
      <c r="G574" s="211" t="s">
        <v>422</v>
      </c>
      <c r="H574" s="212">
        <v>67</v>
      </c>
      <c r="I574" s="213"/>
      <c r="J574" s="212">
        <f>ROUND(I574*H574,2)</f>
        <v>0</v>
      </c>
      <c r="K574" s="210" t="s">
        <v>321</v>
      </c>
      <c r="L574" s="214"/>
      <c r="M574" s="215" t="s">
        <v>1</v>
      </c>
      <c r="N574" s="216" t="s">
        <v>41</v>
      </c>
      <c r="O574" s="57"/>
      <c r="P574" s="183">
        <f>O574*H574</f>
        <v>0</v>
      </c>
      <c r="Q574" s="183">
        <v>0.00059</v>
      </c>
      <c r="R574" s="183">
        <f>Q574*H574</f>
        <v>0.03953</v>
      </c>
      <c r="S574" s="183">
        <v>0</v>
      </c>
      <c r="T574" s="184">
        <f>S574*H574</f>
        <v>0</v>
      </c>
      <c r="AR574" s="14" t="s">
        <v>391</v>
      </c>
      <c r="AT574" s="14" t="s">
        <v>422</v>
      </c>
      <c r="AU574" s="14" t="s">
        <v>106</v>
      </c>
      <c r="AY574" s="14" t="s">
        <v>310</v>
      </c>
      <c r="BE574" s="185">
        <f>IF(N574="základní",J574,0)</f>
        <v>0</v>
      </c>
      <c r="BF574" s="185">
        <f>IF(N574="snížená",J574,0)</f>
        <v>0</v>
      </c>
      <c r="BG574" s="185">
        <f>IF(N574="zákl. přenesená",J574,0)</f>
        <v>0</v>
      </c>
      <c r="BH574" s="185">
        <f>IF(N574="sníž. přenesená",J574,0)</f>
        <v>0</v>
      </c>
      <c r="BI574" s="185">
        <f>IF(N574="nulová",J574,0)</f>
        <v>0</v>
      </c>
      <c r="BJ574" s="14" t="s">
        <v>106</v>
      </c>
      <c r="BK574" s="185">
        <f>ROUND(I574*H574,2)</f>
        <v>0</v>
      </c>
      <c r="BL574" s="14" t="s">
        <v>314</v>
      </c>
      <c r="BM574" s="14" t="s">
        <v>3009</v>
      </c>
    </row>
    <row r="575" spans="2:51" s="12" customFormat="1" ht="11.25">
      <c r="B575" s="198"/>
      <c r="C575" s="199"/>
      <c r="D575" s="188" t="s">
        <v>325</v>
      </c>
      <c r="E575" s="200" t="s">
        <v>1</v>
      </c>
      <c r="F575" s="201" t="s">
        <v>1013</v>
      </c>
      <c r="G575" s="199"/>
      <c r="H575" s="200" t="s">
        <v>1</v>
      </c>
      <c r="I575" s="202"/>
      <c r="J575" s="199"/>
      <c r="K575" s="199"/>
      <c r="L575" s="203"/>
      <c r="M575" s="204"/>
      <c r="N575" s="205"/>
      <c r="O575" s="205"/>
      <c r="P575" s="205"/>
      <c r="Q575" s="205"/>
      <c r="R575" s="205"/>
      <c r="S575" s="205"/>
      <c r="T575" s="206"/>
      <c r="AT575" s="207" t="s">
        <v>325</v>
      </c>
      <c r="AU575" s="207" t="s">
        <v>106</v>
      </c>
      <c r="AV575" s="12" t="s">
        <v>77</v>
      </c>
      <c r="AW575" s="12" t="s">
        <v>31</v>
      </c>
      <c r="AX575" s="12" t="s">
        <v>69</v>
      </c>
      <c r="AY575" s="207" t="s">
        <v>310</v>
      </c>
    </row>
    <row r="576" spans="2:51" s="11" customFormat="1" ht="11.25">
      <c r="B576" s="186"/>
      <c r="C576" s="187"/>
      <c r="D576" s="188" t="s">
        <v>325</v>
      </c>
      <c r="E576" s="189" t="s">
        <v>1131</v>
      </c>
      <c r="F576" s="190" t="s">
        <v>3010</v>
      </c>
      <c r="G576" s="187"/>
      <c r="H576" s="191">
        <v>67</v>
      </c>
      <c r="I576" s="192"/>
      <c r="J576" s="187"/>
      <c r="K576" s="187"/>
      <c r="L576" s="193"/>
      <c r="M576" s="194"/>
      <c r="N576" s="195"/>
      <c r="O576" s="195"/>
      <c r="P576" s="195"/>
      <c r="Q576" s="195"/>
      <c r="R576" s="195"/>
      <c r="S576" s="195"/>
      <c r="T576" s="196"/>
      <c r="AT576" s="197" t="s">
        <v>325</v>
      </c>
      <c r="AU576" s="197" t="s">
        <v>106</v>
      </c>
      <c r="AV576" s="11" t="s">
        <v>106</v>
      </c>
      <c r="AW576" s="11" t="s">
        <v>31</v>
      </c>
      <c r="AX576" s="11" t="s">
        <v>77</v>
      </c>
      <c r="AY576" s="197" t="s">
        <v>310</v>
      </c>
    </row>
    <row r="577" spans="2:65" s="1" customFormat="1" ht="16.5" customHeight="1">
      <c r="B577" s="31"/>
      <c r="C577" s="208" t="s">
        <v>1132</v>
      </c>
      <c r="D577" s="208" t="s">
        <v>422</v>
      </c>
      <c r="E577" s="209" t="s">
        <v>1029</v>
      </c>
      <c r="F577" s="210" t="s">
        <v>1030</v>
      </c>
      <c r="G577" s="211" t="s">
        <v>422</v>
      </c>
      <c r="H577" s="212">
        <v>54</v>
      </c>
      <c r="I577" s="213"/>
      <c r="J577" s="212">
        <f>ROUND(I577*H577,2)</f>
        <v>0</v>
      </c>
      <c r="K577" s="210" t="s">
        <v>321</v>
      </c>
      <c r="L577" s="214"/>
      <c r="M577" s="215" t="s">
        <v>1</v>
      </c>
      <c r="N577" s="216" t="s">
        <v>41</v>
      </c>
      <c r="O577" s="57"/>
      <c r="P577" s="183">
        <f>O577*H577</f>
        <v>0</v>
      </c>
      <c r="Q577" s="183">
        <v>0.00065</v>
      </c>
      <c r="R577" s="183">
        <f>Q577*H577</f>
        <v>0.0351</v>
      </c>
      <c r="S577" s="183">
        <v>0</v>
      </c>
      <c r="T577" s="184">
        <f>S577*H577</f>
        <v>0</v>
      </c>
      <c r="AR577" s="14" t="s">
        <v>391</v>
      </c>
      <c r="AT577" s="14" t="s">
        <v>422</v>
      </c>
      <c r="AU577" s="14" t="s">
        <v>106</v>
      </c>
      <c r="AY577" s="14" t="s">
        <v>310</v>
      </c>
      <c r="BE577" s="185">
        <f>IF(N577="základní",J577,0)</f>
        <v>0</v>
      </c>
      <c r="BF577" s="185">
        <f>IF(N577="snížená",J577,0)</f>
        <v>0</v>
      </c>
      <c r="BG577" s="185">
        <f>IF(N577="zákl. přenesená",J577,0)</f>
        <v>0</v>
      </c>
      <c r="BH577" s="185">
        <f>IF(N577="sníž. přenesená",J577,0)</f>
        <v>0</v>
      </c>
      <c r="BI577" s="185">
        <f>IF(N577="nulová",J577,0)</f>
        <v>0</v>
      </c>
      <c r="BJ577" s="14" t="s">
        <v>106</v>
      </c>
      <c r="BK577" s="185">
        <f>ROUND(I577*H577,2)</f>
        <v>0</v>
      </c>
      <c r="BL577" s="14" t="s">
        <v>314</v>
      </c>
      <c r="BM577" s="14" t="s">
        <v>3011</v>
      </c>
    </row>
    <row r="578" spans="2:51" s="12" customFormat="1" ht="11.25">
      <c r="B578" s="198"/>
      <c r="C578" s="199"/>
      <c r="D578" s="188" t="s">
        <v>325</v>
      </c>
      <c r="E578" s="200" t="s">
        <v>1</v>
      </c>
      <c r="F578" s="201" t="s">
        <v>1013</v>
      </c>
      <c r="G578" s="199"/>
      <c r="H578" s="200" t="s">
        <v>1</v>
      </c>
      <c r="I578" s="202"/>
      <c r="J578" s="199"/>
      <c r="K578" s="199"/>
      <c r="L578" s="203"/>
      <c r="M578" s="204"/>
      <c r="N578" s="205"/>
      <c r="O578" s="205"/>
      <c r="P578" s="205"/>
      <c r="Q578" s="205"/>
      <c r="R578" s="205"/>
      <c r="S578" s="205"/>
      <c r="T578" s="206"/>
      <c r="AT578" s="207" t="s">
        <v>325</v>
      </c>
      <c r="AU578" s="207" t="s">
        <v>106</v>
      </c>
      <c r="AV578" s="12" t="s">
        <v>77</v>
      </c>
      <c r="AW578" s="12" t="s">
        <v>31</v>
      </c>
      <c r="AX578" s="12" t="s">
        <v>69</v>
      </c>
      <c r="AY578" s="207" t="s">
        <v>310</v>
      </c>
    </row>
    <row r="579" spans="2:51" s="11" customFormat="1" ht="11.25">
      <c r="B579" s="186"/>
      <c r="C579" s="187"/>
      <c r="D579" s="188" t="s">
        <v>325</v>
      </c>
      <c r="E579" s="189" t="s">
        <v>1136</v>
      </c>
      <c r="F579" s="190" t="s">
        <v>3012</v>
      </c>
      <c r="G579" s="187"/>
      <c r="H579" s="191">
        <v>54</v>
      </c>
      <c r="I579" s="192"/>
      <c r="J579" s="187"/>
      <c r="K579" s="187"/>
      <c r="L579" s="193"/>
      <c r="M579" s="194"/>
      <c r="N579" s="195"/>
      <c r="O579" s="195"/>
      <c r="P579" s="195"/>
      <c r="Q579" s="195"/>
      <c r="R579" s="195"/>
      <c r="S579" s="195"/>
      <c r="T579" s="196"/>
      <c r="AT579" s="197" t="s">
        <v>325</v>
      </c>
      <c r="AU579" s="197" t="s">
        <v>106</v>
      </c>
      <c r="AV579" s="11" t="s">
        <v>106</v>
      </c>
      <c r="AW579" s="11" t="s">
        <v>31</v>
      </c>
      <c r="AX579" s="11" t="s">
        <v>77</v>
      </c>
      <c r="AY579" s="197" t="s">
        <v>310</v>
      </c>
    </row>
    <row r="580" spans="2:65" s="1" customFormat="1" ht="16.5" customHeight="1">
      <c r="B580" s="31"/>
      <c r="C580" s="208" t="s">
        <v>1137</v>
      </c>
      <c r="D580" s="208" t="s">
        <v>422</v>
      </c>
      <c r="E580" s="209" t="s">
        <v>1035</v>
      </c>
      <c r="F580" s="210" t="s">
        <v>1036</v>
      </c>
      <c r="G580" s="211" t="s">
        <v>422</v>
      </c>
      <c r="H580" s="212">
        <v>44</v>
      </c>
      <c r="I580" s="213"/>
      <c r="J580" s="212">
        <f>ROUND(I580*H580,2)</f>
        <v>0</v>
      </c>
      <c r="K580" s="210" t="s">
        <v>321</v>
      </c>
      <c r="L580" s="214"/>
      <c r="M580" s="215" t="s">
        <v>1</v>
      </c>
      <c r="N580" s="216" t="s">
        <v>41</v>
      </c>
      <c r="O580" s="57"/>
      <c r="P580" s="183">
        <f>O580*H580</f>
        <v>0</v>
      </c>
      <c r="Q580" s="183">
        <v>0.00101</v>
      </c>
      <c r="R580" s="183">
        <f>Q580*H580</f>
        <v>0.04444</v>
      </c>
      <c r="S580" s="183">
        <v>0</v>
      </c>
      <c r="T580" s="184">
        <f>S580*H580</f>
        <v>0</v>
      </c>
      <c r="AR580" s="14" t="s">
        <v>391</v>
      </c>
      <c r="AT580" s="14" t="s">
        <v>422</v>
      </c>
      <c r="AU580" s="14" t="s">
        <v>106</v>
      </c>
      <c r="AY580" s="14" t="s">
        <v>310</v>
      </c>
      <c r="BE580" s="185">
        <f>IF(N580="základní",J580,0)</f>
        <v>0</v>
      </c>
      <c r="BF580" s="185">
        <f>IF(N580="snížená",J580,0)</f>
        <v>0</v>
      </c>
      <c r="BG580" s="185">
        <f>IF(N580="zákl. přenesená",J580,0)</f>
        <v>0</v>
      </c>
      <c r="BH580" s="185">
        <f>IF(N580="sníž. přenesená",J580,0)</f>
        <v>0</v>
      </c>
      <c r="BI580" s="185">
        <f>IF(N580="nulová",J580,0)</f>
        <v>0</v>
      </c>
      <c r="BJ580" s="14" t="s">
        <v>106</v>
      </c>
      <c r="BK580" s="185">
        <f>ROUND(I580*H580,2)</f>
        <v>0</v>
      </c>
      <c r="BL580" s="14" t="s">
        <v>314</v>
      </c>
      <c r="BM580" s="14" t="s">
        <v>3013</v>
      </c>
    </row>
    <row r="581" spans="2:51" s="12" customFormat="1" ht="11.25">
      <c r="B581" s="198"/>
      <c r="C581" s="199"/>
      <c r="D581" s="188" t="s">
        <v>325</v>
      </c>
      <c r="E581" s="200" t="s">
        <v>1</v>
      </c>
      <c r="F581" s="201" t="s">
        <v>1013</v>
      </c>
      <c r="G581" s="199"/>
      <c r="H581" s="200" t="s">
        <v>1</v>
      </c>
      <c r="I581" s="202"/>
      <c r="J581" s="199"/>
      <c r="K581" s="199"/>
      <c r="L581" s="203"/>
      <c r="M581" s="204"/>
      <c r="N581" s="205"/>
      <c r="O581" s="205"/>
      <c r="P581" s="205"/>
      <c r="Q581" s="205"/>
      <c r="R581" s="205"/>
      <c r="S581" s="205"/>
      <c r="T581" s="206"/>
      <c r="AT581" s="207" t="s">
        <v>325</v>
      </c>
      <c r="AU581" s="207" t="s">
        <v>106</v>
      </c>
      <c r="AV581" s="12" t="s">
        <v>77</v>
      </c>
      <c r="AW581" s="12" t="s">
        <v>31</v>
      </c>
      <c r="AX581" s="12" t="s">
        <v>69</v>
      </c>
      <c r="AY581" s="207" t="s">
        <v>310</v>
      </c>
    </row>
    <row r="582" spans="2:51" s="11" customFormat="1" ht="11.25">
      <c r="B582" s="186"/>
      <c r="C582" s="187"/>
      <c r="D582" s="188" t="s">
        <v>325</v>
      </c>
      <c r="E582" s="189" t="s">
        <v>1141</v>
      </c>
      <c r="F582" s="190" t="s">
        <v>3014</v>
      </c>
      <c r="G582" s="187"/>
      <c r="H582" s="191">
        <v>44</v>
      </c>
      <c r="I582" s="192"/>
      <c r="J582" s="187"/>
      <c r="K582" s="187"/>
      <c r="L582" s="193"/>
      <c r="M582" s="194"/>
      <c r="N582" s="195"/>
      <c r="O582" s="195"/>
      <c r="P582" s="195"/>
      <c r="Q582" s="195"/>
      <c r="R582" s="195"/>
      <c r="S582" s="195"/>
      <c r="T582" s="196"/>
      <c r="AT582" s="197" t="s">
        <v>325</v>
      </c>
      <c r="AU582" s="197" t="s">
        <v>106</v>
      </c>
      <c r="AV582" s="11" t="s">
        <v>106</v>
      </c>
      <c r="AW582" s="11" t="s">
        <v>31</v>
      </c>
      <c r="AX582" s="11" t="s">
        <v>77</v>
      </c>
      <c r="AY582" s="197" t="s">
        <v>310</v>
      </c>
    </row>
    <row r="583" spans="2:65" s="1" customFormat="1" ht="16.5" customHeight="1">
      <c r="B583" s="31"/>
      <c r="C583" s="208" t="s">
        <v>1142</v>
      </c>
      <c r="D583" s="208" t="s">
        <v>422</v>
      </c>
      <c r="E583" s="209" t="s">
        <v>1041</v>
      </c>
      <c r="F583" s="210" t="s">
        <v>1042</v>
      </c>
      <c r="G583" s="211" t="s">
        <v>422</v>
      </c>
      <c r="H583" s="212">
        <v>22</v>
      </c>
      <c r="I583" s="213"/>
      <c r="J583" s="212">
        <f>ROUND(I583*H583,2)</f>
        <v>0</v>
      </c>
      <c r="K583" s="210" t="s">
        <v>321</v>
      </c>
      <c r="L583" s="214"/>
      <c r="M583" s="215" t="s">
        <v>1</v>
      </c>
      <c r="N583" s="216" t="s">
        <v>41</v>
      </c>
      <c r="O583" s="57"/>
      <c r="P583" s="183">
        <f>O583*H583</f>
        <v>0</v>
      </c>
      <c r="Q583" s="183">
        <v>0.00078</v>
      </c>
      <c r="R583" s="183">
        <f>Q583*H583</f>
        <v>0.017159999999999998</v>
      </c>
      <c r="S583" s="183">
        <v>0</v>
      </c>
      <c r="T583" s="184">
        <f>S583*H583</f>
        <v>0</v>
      </c>
      <c r="AR583" s="14" t="s">
        <v>391</v>
      </c>
      <c r="AT583" s="14" t="s">
        <v>422</v>
      </c>
      <c r="AU583" s="14" t="s">
        <v>106</v>
      </c>
      <c r="AY583" s="14" t="s">
        <v>310</v>
      </c>
      <c r="BE583" s="185">
        <f>IF(N583="základní",J583,0)</f>
        <v>0</v>
      </c>
      <c r="BF583" s="185">
        <f>IF(N583="snížená",J583,0)</f>
        <v>0</v>
      </c>
      <c r="BG583" s="185">
        <f>IF(N583="zákl. přenesená",J583,0)</f>
        <v>0</v>
      </c>
      <c r="BH583" s="185">
        <f>IF(N583="sníž. přenesená",J583,0)</f>
        <v>0</v>
      </c>
      <c r="BI583" s="185">
        <f>IF(N583="nulová",J583,0)</f>
        <v>0</v>
      </c>
      <c r="BJ583" s="14" t="s">
        <v>106</v>
      </c>
      <c r="BK583" s="185">
        <f>ROUND(I583*H583,2)</f>
        <v>0</v>
      </c>
      <c r="BL583" s="14" t="s">
        <v>314</v>
      </c>
      <c r="BM583" s="14" t="s">
        <v>3015</v>
      </c>
    </row>
    <row r="584" spans="2:51" s="12" customFormat="1" ht="11.25">
      <c r="B584" s="198"/>
      <c r="C584" s="199"/>
      <c r="D584" s="188" t="s">
        <v>325</v>
      </c>
      <c r="E584" s="200" t="s">
        <v>1</v>
      </c>
      <c r="F584" s="201" t="s">
        <v>1013</v>
      </c>
      <c r="G584" s="199"/>
      <c r="H584" s="200" t="s">
        <v>1</v>
      </c>
      <c r="I584" s="202"/>
      <c r="J584" s="199"/>
      <c r="K584" s="199"/>
      <c r="L584" s="203"/>
      <c r="M584" s="204"/>
      <c r="N584" s="205"/>
      <c r="O584" s="205"/>
      <c r="P584" s="205"/>
      <c r="Q584" s="205"/>
      <c r="R584" s="205"/>
      <c r="S584" s="205"/>
      <c r="T584" s="206"/>
      <c r="AT584" s="207" t="s">
        <v>325</v>
      </c>
      <c r="AU584" s="207" t="s">
        <v>106</v>
      </c>
      <c r="AV584" s="12" t="s">
        <v>77</v>
      </c>
      <c r="AW584" s="12" t="s">
        <v>31</v>
      </c>
      <c r="AX584" s="12" t="s">
        <v>69</v>
      </c>
      <c r="AY584" s="207" t="s">
        <v>310</v>
      </c>
    </row>
    <row r="585" spans="2:51" s="11" customFormat="1" ht="11.25">
      <c r="B585" s="186"/>
      <c r="C585" s="187"/>
      <c r="D585" s="188" t="s">
        <v>325</v>
      </c>
      <c r="E585" s="189" t="s">
        <v>1146</v>
      </c>
      <c r="F585" s="190" t="s">
        <v>3016</v>
      </c>
      <c r="G585" s="187"/>
      <c r="H585" s="191">
        <v>22</v>
      </c>
      <c r="I585" s="192"/>
      <c r="J585" s="187"/>
      <c r="K585" s="187"/>
      <c r="L585" s="193"/>
      <c r="M585" s="194"/>
      <c r="N585" s="195"/>
      <c r="O585" s="195"/>
      <c r="P585" s="195"/>
      <c r="Q585" s="195"/>
      <c r="R585" s="195"/>
      <c r="S585" s="195"/>
      <c r="T585" s="196"/>
      <c r="AT585" s="197" t="s">
        <v>325</v>
      </c>
      <c r="AU585" s="197" t="s">
        <v>106</v>
      </c>
      <c r="AV585" s="11" t="s">
        <v>106</v>
      </c>
      <c r="AW585" s="11" t="s">
        <v>31</v>
      </c>
      <c r="AX585" s="11" t="s">
        <v>77</v>
      </c>
      <c r="AY585" s="197" t="s">
        <v>310</v>
      </c>
    </row>
    <row r="586" spans="2:65" s="1" customFormat="1" ht="16.5" customHeight="1">
      <c r="B586" s="31"/>
      <c r="C586" s="208" t="s">
        <v>1147</v>
      </c>
      <c r="D586" s="208" t="s">
        <v>422</v>
      </c>
      <c r="E586" s="209" t="s">
        <v>1047</v>
      </c>
      <c r="F586" s="210" t="s">
        <v>1048</v>
      </c>
      <c r="G586" s="211" t="s">
        <v>422</v>
      </c>
      <c r="H586" s="212">
        <v>130</v>
      </c>
      <c r="I586" s="213"/>
      <c r="J586" s="212">
        <f>ROUND(I586*H586,2)</f>
        <v>0</v>
      </c>
      <c r="K586" s="210" t="s">
        <v>321</v>
      </c>
      <c r="L586" s="214"/>
      <c r="M586" s="215" t="s">
        <v>1</v>
      </c>
      <c r="N586" s="216" t="s">
        <v>41</v>
      </c>
      <c r="O586" s="57"/>
      <c r="P586" s="183">
        <f>O586*H586</f>
        <v>0</v>
      </c>
      <c r="Q586" s="183">
        <v>0.00088</v>
      </c>
      <c r="R586" s="183">
        <f>Q586*H586</f>
        <v>0.1144</v>
      </c>
      <c r="S586" s="183">
        <v>0</v>
      </c>
      <c r="T586" s="184">
        <f>S586*H586</f>
        <v>0</v>
      </c>
      <c r="AR586" s="14" t="s">
        <v>391</v>
      </c>
      <c r="AT586" s="14" t="s">
        <v>422</v>
      </c>
      <c r="AU586" s="14" t="s">
        <v>106</v>
      </c>
      <c r="AY586" s="14" t="s">
        <v>310</v>
      </c>
      <c r="BE586" s="185">
        <f>IF(N586="základní",J586,0)</f>
        <v>0</v>
      </c>
      <c r="BF586" s="185">
        <f>IF(N586="snížená",J586,0)</f>
        <v>0</v>
      </c>
      <c r="BG586" s="185">
        <f>IF(N586="zákl. přenesená",J586,0)</f>
        <v>0</v>
      </c>
      <c r="BH586" s="185">
        <f>IF(N586="sníž. přenesená",J586,0)</f>
        <v>0</v>
      </c>
      <c r="BI586" s="185">
        <f>IF(N586="nulová",J586,0)</f>
        <v>0</v>
      </c>
      <c r="BJ586" s="14" t="s">
        <v>106</v>
      </c>
      <c r="BK586" s="185">
        <f>ROUND(I586*H586,2)</f>
        <v>0</v>
      </c>
      <c r="BL586" s="14" t="s">
        <v>314</v>
      </c>
      <c r="BM586" s="14" t="s">
        <v>3017</v>
      </c>
    </row>
    <row r="587" spans="2:51" s="12" customFormat="1" ht="11.25">
      <c r="B587" s="198"/>
      <c r="C587" s="199"/>
      <c r="D587" s="188" t="s">
        <v>325</v>
      </c>
      <c r="E587" s="200" t="s">
        <v>1</v>
      </c>
      <c r="F587" s="201" t="s">
        <v>1013</v>
      </c>
      <c r="G587" s="199"/>
      <c r="H587" s="200" t="s">
        <v>1</v>
      </c>
      <c r="I587" s="202"/>
      <c r="J587" s="199"/>
      <c r="K587" s="199"/>
      <c r="L587" s="203"/>
      <c r="M587" s="204"/>
      <c r="N587" s="205"/>
      <c r="O587" s="205"/>
      <c r="P587" s="205"/>
      <c r="Q587" s="205"/>
      <c r="R587" s="205"/>
      <c r="S587" s="205"/>
      <c r="T587" s="206"/>
      <c r="AT587" s="207" t="s">
        <v>325</v>
      </c>
      <c r="AU587" s="207" t="s">
        <v>106</v>
      </c>
      <c r="AV587" s="12" t="s">
        <v>77</v>
      </c>
      <c r="AW587" s="12" t="s">
        <v>31</v>
      </c>
      <c r="AX587" s="12" t="s">
        <v>69</v>
      </c>
      <c r="AY587" s="207" t="s">
        <v>310</v>
      </c>
    </row>
    <row r="588" spans="2:51" s="11" customFormat="1" ht="11.25">
      <c r="B588" s="186"/>
      <c r="C588" s="187"/>
      <c r="D588" s="188" t="s">
        <v>325</v>
      </c>
      <c r="E588" s="189" t="s">
        <v>1151</v>
      </c>
      <c r="F588" s="190" t="s">
        <v>3018</v>
      </c>
      <c r="G588" s="187"/>
      <c r="H588" s="191">
        <v>130</v>
      </c>
      <c r="I588" s="192"/>
      <c r="J588" s="187"/>
      <c r="K588" s="187"/>
      <c r="L588" s="193"/>
      <c r="M588" s="194"/>
      <c r="N588" s="195"/>
      <c r="O588" s="195"/>
      <c r="P588" s="195"/>
      <c r="Q588" s="195"/>
      <c r="R588" s="195"/>
      <c r="S588" s="195"/>
      <c r="T588" s="196"/>
      <c r="AT588" s="197" t="s">
        <v>325</v>
      </c>
      <c r="AU588" s="197" t="s">
        <v>106</v>
      </c>
      <c r="AV588" s="11" t="s">
        <v>106</v>
      </c>
      <c r="AW588" s="11" t="s">
        <v>31</v>
      </c>
      <c r="AX588" s="11" t="s">
        <v>77</v>
      </c>
      <c r="AY588" s="197" t="s">
        <v>310</v>
      </c>
    </row>
    <row r="589" spans="2:65" s="1" customFormat="1" ht="22.5" customHeight="1">
      <c r="B589" s="31"/>
      <c r="C589" s="175" t="s">
        <v>1152</v>
      </c>
      <c r="D589" s="175" t="s">
        <v>317</v>
      </c>
      <c r="E589" s="176" t="s">
        <v>1053</v>
      </c>
      <c r="F589" s="177" t="s">
        <v>1054</v>
      </c>
      <c r="G589" s="178" t="s">
        <v>422</v>
      </c>
      <c r="H589" s="179">
        <v>191</v>
      </c>
      <c r="I589" s="180"/>
      <c r="J589" s="179">
        <f>ROUND(I589*H589,2)</f>
        <v>0</v>
      </c>
      <c r="K589" s="177" t="s">
        <v>321</v>
      </c>
      <c r="L589" s="35"/>
      <c r="M589" s="181" t="s">
        <v>1</v>
      </c>
      <c r="N589" s="182" t="s">
        <v>41</v>
      </c>
      <c r="O589" s="57"/>
      <c r="P589" s="183">
        <f>O589*H589</f>
        <v>0</v>
      </c>
      <c r="Q589" s="183">
        <v>0</v>
      </c>
      <c r="R589" s="183">
        <f>Q589*H589</f>
        <v>0</v>
      </c>
      <c r="S589" s="183">
        <v>0</v>
      </c>
      <c r="T589" s="184">
        <f>S589*H589</f>
        <v>0</v>
      </c>
      <c r="AR589" s="14" t="s">
        <v>314</v>
      </c>
      <c r="AT589" s="14" t="s">
        <v>317</v>
      </c>
      <c r="AU589" s="14" t="s">
        <v>106</v>
      </c>
      <c r="AY589" s="14" t="s">
        <v>310</v>
      </c>
      <c r="BE589" s="185">
        <f>IF(N589="základní",J589,0)</f>
        <v>0</v>
      </c>
      <c r="BF589" s="185">
        <f>IF(N589="snížená",J589,0)</f>
        <v>0</v>
      </c>
      <c r="BG589" s="185">
        <f>IF(N589="zákl. přenesená",J589,0)</f>
        <v>0</v>
      </c>
      <c r="BH589" s="185">
        <f>IF(N589="sníž. přenesená",J589,0)</f>
        <v>0</v>
      </c>
      <c r="BI589" s="185">
        <f>IF(N589="nulová",J589,0)</f>
        <v>0</v>
      </c>
      <c r="BJ589" s="14" t="s">
        <v>106</v>
      </c>
      <c r="BK589" s="185">
        <f>ROUND(I589*H589,2)</f>
        <v>0</v>
      </c>
      <c r="BL589" s="14" t="s">
        <v>314</v>
      </c>
      <c r="BM589" s="14" t="s">
        <v>3019</v>
      </c>
    </row>
    <row r="590" spans="2:51" s="12" customFormat="1" ht="11.25">
      <c r="B590" s="198"/>
      <c r="C590" s="199"/>
      <c r="D590" s="188" t="s">
        <v>325</v>
      </c>
      <c r="E590" s="200" t="s">
        <v>1</v>
      </c>
      <c r="F590" s="201" t="s">
        <v>1013</v>
      </c>
      <c r="G590" s="199"/>
      <c r="H590" s="200" t="s">
        <v>1</v>
      </c>
      <c r="I590" s="202"/>
      <c r="J590" s="199"/>
      <c r="K590" s="199"/>
      <c r="L590" s="203"/>
      <c r="M590" s="204"/>
      <c r="N590" s="205"/>
      <c r="O590" s="205"/>
      <c r="P590" s="205"/>
      <c r="Q590" s="205"/>
      <c r="R590" s="205"/>
      <c r="S590" s="205"/>
      <c r="T590" s="206"/>
      <c r="AT590" s="207" t="s">
        <v>325</v>
      </c>
      <c r="AU590" s="207" t="s">
        <v>106</v>
      </c>
      <c r="AV590" s="12" t="s">
        <v>77</v>
      </c>
      <c r="AW590" s="12" t="s">
        <v>31</v>
      </c>
      <c r="AX590" s="12" t="s">
        <v>69</v>
      </c>
      <c r="AY590" s="207" t="s">
        <v>310</v>
      </c>
    </row>
    <row r="591" spans="2:51" s="11" customFormat="1" ht="11.25">
      <c r="B591" s="186"/>
      <c r="C591" s="187"/>
      <c r="D591" s="188" t="s">
        <v>325</v>
      </c>
      <c r="E591" s="189" t="s">
        <v>1156</v>
      </c>
      <c r="F591" s="190" t="s">
        <v>3020</v>
      </c>
      <c r="G591" s="187"/>
      <c r="H591" s="191">
        <v>191</v>
      </c>
      <c r="I591" s="192"/>
      <c r="J591" s="187"/>
      <c r="K591" s="187"/>
      <c r="L591" s="193"/>
      <c r="M591" s="194"/>
      <c r="N591" s="195"/>
      <c r="O591" s="195"/>
      <c r="P591" s="195"/>
      <c r="Q591" s="195"/>
      <c r="R591" s="195"/>
      <c r="S591" s="195"/>
      <c r="T591" s="196"/>
      <c r="AT591" s="197" t="s">
        <v>325</v>
      </c>
      <c r="AU591" s="197" t="s">
        <v>106</v>
      </c>
      <c r="AV591" s="11" t="s">
        <v>106</v>
      </c>
      <c r="AW591" s="11" t="s">
        <v>31</v>
      </c>
      <c r="AX591" s="11" t="s">
        <v>77</v>
      </c>
      <c r="AY591" s="197" t="s">
        <v>310</v>
      </c>
    </row>
    <row r="592" spans="2:65" s="1" customFormat="1" ht="16.5" customHeight="1">
      <c r="B592" s="31"/>
      <c r="C592" s="208" t="s">
        <v>1157</v>
      </c>
      <c r="D592" s="208" t="s">
        <v>422</v>
      </c>
      <c r="E592" s="209" t="s">
        <v>1059</v>
      </c>
      <c r="F592" s="210" t="s">
        <v>1060</v>
      </c>
      <c r="G592" s="211" t="s">
        <v>422</v>
      </c>
      <c r="H592" s="212">
        <v>152</v>
      </c>
      <c r="I592" s="213"/>
      <c r="J592" s="212">
        <f>ROUND(I592*H592,2)</f>
        <v>0</v>
      </c>
      <c r="K592" s="210" t="s">
        <v>321</v>
      </c>
      <c r="L592" s="214"/>
      <c r="M592" s="215" t="s">
        <v>1</v>
      </c>
      <c r="N592" s="216" t="s">
        <v>41</v>
      </c>
      <c r="O592" s="57"/>
      <c r="P592" s="183">
        <f>O592*H592</f>
        <v>0</v>
      </c>
      <c r="Q592" s="183">
        <v>3E-05</v>
      </c>
      <c r="R592" s="183">
        <f>Q592*H592</f>
        <v>0.00456</v>
      </c>
      <c r="S592" s="183">
        <v>0</v>
      </c>
      <c r="T592" s="184">
        <f>S592*H592</f>
        <v>0</v>
      </c>
      <c r="AR592" s="14" t="s">
        <v>391</v>
      </c>
      <c r="AT592" s="14" t="s">
        <v>422</v>
      </c>
      <c r="AU592" s="14" t="s">
        <v>106</v>
      </c>
      <c r="AY592" s="14" t="s">
        <v>310</v>
      </c>
      <c r="BE592" s="185">
        <f>IF(N592="základní",J592,0)</f>
        <v>0</v>
      </c>
      <c r="BF592" s="185">
        <f>IF(N592="snížená",J592,0)</f>
        <v>0</v>
      </c>
      <c r="BG592" s="185">
        <f>IF(N592="zákl. přenesená",J592,0)</f>
        <v>0</v>
      </c>
      <c r="BH592" s="185">
        <f>IF(N592="sníž. přenesená",J592,0)</f>
        <v>0</v>
      </c>
      <c r="BI592" s="185">
        <f>IF(N592="nulová",J592,0)</f>
        <v>0</v>
      </c>
      <c r="BJ592" s="14" t="s">
        <v>106</v>
      </c>
      <c r="BK592" s="185">
        <f>ROUND(I592*H592,2)</f>
        <v>0</v>
      </c>
      <c r="BL592" s="14" t="s">
        <v>314</v>
      </c>
      <c r="BM592" s="14" t="s">
        <v>3021</v>
      </c>
    </row>
    <row r="593" spans="2:51" s="12" customFormat="1" ht="11.25">
      <c r="B593" s="198"/>
      <c r="C593" s="199"/>
      <c r="D593" s="188" t="s">
        <v>325</v>
      </c>
      <c r="E593" s="200" t="s">
        <v>1</v>
      </c>
      <c r="F593" s="201" t="s">
        <v>1013</v>
      </c>
      <c r="G593" s="199"/>
      <c r="H593" s="200" t="s">
        <v>1</v>
      </c>
      <c r="I593" s="202"/>
      <c r="J593" s="199"/>
      <c r="K593" s="199"/>
      <c r="L593" s="203"/>
      <c r="M593" s="204"/>
      <c r="N593" s="205"/>
      <c r="O593" s="205"/>
      <c r="P593" s="205"/>
      <c r="Q593" s="205"/>
      <c r="R593" s="205"/>
      <c r="S593" s="205"/>
      <c r="T593" s="206"/>
      <c r="AT593" s="207" t="s">
        <v>325</v>
      </c>
      <c r="AU593" s="207" t="s">
        <v>106</v>
      </c>
      <c r="AV593" s="12" t="s">
        <v>77</v>
      </c>
      <c r="AW593" s="12" t="s">
        <v>31</v>
      </c>
      <c r="AX593" s="12" t="s">
        <v>69</v>
      </c>
      <c r="AY593" s="207" t="s">
        <v>310</v>
      </c>
    </row>
    <row r="594" spans="2:51" s="11" customFormat="1" ht="11.25">
      <c r="B594" s="186"/>
      <c r="C594" s="187"/>
      <c r="D594" s="188" t="s">
        <v>325</v>
      </c>
      <c r="E594" s="189" t="s">
        <v>1161</v>
      </c>
      <c r="F594" s="190" t="s">
        <v>3022</v>
      </c>
      <c r="G594" s="187"/>
      <c r="H594" s="191">
        <v>152</v>
      </c>
      <c r="I594" s="192"/>
      <c r="J594" s="187"/>
      <c r="K594" s="187"/>
      <c r="L594" s="193"/>
      <c r="M594" s="194"/>
      <c r="N594" s="195"/>
      <c r="O594" s="195"/>
      <c r="P594" s="195"/>
      <c r="Q594" s="195"/>
      <c r="R594" s="195"/>
      <c r="S594" s="195"/>
      <c r="T594" s="196"/>
      <c r="AT594" s="197" t="s">
        <v>325</v>
      </c>
      <c r="AU594" s="197" t="s">
        <v>106</v>
      </c>
      <c r="AV594" s="11" t="s">
        <v>106</v>
      </c>
      <c r="AW594" s="11" t="s">
        <v>31</v>
      </c>
      <c r="AX594" s="11" t="s">
        <v>77</v>
      </c>
      <c r="AY594" s="197" t="s">
        <v>310</v>
      </c>
    </row>
    <row r="595" spans="2:65" s="1" customFormat="1" ht="16.5" customHeight="1">
      <c r="B595" s="31"/>
      <c r="C595" s="208" t="s">
        <v>1162</v>
      </c>
      <c r="D595" s="208" t="s">
        <v>422</v>
      </c>
      <c r="E595" s="209" t="s">
        <v>1065</v>
      </c>
      <c r="F595" s="210" t="s">
        <v>1066</v>
      </c>
      <c r="G595" s="211" t="s">
        <v>422</v>
      </c>
      <c r="H595" s="212">
        <v>39</v>
      </c>
      <c r="I595" s="213"/>
      <c r="J595" s="212">
        <f>ROUND(I595*H595,2)</f>
        <v>0</v>
      </c>
      <c r="K595" s="210" t="s">
        <v>321</v>
      </c>
      <c r="L595" s="214"/>
      <c r="M595" s="215" t="s">
        <v>1</v>
      </c>
      <c r="N595" s="216" t="s">
        <v>41</v>
      </c>
      <c r="O595" s="57"/>
      <c r="P595" s="183">
        <f>O595*H595</f>
        <v>0</v>
      </c>
      <c r="Q595" s="183">
        <v>3E-05</v>
      </c>
      <c r="R595" s="183">
        <f>Q595*H595</f>
        <v>0.00117</v>
      </c>
      <c r="S595" s="183">
        <v>0</v>
      </c>
      <c r="T595" s="184">
        <f>S595*H595</f>
        <v>0</v>
      </c>
      <c r="AR595" s="14" t="s">
        <v>391</v>
      </c>
      <c r="AT595" s="14" t="s">
        <v>422</v>
      </c>
      <c r="AU595" s="14" t="s">
        <v>106</v>
      </c>
      <c r="AY595" s="14" t="s">
        <v>310</v>
      </c>
      <c r="BE595" s="185">
        <f>IF(N595="základní",J595,0)</f>
        <v>0</v>
      </c>
      <c r="BF595" s="185">
        <f>IF(N595="snížená",J595,0)</f>
        <v>0</v>
      </c>
      <c r="BG595" s="185">
        <f>IF(N595="zákl. přenesená",J595,0)</f>
        <v>0</v>
      </c>
      <c r="BH595" s="185">
        <f>IF(N595="sníž. přenesená",J595,0)</f>
        <v>0</v>
      </c>
      <c r="BI595" s="185">
        <f>IF(N595="nulová",J595,0)</f>
        <v>0</v>
      </c>
      <c r="BJ595" s="14" t="s">
        <v>106</v>
      </c>
      <c r="BK595" s="185">
        <f>ROUND(I595*H595,2)</f>
        <v>0</v>
      </c>
      <c r="BL595" s="14" t="s">
        <v>314</v>
      </c>
      <c r="BM595" s="14" t="s">
        <v>3023</v>
      </c>
    </row>
    <row r="596" spans="2:51" s="12" customFormat="1" ht="11.25">
      <c r="B596" s="198"/>
      <c r="C596" s="199"/>
      <c r="D596" s="188" t="s">
        <v>325</v>
      </c>
      <c r="E596" s="200" t="s">
        <v>1</v>
      </c>
      <c r="F596" s="201" t="s">
        <v>1013</v>
      </c>
      <c r="G596" s="199"/>
      <c r="H596" s="200" t="s">
        <v>1</v>
      </c>
      <c r="I596" s="202"/>
      <c r="J596" s="199"/>
      <c r="K596" s="199"/>
      <c r="L596" s="203"/>
      <c r="M596" s="204"/>
      <c r="N596" s="205"/>
      <c r="O596" s="205"/>
      <c r="P596" s="205"/>
      <c r="Q596" s="205"/>
      <c r="R596" s="205"/>
      <c r="S596" s="205"/>
      <c r="T596" s="206"/>
      <c r="AT596" s="207" t="s">
        <v>325</v>
      </c>
      <c r="AU596" s="207" t="s">
        <v>106</v>
      </c>
      <c r="AV596" s="12" t="s">
        <v>77</v>
      </c>
      <c r="AW596" s="12" t="s">
        <v>31</v>
      </c>
      <c r="AX596" s="12" t="s">
        <v>69</v>
      </c>
      <c r="AY596" s="207" t="s">
        <v>310</v>
      </c>
    </row>
    <row r="597" spans="2:51" s="11" customFormat="1" ht="11.25">
      <c r="B597" s="186"/>
      <c r="C597" s="187"/>
      <c r="D597" s="188" t="s">
        <v>325</v>
      </c>
      <c r="E597" s="189" t="s">
        <v>1166</v>
      </c>
      <c r="F597" s="190" t="s">
        <v>3024</v>
      </c>
      <c r="G597" s="187"/>
      <c r="H597" s="191">
        <v>39</v>
      </c>
      <c r="I597" s="192"/>
      <c r="J597" s="187"/>
      <c r="K597" s="187"/>
      <c r="L597" s="193"/>
      <c r="M597" s="194"/>
      <c r="N597" s="195"/>
      <c r="O597" s="195"/>
      <c r="P597" s="195"/>
      <c r="Q597" s="195"/>
      <c r="R597" s="195"/>
      <c r="S597" s="195"/>
      <c r="T597" s="196"/>
      <c r="AT597" s="197" t="s">
        <v>325</v>
      </c>
      <c r="AU597" s="197" t="s">
        <v>106</v>
      </c>
      <c r="AV597" s="11" t="s">
        <v>106</v>
      </c>
      <c r="AW597" s="11" t="s">
        <v>31</v>
      </c>
      <c r="AX597" s="11" t="s">
        <v>77</v>
      </c>
      <c r="AY597" s="197" t="s">
        <v>310</v>
      </c>
    </row>
    <row r="598" spans="2:65" s="1" customFormat="1" ht="22.5" customHeight="1">
      <c r="B598" s="31"/>
      <c r="C598" s="175" t="s">
        <v>1167</v>
      </c>
      <c r="D598" s="175" t="s">
        <v>317</v>
      </c>
      <c r="E598" s="176" t="s">
        <v>1071</v>
      </c>
      <c r="F598" s="177" t="s">
        <v>1072</v>
      </c>
      <c r="G598" s="178" t="s">
        <v>832</v>
      </c>
      <c r="H598" s="179">
        <v>11.06</v>
      </c>
      <c r="I598" s="180"/>
      <c r="J598" s="179">
        <f>ROUND(I598*H598,2)</f>
        <v>0</v>
      </c>
      <c r="K598" s="177" t="s">
        <v>321</v>
      </c>
      <c r="L598" s="35"/>
      <c r="M598" s="181" t="s">
        <v>1</v>
      </c>
      <c r="N598" s="182" t="s">
        <v>41</v>
      </c>
      <c r="O598" s="57"/>
      <c r="P598" s="183">
        <f>O598*H598</f>
        <v>0</v>
      </c>
      <c r="Q598" s="183">
        <v>0</v>
      </c>
      <c r="R598" s="183">
        <f>Q598*H598</f>
        <v>0</v>
      </c>
      <c r="S598" s="183">
        <v>0</v>
      </c>
      <c r="T598" s="184">
        <f>S598*H598</f>
        <v>0</v>
      </c>
      <c r="AR598" s="14" t="s">
        <v>314</v>
      </c>
      <c r="AT598" s="14" t="s">
        <v>317</v>
      </c>
      <c r="AU598" s="14" t="s">
        <v>106</v>
      </c>
      <c r="AY598" s="14" t="s">
        <v>310</v>
      </c>
      <c r="BE598" s="185">
        <f>IF(N598="základní",J598,0)</f>
        <v>0</v>
      </c>
      <c r="BF598" s="185">
        <f>IF(N598="snížená",J598,0)</f>
        <v>0</v>
      </c>
      <c r="BG598" s="185">
        <f>IF(N598="zákl. přenesená",J598,0)</f>
        <v>0</v>
      </c>
      <c r="BH598" s="185">
        <f>IF(N598="sníž. přenesená",J598,0)</f>
        <v>0</v>
      </c>
      <c r="BI598" s="185">
        <f>IF(N598="nulová",J598,0)</f>
        <v>0</v>
      </c>
      <c r="BJ598" s="14" t="s">
        <v>106</v>
      </c>
      <c r="BK598" s="185">
        <f>ROUND(I598*H598,2)</f>
        <v>0</v>
      </c>
      <c r="BL598" s="14" t="s">
        <v>314</v>
      </c>
      <c r="BM598" s="14" t="s">
        <v>3025</v>
      </c>
    </row>
    <row r="599" spans="2:63" s="10" customFormat="1" ht="22.9" customHeight="1">
      <c r="B599" s="159"/>
      <c r="C599" s="160"/>
      <c r="D599" s="161" t="s">
        <v>68</v>
      </c>
      <c r="E599" s="173" t="s">
        <v>1074</v>
      </c>
      <c r="F599" s="173" t="s">
        <v>1075</v>
      </c>
      <c r="G599" s="160"/>
      <c r="H599" s="160"/>
      <c r="I599" s="163"/>
      <c r="J599" s="174">
        <f>BK599</f>
        <v>0</v>
      </c>
      <c r="K599" s="160"/>
      <c r="L599" s="165"/>
      <c r="M599" s="166"/>
      <c r="N599" s="167"/>
      <c r="O599" s="167"/>
      <c r="P599" s="168">
        <f>SUM(P600:P604)</f>
        <v>0</v>
      </c>
      <c r="Q599" s="167"/>
      <c r="R599" s="168">
        <f>SUM(R600:R604)</f>
        <v>0.1236</v>
      </c>
      <c r="S599" s="167"/>
      <c r="T599" s="169">
        <f>SUM(T600:T604)</f>
        <v>0</v>
      </c>
      <c r="AR599" s="170" t="s">
        <v>314</v>
      </c>
      <c r="AT599" s="171" t="s">
        <v>68</v>
      </c>
      <c r="AU599" s="171" t="s">
        <v>77</v>
      </c>
      <c r="AY599" s="170" t="s">
        <v>310</v>
      </c>
      <c r="BK599" s="172">
        <f>SUM(BK600:BK604)</f>
        <v>0</v>
      </c>
    </row>
    <row r="600" spans="2:65" s="1" customFormat="1" ht="16.5" customHeight="1">
      <c r="B600" s="31"/>
      <c r="C600" s="175" t="s">
        <v>1172</v>
      </c>
      <c r="D600" s="175" t="s">
        <v>317</v>
      </c>
      <c r="E600" s="176" t="s">
        <v>1077</v>
      </c>
      <c r="F600" s="177" t="s">
        <v>3026</v>
      </c>
      <c r="G600" s="178" t="s">
        <v>720</v>
      </c>
      <c r="H600" s="179">
        <v>4</v>
      </c>
      <c r="I600" s="180"/>
      <c r="J600" s="179">
        <f>ROUND(I600*H600,2)</f>
        <v>0</v>
      </c>
      <c r="K600" s="177" t="s">
        <v>402</v>
      </c>
      <c r="L600" s="35"/>
      <c r="M600" s="181" t="s">
        <v>1</v>
      </c>
      <c r="N600" s="182" t="s">
        <v>41</v>
      </c>
      <c r="O600" s="57"/>
      <c r="P600" s="183">
        <f>O600*H600</f>
        <v>0</v>
      </c>
      <c r="Q600" s="183">
        <v>0</v>
      </c>
      <c r="R600" s="183">
        <f>Q600*H600</f>
        <v>0</v>
      </c>
      <c r="S600" s="183">
        <v>0</v>
      </c>
      <c r="T600" s="184">
        <f>S600*H600</f>
        <v>0</v>
      </c>
      <c r="AR600" s="14" t="s">
        <v>314</v>
      </c>
      <c r="AT600" s="14" t="s">
        <v>317</v>
      </c>
      <c r="AU600" s="14" t="s">
        <v>106</v>
      </c>
      <c r="AY600" s="14" t="s">
        <v>310</v>
      </c>
      <c r="BE600" s="185">
        <f>IF(N600="základní",J600,0)</f>
        <v>0</v>
      </c>
      <c r="BF600" s="185">
        <f>IF(N600="snížená",J600,0)</f>
        <v>0</v>
      </c>
      <c r="BG600" s="185">
        <f>IF(N600="zákl. přenesená",J600,0)</f>
        <v>0</v>
      </c>
      <c r="BH600" s="185">
        <f>IF(N600="sníž. přenesená",J600,0)</f>
        <v>0</v>
      </c>
      <c r="BI600" s="185">
        <f>IF(N600="nulová",J600,0)</f>
        <v>0</v>
      </c>
      <c r="BJ600" s="14" t="s">
        <v>106</v>
      </c>
      <c r="BK600" s="185">
        <f>ROUND(I600*H600,2)</f>
        <v>0</v>
      </c>
      <c r="BL600" s="14" t="s">
        <v>314</v>
      </c>
      <c r="BM600" s="14" t="s">
        <v>3027</v>
      </c>
    </row>
    <row r="601" spans="2:51" s="11" customFormat="1" ht="11.25">
      <c r="B601" s="186"/>
      <c r="C601" s="187"/>
      <c r="D601" s="188" t="s">
        <v>325</v>
      </c>
      <c r="E601" s="189" t="s">
        <v>1176</v>
      </c>
      <c r="F601" s="190" t="s">
        <v>314</v>
      </c>
      <c r="G601" s="187"/>
      <c r="H601" s="191">
        <v>4</v>
      </c>
      <c r="I601" s="192"/>
      <c r="J601" s="187"/>
      <c r="K601" s="187"/>
      <c r="L601" s="193"/>
      <c r="M601" s="194"/>
      <c r="N601" s="195"/>
      <c r="O601" s="195"/>
      <c r="P601" s="195"/>
      <c r="Q601" s="195"/>
      <c r="R601" s="195"/>
      <c r="S601" s="195"/>
      <c r="T601" s="196"/>
      <c r="AT601" s="197" t="s">
        <v>325</v>
      </c>
      <c r="AU601" s="197" t="s">
        <v>106</v>
      </c>
      <c r="AV601" s="11" t="s">
        <v>106</v>
      </c>
      <c r="AW601" s="11" t="s">
        <v>31</v>
      </c>
      <c r="AX601" s="11" t="s">
        <v>77</v>
      </c>
      <c r="AY601" s="197" t="s">
        <v>310</v>
      </c>
    </row>
    <row r="602" spans="2:65" s="1" customFormat="1" ht="16.5" customHeight="1">
      <c r="B602" s="31"/>
      <c r="C602" s="175" t="s">
        <v>1177</v>
      </c>
      <c r="D602" s="175" t="s">
        <v>317</v>
      </c>
      <c r="E602" s="176" t="s">
        <v>1082</v>
      </c>
      <c r="F602" s="177" t="s">
        <v>1083</v>
      </c>
      <c r="G602" s="178" t="s">
        <v>1084</v>
      </c>
      <c r="H602" s="179">
        <v>4</v>
      </c>
      <c r="I602" s="180"/>
      <c r="J602" s="179">
        <f>ROUND(I602*H602,2)</f>
        <v>0</v>
      </c>
      <c r="K602" s="177" t="s">
        <v>321</v>
      </c>
      <c r="L602" s="35"/>
      <c r="M602" s="181" t="s">
        <v>1</v>
      </c>
      <c r="N602" s="182" t="s">
        <v>41</v>
      </c>
      <c r="O602" s="57"/>
      <c r="P602" s="183">
        <f>O602*H602</f>
        <v>0</v>
      </c>
      <c r="Q602" s="183">
        <v>0.0309</v>
      </c>
      <c r="R602" s="183">
        <f>Q602*H602</f>
        <v>0.1236</v>
      </c>
      <c r="S602" s="183">
        <v>0</v>
      </c>
      <c r="T602" s="184">
        <f>S602*H602</f>
        <v>0</v>
      </c>
      <c r="AR602" s="14" t="s">
        <v>314</v>
      </c>
      <c r="AT602" s="14" t="s">
        <v>317</v>
      </c>
      <c r="AU602" s="14" t="s">
        <v>106</v>
      </c>
      <c r="AY602" s="14" t="s">
        <v>310</v>
      </c>
      <c r="BE602" s="185">
        <f>IF(N602="základní",J602,0)</f>
        <v>0</v>
      </c>
      <c r="BF602" s="185">
        <f>IF(N602="snížená",J602,0)</f>
        <v>0</v>
      </c>
      <c r="BG602" s="185">
        <f>IF(N602="zákl. přenesená",J602,0)</f>
        <v>0</v>
      </c>
      <c r="BH602" s="185">
        <f>IF(N602="sníž. přenesená",J602,0)</f>
        <v>0</v>
      </c>
      <c r="BI602" s="185">
        <f>IF(N602="nulová",J602,0)</f>
        <v>0</v>
      </c>
      <c r="BJ602" s="14" t="s">
        <v>106</v>
      </c>
      <c r="BK602" s="185">
        <f>ROUND(I602*H602,2)</f>
        <v>0</v>
      </c>
      <c r="BL602" s="14" t="s">
        <v>314</v>
      </c>
      <c r="BM602" s="14" t="s">
        <v>3028</v>
      </c>
    </row>
    <row r="603" spans="2:51" s="11" customFormat="1" ht="11.25">
      <c r="B603" s="186"/>
      <c r="C603" s="187"/>
      <c r="D603" s="188" t="s">
        <v>325</v>
      </c>
      <c r="E603" s="189" t="s">
        <v>1181</v>
      </c>
      <c r="F603" s="190" t="s">
        <v>314</v>
      </c>
      <c r="G603" s="187"/>
      <c r="H603" s="191">
        <v>4</v>
      </c>
      <c r="I603" s="192"/>
      <c r="J603" s="187"/>
      <c r="K603" s="187"/>
      <c r="L603" s="193"/>
      <c r="M603" s="194"/>
      <c r="N603" s="195"/>
      <c r="O603" s="195"/>
      <c r="P603" s="195"/>
      <c r="Q603" s="195"/>
      <c r="R603" s="195"/>
      <c r="S603" s="195"/>
      <c r="T603" s="196"/>
      <c r="AT603" s="197" t="s">
        <v>325</v>
      </c>
      <c r="AU603" s="197" t="s">
        <v>106</v>
      </c>
      <c r="AV603" s="11" t="s">
        <v>106</v>
      </c>
      <c r="AW603" s="11" t="s">
        <v>31</v>
      </c>
      <c r="AX603" s="11" t="s">
        <v>77</v>
      </c>
      <c r="AY603" s="197" t="s">
        <v>310</v>
      </c>
    </row>
    <row r="604" spans="2:65" s="1" customFormat="1" ht="22.5" customHeight="1">
      <c r="B604" s="31"/>
      <c r="C604" s="175" t="s">
        <v>1182</v>
      </c>
      <c r="D604" s="175" t="s">
        <v>317</v>
      </c>
      <c r="E604" s="176" t="s">
        <v>1088</v>
      </c>
      <c r="F604" s="177" t="s">
        <v>1089</v>
      </c>
      <c r="G604" s="178" t="s">
        <v>832</v>
      </c>
      <c r="H604" s="179">
        <v>0.12</v>
      </c>
      <c r="I604" s="180"/>
      <c r="J604" s="179">
        <f>ROUND(I604*H604,2)</f>
        <v>0</v>
      </c>
      <c r="K604" s="177" t="s">
        <v>321</v>
      </c>
      <c r="L604" s="35"/>
      <c r="M604" s="181" t="s">
        <v>1</v>
      </c>
      <c r="N604" s="182" t="s">
        <v>41</v>
      </c>
      <c r="O604" s="57"/>
      <c r="P604" s="183">
        <f>O604*H604</f>
        <v>0</v>
      </c>
      <c r="Q604" s="183">
        <v>0</v>
      </c>
      <c r="R604" s="183">
        <f>Q604*H604</f>
        <v>0</v>
      </c>
      <c r="S604" s="183">
        <v>0</v>
      </c>
      <c r="T604" s="184">
        <f>S604*H604</f>
        <v>0</v>
      </c>
      <c r="AR604" s="14" t="s">
        <v>314</v>
      </c>
      <c r="AT604" s="14" t="s">
        <v>317</v>
      </c>
      <c r="AU604" s="14" t="s">
        <v>106</v>
      </c>
      <c r="AY604" s="14" t="s">
        <v>310</v>
      </c>
      <c r="BE604" s="185">
        <f>IF(N604="základní",J604,0)</f>
        <v>0</v>
      </c>
      <c r="BF604" s="185">
        <f>IF(N604="snížená",J604,0)</f>
        <v>0</v>
      </c>
      <c r="BG604" s="185">
        <f>IF(N604="zákl. přenesená",J604,0)</f>
        <v>0</v>
      </c>
      <c r="BH604" s="185">
        <f>IF(N604="sníž. přenesená",J604,0)</f>
        <v>0</v>
      </c>
      <c r="BI604" s="185">
        <f>IF(N604="nulová",J604,0)</f>
        <v>0</v>
      </c>
      <c r="BJ604" s="14" t="s">
        <v>106</v>
      </c>
      <c r="BK604" s="185">
        <f>ROUND(I604*H604,2)</f>
        <v>0</v>
      </c>
      <c r="BL604" s="14" t="s">
        <v>314</v>
      </c>
      <c r="BM604" s="14" t="s">
        <v>3029</v>
      </c>
    </row>
    <row r="605" spans="2:63" s="10" customFormat="1" ht="22.9" customHeight="1">
      <c r="B605" s="159"/>
      <c r="C605" s="160"/>
      <c r="D605" s="161" t="s">
        <v>68</v>
      </c>
      <c r="E605" s="173" t="s">
        <v>1195</v>
      </c>
      <c r="F605" s="173" t="s">
        <v>1196</v>
      </c>
      <c r="G605" s="160"/>
      <c r="H605" s="160"/>
      <c r="I605" s="163"/>
      <c r="J605" s="174">
        <f>BK605</f>
        <v>0</v>
      </c>
      <c r="K605" s="160"/>
      <c r="L605" s="165"/>
      <c r="M605" s="166"/>
      <c r="N605" s="167"/>
      <c r="O605" s="167"/>
      <c r="P605" s="168">
        <f>SUM(P606:P622)</f>
        <v>0</v>
      </c>
      <c r="Q605" s="167"/>
      <c r="R605" s="168">
        <f>SUM(R606:R622)</f>
        <v>1.1383800000000002</v>
      </c>
      <c r="S605" s="167"/>
      <c r="T605" s="169">
        <f>SUM(T606:T622)</f>
        <v>0</v>
      </c>
      <c r="AR605" s="170" t="s">
        <v>314</v>
      </c>
      <c r="AT605" s="171" t="s">
        <v>68</v>
      </c>
      <c r="AU605" s="171" t="s">
        <v>77</v>
      </c>
      <c r="AY605" s="170" t="s">
        <v>310</v>
      </c>
      <c r="BK605" s="172">
        <f>SUM(BK606:BK622)</f>
        <v>0</v>
      </c>
    </row>
    <row r="606" spans="2:65" s="1" customFormat="1" ht="16.5" customHeight="1">
      <c r="B606" s="31"/>
      <c r="C606" s="175" t="s">
        <v>1187</v>
      </c>
      <c r="D606" s="175" t="s">
        <v>317</v>
      </c>
      <c r="E606" s="176" t="s">
        <v>1198</v>
      </c>
      <c r="F606" s="177" t="s">
        <v>1199</v>
      </c>
      <c r="G606" s="178" t="s">
        <v>422</v>
      </c>
      <c r="H606" s="179">
        <v>520</v>
      </c>
      <c r="I606" s="180"/>
      <c r="J606" s="179">
        <f>ROUND(I606*H606,2)</f>
        <v>0</v>
      </c>
      <c r="K606" s="177" t="s">
        <v>321</v>
      </c>
      <c r="L606" s="35"/>
      <c r="M606" s="181" t="s">
        <v>1</v>
      </c>
      <c r="N606" s="182" t="s">
        <v>41</v>
      </c>
      <c r="O606" s="57"/>
      <c r="P606" s="183">
        <f>O606*H606</f>
        <v>0</v>
      </c>
      <c r="Q606" s="183">
        <v>0.0004</v>
      </c>
      <c r="R606" s="183">
        <f>Q606*H606</f>
        <v>0.20800000000000002</v>
      </c>
      <c r="S606" s="183">
        <v>0</v>
      </c>
      <c r="T606" s="184">
        <f>S606*H606</f>
        <v>0</v>
      </c>
      <c r="AR606" s="14" t="s">
        <v>314</v>
      </c>
      <c r="AT606" s="14" t="s">
        <v>317</v>
      </c>
      <c r="AU606" s="14" t="s">
        <v>106</v>
      </c>
      <c r="AY606" s="14" t="s">
        <v>310</v>
      </c>
      <c r="BE606" s="185">
        <f>IF(N606="základní",J606,0)</f>
        <v>0</v>
      </c>
      <c r="BF606" s="185">
        <f>IF(N606="snížená",J606,0)</f>
        <v>0</v>
      </c>
      <c r="BG606" s="185">
        <f>IF(N606="zákl. přenesená",J606,0)</f>
        <v>0</v>
      </c>
      <c r="BH606" s="185">
        <f>IF(N606="sníž. přenesená",J606,0)</f>
        <v>0</v>
      </c>
      <c r="BI606" s="185">
        <f>IF(N606="nulová",J606,0)</f>
        <v>0</v>
      </c>
      <c r="BJ606" s="14" t="s">
        <v>106</v>
      </c>
      <c r="BK606" s="185">
        <f>ROUND(I606*H606,2)</f>
        <v>0</v>
      </c>
      <c r="BL606" s="14" t="s">
        <v>314</v>
      </c>
      <c r="BM606" s="14" t="s">
        <v>3030</v>
      </c>
    </row>
    <row r="607" spans="2:51" s="11" customFormat="1" ht="11.25">
      <c r="B607" s="186"/>
      <c r="C607" s="187"/>
      <c r="D607" s="188" t="s">
        <v>325</v>
      </c>
      <c r="E607" s="189" t="s">
        <v>2361</v>
      </c>
      <c r="F607" s="190" t="s">
        <v>3031</v>
      </c>
      <c r="G607" s="187"/>
      <c r="H607" s="191">
        <v>520</v>
      </c>
      <c r="I607" s="192"/>
      <c r="J607" s="187"/>
      <c r="K607" s="187"/>
      <c r="L607" s="193"/>
      <c r="M607" s="194"/>
      <c r="N607" s="195"/>
      <c r="O607" s="195"/>
      <c r="P607" s="195"/>
      <c r="Q607" s="195"/>
      <c r="R607" s="195"/>
      <c r="S607" s="195"/>
      <c r="T607" s="196"/>
      <c r="AT607" s="197" t="s">
        <v>325</v>
      </c>
      <c r="AU607" s="197" t="s">
        <v>106</v>
      </c>
      <c r="AV607" s="11" t="s">
        <v>106</v>
      </c>
      <c r="AW607" s="11" t="s">
        <v>31</v>
      </c>
      <c r="AX607" s="11" t="s">
        <v>77</v>
      </c>
      <c r="AY607" s="197" t="s">
        <v>310</v>
      </c>
    </row>
    <row r="608" spans="2:65" s="1" customFormat="1" ht="16.5" customHeight="1">
      <c r="B608" s="31"/>
      <c r="C608" s="175" t="s">
        <v>1191</v>
      </c>
      <c r="D608" s="175" t="s">
        <v>317</v>
      </c>
      <c r="E608" s="176" t="s">
        <v>1204</v>
      </c>
      <c r="F608" s="177" t="s">
        <v>1205</v>
      </c>
      <c r="G608" s="178" t="s">
        <v>422</v>
      </c>
      <c r="H608" s="179">
        <v>110</v>
      </c>
      <c r="I608" s="180"/>
      <c r="J608" s="179">
        <f>ROUND(I608*H608,2)</f>
        <v>0</v>
      </c>
      <c r="K608" s="177" t="s">
        <v>321</v>
      </c>
      <c r="L608" s="35"/>
      <c r="M608" s="181" t="s">
        <v>1</v>
      </c>
      <c r="N608" s="182" t="s">
        <v>41</v>
      </c>
      <c r="O608" s="57"/>
      <c r="P608" s="183">
        <f>O608*H608</f>
        <v>0</v>
      </c>
      <c r="Q608" s="183">
        <v>0.0006</v>
      </c>
      <c r="R608" s="183">
        <f>Q608*H608</f>
        <v>0.06599999999999999</v>
      </c>
      <c r="S608" s="183">
        <v>0</v>
      </c>
      <c r="T608" s="184">
        <f>S608*H608</f>
        <v>0</v>
      </c>
      <c r="AR608" s="14" t="s">
        <v>314</v>
      </c>
      <c r="AT608" s="14" t="s">
        <v>317</v>
      </c>
      <c r="AU608" s="14" t="s">
        <v>106</v>
      </c>
      <c r="AY608" s="14" t="s">
        <v>310</v>
      </c>
      <c r="BE608" s="185">
        <f>IF(N608="základní",J608,0)</f>
        <v>0</v>
      </c>
      <c r="BF608" s="185">
        <f>IF(N608="snížená",J608,0)</f>
        <v>0</v>
      </c>
      <c r="BG608" s="185">
        <f>IF(N608="zákl. přenesená",J608,0)</f>
        <v>0</v>
      </c>
      <c r="BH608" s="185">
        <f>IF(N608="sníž. přenesená",J608,0)</f>
        <v>0</v>
      </c>
      <c r="BI608" s="185">
        <f>IF(N608="nulová",J608,0)</f>
        <v>0</v>
      </c>
      <c r="BJ608" s="14" t="s">
        <v>106</v>
      </c>
      <c r="BK608" s="185">
        <f>ROUND(I608*H608,2)</f>
        <v>0</v>
      </c>
      <c r="BL608" s="14" t="s">
        <v>314</v>
      </c>
      <c r="BM608" s="14" t="s">
        <v>3032</v>
      </c>
    </row>
    <row r="609" spans="2:51" s="11" customFormat="1" ht="11.25">
      <c r="B609" s="186"/>
      <c r="C609" s="187"/>
      <c r="D609" s="188" t="s">
        <v>325</v>
      </c>
      <c r="E609" s="189" t="s">
        <v>2365</v>
      </c>
      <c r="F609" s="190" t="s">
        <v>3033</v>
      </c>
      <c r="G609" s="187"/>
      <c r="H609" s="191">
        <v>110</v>
      </c>
      <c r="I609" s="192"/>
      <c r="J609" s="187"/>
      <c r="K609" s="187"/>
      <c r="L609" s="193"/>
      <c r="M609" s="194"/>
      <c r="N609" s="195"/>
      <c r="O609" s="195"/>
      <c r="P609" s="195"/>
      <c r="Q609" s="195"/>
      <c r="R609" s="195"/>
      <c r="S609" s="195"/>
      <c r="T609" s="196"/>
      <c r="AT609" s="197" t="s">
        <v>325</v>
      </c>
      <c r="AU609" s="197" t="s">
        <v>106</v>
      </c>
      <c r="AV609" s="11" t="s">
        <v>106</v>
      </c>
      <c r="AW609" s="11" t="s">
        <v>31</v>
      </c>
      <c r="AX609" s="11" t="s">
        <v>77</v>
      </c>
      <c r="AY609" s="197" t="s">
        <v>310</v>
      </c>
    </row>
    <row r="610" spans="2:65" s="1" customFormat="1" ht="16.5" customHeight="1">
      <c r="B610" s="31"/>
      <c r="C610" s="175" t="s">
        <v>1197</v>
      </c>
      <c r="D610" s="175" t="s">
        <v>317</v>
      </c>
      <c r="E610" s="176" t="s">
        <v>1210</v>
      </c>
      <c r="F610" s="177" t="s">
        <v>1211</v>
      </c>
      <c r="G610" s="178" t="s">
        <v>422</v>
      </c>
      <c r="H610" s="179">
        <v>70</v>
      </c>
      <c r="I610" s="180"/>
      <c r="J610" s="179">
        <f>ROUND(I610*H610,2)</f>
        <v>0</v>
      </c>
      <c r="K610" s="177" t="s">
        <v>321</v>
      </c>
      <c r="L610" s="35"/>
      <c r="M610" s="181" t="s">
        <v>1</v>
      </c>
      <c r="N610" s="182" t="s">
        <v>41</v>
      </c>
      <c r="O610" s="57"/>
      <c r="P610" s="183">
        <f>O610*H610</f>
        <v>0</v>
      </c>
      <c r="Q610" s="183">
        <v>0.00091</v>
      </c>
      <c r="R610" s="183">
        <f>Q610*H610</f>
        <v>0.0637</v>
      </c>
      <c r="S610" s="183">
        <v>0</v>
      </c>
      <c r="T610" s="184">
        <f>S610*H610</f>
        <v>0</v>
      </c>
      <c r="AR610" s="14" t="s">
        <v>314</v>
      </c>
      <c r="AT610" s="14" t="s">
        <v>317</v>
      </c>
      <c r="AU610" s="14" t="s">
        <v>106</v>
      </c>
      <c r="AY610" s="14" t="s">
        <v>310</v>
      </c>
      <c r="BE610" s="185">
        <f>IF(N610="základní",J610,0)</f>
        <v>0</v>
      </c>
      <c r="BF610" s="185">
        <f>IF(N610="snížená",J610,0)</f>
        <v>0</v>
      </c>
      <c r="BG610" s="185">
        <f>IF(N610="zákl. přenesená",J610,0)</f>
        <v>0</v>
      </c>
      <c r="BH610" s="185">
        <f>IF(N610="sníž. přenesená",J610,0)</f>
        <v>0</v>
      </c>
      <c r="BI610" s="185">
        <f>IF(N610="nulová",J610,0)</f>
        <v>0</v>
      </c>
      <c r="BJ610" s="14" t="s">
        <v>106</v>
      </c>
      <c r="BK610" s="185">
        <f>ROUND(I610*H610,2)</f>
        <v>0</v>
      </c>
      <c r="BL610" s="14" t="s">
        <v>314</v>
      </c>
      <c r="BM610" s="14" t="s">
        <v>3034</v>
      </c>
    </row>
    <row r="611" spans="2:51" s="11" customFormat="1" ht="11.25">
      <c r="B611" s="186"/>
      <c r="C611" s="187"/>
      <c r="D611" s="188" t="s">
        <v>325</v>
      </c>
      <c r="E611" s="189" t="s">
        <v>1201</v>
      </c>
      <c r="F611" s="190" t="s">
        <v>3035</v>
      </c>
      <c r="G611" s="187"/>
      <c r="H611" s="191">
        <v>70</v>
      </c>
      <c r="I611" s="192"/>
      <c r="J611" s="187"/>
      <c r="K611" s="187"/>
      <c r="L611" s="193"/>
      <c r="M611" s="194"/>
      <c r="N611" s="195"/>
      <c r="O611" s="195"/>
      <c r="P611" s="195"/>
      <c r="Q611" s="195"/>
      <c r="R611" s="195"/>
      <c r="S611" s="195"/>
      <c r="T611" s="196"/>
      <c r="AT611" s="197" t="s">
        <v>325</v>
      </c>
      <c r="AU611" s="197" t="s">
        <v>106</v>
      </c>
      <c r="AV611" s="11" t="s">
        <v>106</v>
      </c>
      <c r="AW611" s="11" t="s">
        <v>31</v>
      </c>
      <c r="AX611" s="11" t="s">
        <v>77</v>
      </c>
      <c r="AY611" s="197" t="s">
        <v>310</v>
      </c>
    </row>
    <row r="612" spans="2:65" s="1" customFormat="1" ht="16.5" customHeight="1">
      <c r="B612" s="31"/>
      <c r="C612" s="175" t="s">
        <v>1203</v>
      </c>
      <c r="D612" s="175" t="s">
        <v>317</v>
      </c>
      <c r="E612" s="176" t="s">
        <v>1216</v>
      </c>
      <c r="F612" s="177" t="s">
        <v>1217</v>
      </c>
      <c r="G612" s="178" t="s">
        <v>422</v>
      </c>
      <c r="H612" s="179">
        <v>70</v>
      </c>
      <c r="I612" s="180"/>
      <c r="J612" s="179">
        <f>ROUND(I612*H612,2)</f>
        <v>0</v>
      </c>
      <c r="K612" s="177" t="s">
        <v>321</v>
      </c>
      <c r="L612" s="35"/>
      <c r="M612" s="181" t="s">
        <v>1</v>
      </c>
      <c r="N612" s="182" t="s">
        <v>41</v>
      </c>
      <c r="O612" s="57"/>
      <c r="P612" s="183">
        <f>O612*H612</f>
        <v>0</v>
      </c>
      <c r="Q612" s="183">
        <v>0.00118</v>
      </c>
      <c r="R612" s="183">
        <f>Q612*H612</f>
        <v>0.0826</v>
      </c>
      <c r="S612" s="183">
        <v>0</v>
      </c>
      <c r="T612" s="184">
        <f>S612*H612</f>
        <v>0</v>
      </c>
      <c r="AR612" s="14" t="s">
        <v>314</v>
      </c>
      <c r="AT612" s="14" t="s">
        <v>317</v>
      </c>
      <c r="AU612" s="14" t="s">
        <v>106</v>
      </c>
      <c r="AY612" s="14" t="s">
        <v>310</v>
      </c>
      <c r="BE612" s="185">
        <f>IF(N612="základní",J612,0)</f>
        <v>0</v>
      </c>
      <c r="BF612" s="185">
        <f>IF(N612="snížená",J612,0)</f>
        <v>0</v>
      </c>
      <c r="BG612" s="185">
        <f>IF(N612="zákl. přenesená",J612,0)</f>
        <v>0</v>
      </c>
      <c r="BH612" s="185">
        <f>IF(N612="sníž. přenesená",J612,0)</f>
        <v>0</v>
      </c>
      <c r="BI612" s="185">
        <f>IF(N612="nulová",J612,0)</f>
        <v>0</v>
      </c>
      <c r="BJ612" s="14" t="s">
        <v>106</v>
      </c>
      <c r="BK612" s="185">
        <f>ROUND(I612*H612,2)</f>
        <v>0</v>
      </c>
      <c r="BL612" s="14" t="s">
        <v>314</v>
      </c>
      <c r="BM612" s="14" t="s">
        <v>3036</v>
      </c>
    </row>
    <row r="613" spans="2:51" s="11" customFormat="1" ht="11.25">
      <c r="B613" s="186"/>
      <c r="C613" s="187"/>
      <c r="D613" s="188" t="s">
        <v>325</v>
      </c>
      <c r="E613" s="189" t="s">
        <v>1207</v>
      </c>
      <c r="F613" s="190" t="s">
        <v>3037</v>
      </c>
      <c r="G613" s="187"/>
      <c r="H613" s="191">
        <v>70</v>
      </c>
      <c r="I613" s="192"/>
      <c r="J613" s="187"/>
      <c r="K613" s="187"/>
      <c r="L613" s="193"/>
      <c r="M613" s="194"/>
      <c r="N613" s="195"/>
      <c r="O613" s="195"/>
      <c r="P613" s="195"/>
      <c r="Q613" s="195"/>
      <c r="R613" s="195"/>
      <c r="S613" s="195"/>
      <c r="T613" s="196"/>
      <c r="AT613" s="197" t="s">
        <v>325</v>
      </c>
      <c r="AU613" s="197" t="s">
        <v>106</v>
      </c>
      <c r="AV613" s="11" t="s">
        <v>106</v>
      </c>
      <c r="AW613" s="11" t="s">
        <v>31</v>
      </c>
      <c r="AX613" s="11" t="s">
        <v>77</v>
      </c>
      <c r="AY613" s="197" t="s">
        <v>310</v>
      </c>
    </row>
    <row r="614" spans="2:65" s="1" customFormat="1" ht="16.5" customHeight="1">
      <c r="B614" s="31"/>
      <c r="C614" s="175" t="s">
        <v>1209</v>
      </c>
      <c r="D614" s="175" t="s">
        <v>317</v>
      </c>
      <c r="E614" s="176" t="s">
        <v>1222</v>
      </c>
      <c r="F614" s="177" t="s">
        <v>1223</v>
      </c>
      <c r="G614" s="178" t="s">
        <v>422</v>
      </c>
      <c r="H614" s="179">
        <v>95</v>
      </c>
      <c r="I614" s="180"/>
      <c r="J614" s="179">
        <f>ROUND(I614*H614,2)</f>
        <v>0</v>
      </c>
      <c r="K614" s="177" t="s">
        <v>321</v>
      </c>
      <c r="L614" s="35"/>
      <c r="M614" s="181" t="s">
        <v>1</v>
      </c>
      <c r="N614" s="182" t="s">
        <v>41</v>
      </c>
      <c r="O614" s="57"/>
      <c r="P614" s="183">
        <f>O614*H614</f>
        <v>0</v>
      </c>
      <c r="Q614" s="183">
        <v>0.0015</v>
      </c>
      <c r="R614" s="183">
        <f>Q614*H614</f>
        <v>0.14250000000000002</v>
      </c>
      <c r="S614" s="183">
        <v>0</v>
      </c>
      <c r="T614" s="184">
        <f>S614*H614</f>
        <v>0</v>
      </c>
      <c r="AR614" s="14" t="s">
        <v>314</v>
      </c>
      <c r="AT614" s="14" t="s">
        <v>317</v>
      </c>
      <c r="AU614" s="14" t="s">
        <v>106</v>
      </c>
      <c r="AY614" s="14" t="s">
        <v>310</v>
      </c>
      <c r="BE614" s="185">
        <f>IF(N614="základní",J614,0)</f>
        <v>0</v>
      </c>
      <c r="BF614" s="185">
        <f>IF(N614="snížená",J614,0)</f>
        <v>0</v>
      </c>
      <c r="BG614" s="185">
        <f>IF(N614="zákl. přenesená",J614,0)</f>
        <v>0</v>
      </c>
      <c r="BH614" s="185">
        <f>IF(N614="sníž. přenesená",J614,0)</f>
        <v>0</v>
      </c>
      <c r="BI614" s="185">
        <f>IF(N614="nulová",J614,0)</f>
        <v>0</v>
      </c>
      <c r="BJ614" s="14" t="s">
        <v>106</v>
      </c>
      <c r="BK614" s="185">
        <f>ROUND(I614*H614,2)</f>
        <v>0</v>
      </c>
      <c r="BL614" s="14" t="s">
        <v>314</v>
      </c>
      <c r="BM614" s="14" t="s">
        <v>3038</v>
      </c>
    </row>
    <row r="615" spans="2:51" s="11" customFormat="1" ht="11.25">
      <c r="B615" s="186"/>
      <c r="C615" s="187"/>
      <c r="D615" s="188" t="s">
        <v>325</v>
      </c>
      <c r="E615" s="189" t="s">
        <v>1213</v>
      </c>
      <c r="F615" s="190" t="s">
        <v>3039</v>
      </c>
      <c r="G615" s="187"/>
      <c r="H615" s="191">
        <v>95</v>
      </c>
      <c r="I615" s="192"/>
      <c r="J615" s="187"/>
      <c r="K615" s="187"/>
      <c r="L615" s="193"/>
      <c r="M615" s="194"/>
      <c r="N615" s="195"/>
      <c r="O615" s="195"/>
      <c r="P615" s="195"/>
      <c r="Q615" s="195"/>
      <c r="R615" s="195"/>
      <c r="S615" s="195"/>
      <c r="T615" s="196"/>
      <c r="AT615" s="197" t="s">
        <v>325</v>
      </c>
      <c r="AU615" s="197" t="s">
        <v>106</v>
      </c>
      <c r="AV615" s="11" t="s">
        <v>106</v>
      </c>
      <c r="AW615" s="11" t="s">
        <v>31</v>
      </c>
      <c r="AX615" s="11" t="s">
        <v>77</v>
      </c>
      <c r="AY615" s="197" t="s">
        <v>310</v>
      </c>
    </row>
    <row r="616" spans="2:65" s="1" customFormat="1" ht="16.5" customHeight="1">
      <c r="B616" s="31"/>
      <c r="C616" s="175" t="s">
        <v>1215</v>
      </c>
      <c r="D616" s="175" t="s">
        <v>317</v>
      </c>
      <c r="E616" s="176" t="s">
        <v>1228</v>
      </c>
      <c r="F616" s="177" t="s">
        <v>1229</v>
      </c>
      <c r="G616" s="178" t="s">
        <v>422</v>
      </c>
      <c r="H616" s="179">
        <v>5</v>
      </c>
      <c r="I616" s="180"/>
      <c r="J616" s="179">
        <f>ROUND(I616*H616,2)</f>
        <v>0</v>
      </c>
      <c r="K616" s="177" t="s">
        <v>321</v>
      </c>
      <c r="L616" s="35"/>
      <c r="M616" s="181" t="s">
        <v>1</v>
      </c>
      <c r="N616" s="182" t="s">
        <v>41</v>
      </c>
      <c r="O616" s="57"/>
      <c r="P616" s="183">
        <f>O616*H616</f>
        <v>0</v>
      </c>
      <c r="Q616" s="183">
        <v>0.00194</v>
      </c>
      <c r="R616" s="183">
        <f>Q616*H616</f>
        <v>0.0097</v>
      </c>
      <c r="S616" s="183">
        <v>0</v>
      </c>
      <c r="T616" s="184">
        <f>S616*H616</f>
        <v>0</v>
      </c>
      <c r="AR616" s="14" t="s">
        <v>314</v>
      </c>
      <c r="AT616" s="14" t="s">
        <v>317</v>
      </c>
      <c r="AU616" s="14" t="s">
        <v>106</v>
      </c>
      <c r="AY616" s="14" t="s">
        <v>310</v>
      </c>
      <c r="BE616" s="185">
        <f>IF(N616="základní",J616,0)</f>
        <v>0</v>
      </c>
      <c r="BF616" s="185">
        <f>IF(N616="snížená",J616,0)</f>
        <v>0</v>
      </c>
      <c r="BG616" s="185">
        <f>IF(N616="zákl. přenesená",J616,0)</f>
        <v>0</v>
      </c>
      <c r="BH616" s="185">
        <f>IF(N616="sníž. přenesená",J616,0)</f>
        <v>0</v>
      </c>
      <c r="BI616" s="185">
        <f>IF(N616="nulová",J616,0)</f>
        <v>0</v>
      </c>
      <c r="BJ616" s="14" t="s">
        <v>106</v>
      </c>
      <c r="BK616" s="185">
        <f>ROUND(I616*H616,2)</f>
        <v>0</v>
      </c>
      <c r="BL616" s="14" t="s">
        <v>314</v>
      </c>
      <c r="BM616" s="14" t="s">
        <v>3040</v>
      </c>
    </row>
    <row r="617" spans="2:51" s="11" customFormat="1" ht="11.25">
      <c r="B617" s="186"/>
      <c r="C617" s="187"/>
      <c r="D617" s="188" t="s">
        <v>325</v>
      </c>
      <c r="E617" s="189" t="s">
        <v>1219</v>
      </c>
      <c r="F617" s="190" t="s">
        <v>3041</v>
      </c>
      <c r="G617" s="187"/>
      <c r="H617" s="191">
        <v>5</v>
      </c>
      <c r="I617" s="192"/>
      <c r="J617" s="187"/>
      <c r="K617" s="187"/>
      <c r="L617" s="193"/>
      <c r="M617" s="194"/>
      <c r="N617" s="195"/>
      <c r="O617" s="195"/>
      <c r="P617" s="195"/>
      <c r="Q617" s="195"/>
      <c r="R617" s="195"/>
      <c r="S617" s="195"/>
      <c r="T617" s="196"/>
      <c r="AT617" s="197" t="s">
        <v>325</v>
      </c>
      <c r="AU617" s="197" t="s">
        <v>106</v>
      </c>
      <c r="AV617" s="11" t="s">
        <v>106</v>
      </c>
      <c r="AW617" s="11" t="s">
        <v>31</v>
      </c>
      <c r="AX617" s="11" t="s">
        <v>77</v>
      </c>
      <c r="AY617" s="197" t="s">
        <v>310</v>
      </c>
    </row>
    <row r="618" spans="2:65" s="1" customFormat="1" ht="16.5" customHeight="1">
      <c r="B618" s="31"/>
      <c r="C618" s="175" t="s">
        <v>1221</v>
      </c>
      <c r="D618" s="175" t="s">
        <v>317</v>
      </c>
      <c r="E618" s="176" t="s">
        <v>1234</v>
      </c>
      <c r="F618" s="177" t="s">
        <v>1235</v>
      </c>
      <c r="G618" s="178" t="s">
        <v>422</v>
      </c>
      <c r="H618" s="179">
        <v>110</v>
      </c>
      <c r="I618" s="180"/>
      <c r="J618" s="179">
        <f>ROUND(I618*H618,2)</f>
        <v>0</v>
      </c>
      <c r="K618" s="177" t="s">
        <v>321</v>
      </c>
      <c r="L618" s="35"/>
      <c r="M618" s="181" t="s">
        <v>1</v>
      </c>
      <c r="N618" s="182" t="s">
        <v>41</v>
      </c>
      <c r="O618" s="57"/>
      <c r="P618" s="183">
        <f>O618*H618</f>
        <v>0</v>
      </c>
      <c r="Q618" s="183">
        <v>0.00262</v>
      </c>
      <c r="R618" s="183">
        <f>Q618*H618</f>
        <v>0.2882</v>
      </c>
      <c r="S618" s="183">
        <v>0</v>
      </c>
      <c r="T618" s="184">
        <f>S618*H618</f>
        <v>0</v>
      </c>
      <c r="AR618" s="14" t="s">
        <v>314</v>
      </c>
      <c r="AT618" s="14" t="s">
        <v>317</v>
      </c>
      <c r="AU618" s="14" t="s">
        <v>106</v>
      </c>
      <c r="AY618" s="14" t="s">
        <v>310</v>
      </c>
      <c r="BE618" s="185">
        <f>IF(N618="základní",J618,0)</f>
        <v>0</v>
      </c>
      <c r="BF618" s="185">
        <f>IF(N618="snížená",J618,0)</f>
        <v>0</v>
      </c>
      <c r="BG618" s="185">
        <f>IF(N618="zákl. přenesená",J618,0)</f>
        <v>0</v>
      </c>
      <c r="BH618" s="185">
        <f>IF(N618="sníž. přenesená",J618,0)</f>
        <v>0</v>
      </c>
      <c r="BI618" s="185">
        <f>IF(N618="nulová",J618,0)</f>
        <v>0</v>
      </c>
      <c r="BJ618" s="14" t="s">
        <v>106</v>
      </c>
      <c r="BK618" s="185">
        <f>ROUND(I618*H618,2)</f>
        <v>0</v>
      </c>
      <c r="BL618" s="14" t="s">
        <v>314</v>
      </c>
      <c r="BM618" s="14" t="s">
        <v>3042</v>
      </c>
    </row>
    <row r="619" spans="2:51" s="11" customFormat="1" ht="11.25">
      <c r="B619" s="186"/>
      <c r="C619" s="187"/>
      <c r="D619" s="188" t="s">
        <v>325</v>
      </c>
      <c r="E619" s="189" t="s">
        <v>1225</v>
      </c>
      <c r="F619" s="190" t="s">
        <v>3043</v>
      </c>
      <c r="G619" s="187"/>
      <c r="H619" s="191">
        <v>110</v>
      </c>
      <c r="I619" s="192"/>
      <c r="J619" s="187"/>
      <c r="K619" s="187"/>
      <c r="L619" s="193"/>
      <c r="M619" s="194"/>
      <c r="N619" s="195"/>
      <c r="O619" s="195"/>
      <c r="P619" s="195"/>
      <c r="Q619" s="195"/>
      <c r="R619" s="195"/>
      <c r="S619" s="195"/>
      <c r="T619" s="196"/>
      <c r="AT619" s="197" t="s">
        <v>325</v>
      </c>
      <c r="AU619" s="197" t="s">
        <v>106</v>
      </c>
      <c r="AV619" s="11" t="s">
        <v>106</v>
      </c>
      <c r="AW619" s="11" t="s">
        <v>31</v>
      </c>
      <c r="AX619" s="11" t="s">
        <v>77</v>
      </c>
      <c r="AY619" s="197" t="s">
        <v>310</v>
      </c>
    </row>
    <row r="620" spans="2:65" s="1" customFormat="1" ht="16.5" customHeight="1">
      <c r="B620" s="31"/>
      <c r="C620" s="175" t="s">
        <v>1227</v>
      </c>
      <c r="D620" s="175" t="s">
        <v>317</v>
      </c>
      <c r="E620" s="176" t="s">
        <v>3044</v>
      </c>
      <c r="F620" s="177" t="s">
        <v>3045</v>
      </c>
      <c r="G620" s="178" t="s">
        <v>1084</v>
      </c>
      <c r="H620" s="179">
        <v>12</v>
      </c>
      <c r="I620" s="180"/>
      <c r="J620" s="179">
        <f>ROUND(I620*H620,2)</f>
        <v>0</v>
      </c>
      <c r="K620" s="177" t="s">
        <v>321</v>
      </c>
      <c r="L620" s="35"/>
      <c r="M620" s="181" t="s">
        <v>1</v>
      </c>
      <c r="N620" s="182" t="s">
        <v>41</v>
      </c>
      <c r="O620" s="57"/>
      <c r="P620" s="183">
        <f>O620*H620</f>
        <v>0</v>
      </c>
      <c r="Q620" s="183">
        <v>0.02314</v>
      </c>
      <c r="R620" s="183">
        <f>Q620*H620</f>
        <v>0.27768000000000004</v>
      </c>
      <c r="S620" s="183">
        <v>0</v>
      </c>
      <c r="T620" s="184">
        <f>S620*H620</f>
        <v>0</v>
      </c>
      <c r="AR620" s="14" t="s">
        <v>314</v>
      </c>
      <c r="AT620" s="14" t="s">
        <v>317</v>
      </c>
      <c r="AU620" s="14" t="s">
        <v>106</v>
      </c>
      <c r="AY620" s="14" t="s">
        <v>310</v>
      </c>
      <c r="BE620" s="185">
        <f>IF(N620="základní",J620,0)</f>
        <v>0</v>
      </c>
      <c r="BF620" s="185">
        <f>IF(N620="snížená",J620,0)</f>
        <v>0</v>
      </c>
      <c r="BG620" s="185">
        <f>IF(N620="zákl. přenesená",J620,0)</f>
        <v>0</v>
      </c>
      <c r="BH620" s="185">
        <f>IF(N620="sníž. přenesená",J620,0)</f>
        <v>0</v>
      </c>
      <c r="BI620" s="185">
        <f>IF(N620="nulová",J620,0)</f>
        <v>0</v>
      </c>
      <c r="BJ620" s="14" t="s">
        <v>106</v>
      </c>
      <c r="BK620" s="185">
        <f>ROUND(I620*H620,2)</f>
        <v>0</v>
      </c>
      <c r="BL620" s="14" t="s">
        <v>314</v>
      </c>
      <c r="BM620" s="14" t="s">
        <v>3046</v>
      </c>
    </row>
    <row r="621" spans="2:51" s="11" customFormat="1" ht="11.25">
      <c r="B621" s="186"/>
      <c r="C621" s="187"/>
      <c r="D621" s="188" t="s">
        <v>325</v>
      </c>
      <c r="E621" s="189" t="s">
        <v>1231</v>
      </c>
      <c r="F621" s="190" t="s">
        <v>3047</v>
      </c>
      <c r="G621" s="187"/>
      <c r="H621" s="191">
        <v>12</v>
      </c>
      <c r="I621" s="192"/>
      <c r="J621" s="187"/>
      <c r="K621" s="187"/>
      <c r="L621" s="193"/>
      <c r="M621" s="194"/>
      <c r="N621" s="195"/>
      <c r="O621" s="195"/>
      <c r="P621" s="195"/>
      <c r="Q621" s="195"/>
      <c r="R621" s="195"/>
      <c r="S621" s="195"/>
      <c r="T621" s="196"/>
      <c r="AT621" s="197" t="s">
        <v>325</v>
      </c>
      <c r="AU621" s="197" t="s">
        <v>106</v>
      </c>
      <c r="AV621" s="11" t="s">
        <v>106</v>
      </c>
      <c r="AW621" s="11" t="s">
        <v>31</v>
      </c>
      <c r="AX621" s="11" t="s">
        <v>77</v>
      </c>
      <c r="AY621" s="197" t="s">
        <v>310</v>
      </c>
    </row>
    <row r="622" spans="2:65" s="1" customFormat="1" ht="22.5" customHeight="1">
      <c r="B622" s="31"/>
      <c r="C622" s="175" t="s">
        <v>1233</v>
      </c>
      <c r="D622" s="175" t="s">
        <v>317</v>
      </c>
      <c r="E622" s="176" t="s">
        <v>1240</v>
      </c>
      <c r="F622" s="177" t="s">
        <v>1241</v>
      </c>
      <c r="G622" s="178" t="s">
        <v>832</v>
      </c>
      <c r="H622" s="179">
        <v>1.14</v>
      </c>
      <c r="I622" s="180"/>
      <c r="J622" s="179">
        <f>ROUND(I622*H622,2)</f>
        <v>0</v>
      </c>
      <c r="K622" s="177" t="s">
        <v>321</v>
      </c>
      <c r="L622" s="35"/>
      <c r="M622" s="181" t="s">
        <v>1</v>
      </c>
      <c r="N622" s="182" t="s">
        <v>41</v>
      </c>
      <c r="O622" s="57"/>
      <c r="P622" s="183">
        <f>O622*H622</f>
        <v>0</v>
      </c>
      <c r="Q622" s="183">
        <v>0</v>
      </c>
      <c r="R622" s="183">
        <f>Q622*H622</f>
        <v>0</v>
      </c>
      <c r="S622" s="183">
        <v>0</v>
      </c>
      <c r="T622" s="184">
        <f>S622*H622</f>
        <v>0</v>
      </c>
      <c r="AR622" s="14" t="s">
        <v>314</v>
      </c>
      <c r="AT622" s="14" t="s">
        <v>317</v>
      </c>
      <c r="AU622" s="14" t="s">
        <v>106</v>
      </c>
      <c r="AY622" s="14" t="s">
        <v>310</v>
      </c>
      <c r="BE622" s="185">
        <f>IF(N622="základní",J622,0)</f>
        <v>0</v>
      </c>
      <c r="BF622" s="185">
        <f>IF(N622="snížená",J622,0)</f>
        <v>0</v>
      </c>
      <c r="BG622" s="185">
        <f>IF(N622="zákl. přenesená",J622,0)</f>
        <v>0</v>
      </c>
      <c r="BH622" s="185">
        <f>IF(N622="sníž. přenesená",J622,0)</f>
        <v>0</v>
      </c>
      <c r="BI622" s="185">
        <f>IF(N622="nulová",J622,0)</f>
        <v>0</v>
      </c>
      <c r="BJ622" s="14" t="s">
        <v>106</v>
      </c>
      <c r="BK622" s="185">
        <f>ROUND(I622*H622,2)</f>
        <v>0</v>
      </c>
      <c r="BL622" s="14" t="s">
        <v>314</v>
      </c>
      <c r="BM622" s="14" t="s">
        <v>3048</v>
      </c>
    </row>
    <row r="623" spans="2:63" s="10" customFormat="1" ht="22.9" customHeight="1">
      <c r="B623" s="159"/>
      <c r="C623" s="160"/>
      <c r="D623" s="161" t="s">
        <v>68</v>
      </c>
      <c r="E623" s="173" t="s">
        <v>1243</v>
      </c>
      <c r="F623" s="173" t="s">
        <v>1244</v>
      </c>
      <c r="G623" s="160"/>
      <c r="H623" s="160"/>
      <c r="I623" s="163"/>
      <c r="J623" s="174">
        <f>BK623</f>
        <v>0</v>
      </c>
      <c r="K623" s="160"/>
      <c r="L623" s="165"/>
      <c r="M623" s="166"/>
      <c r="N623" s="167"/>
      <c r="O623" s="167"/>
      <c r="P623" s="168">
        <f>SUM(P624:P637)</f>
        <v>0</v>
      </c>
      <c r="Q623" s="167"/>
      <c r="R623" s="168">
        <f>SUM(R624:R637)</f>
        <v>0.0648</v>
      </c>
      <c r="S623" s="167"/>
      <c r="T623" s="169">
        <f>SUM(T624:T637)</f>
        <v>0</v>
      </c>
      <c r="AR623" s="170" t="s">
        <v>314</v>
      </c>
      <c r="AT623" s="171" t="s">
        <v>68</v>
      </c>
      <c r="AU623" s="171" t="s">
        <v>77</v>
      </c>
      <c r="AY623" s="170" t="s">
        <v>310</v>
      </c>
      <c r="BK623" s="172">
        <f>SUM(BK624:BK637)</f>
        <v>0</v>
      </c>
    </row>
    <row r="624" spans="2:65" s="1" customFormat="1" ht="16.5" customHeight="1">
      <c r="B624" s="31"/>
      <c r="C624" s="175" t="s">
        <v>1239</v>
      </c>
      <c r="D624" s="175" t="s">
        <v>317</v>
      </c>
      <c r="E624" s="176" t="s">
        <v>1292</v>
      </c>
      <c r="F624" s="177" t="s">
        <v>1293</v>
      </c>
      <c r="G624" s="178" t="s">
        <v>1084</v>
      </c>
      <c r="H624" s="179">
        <v>18</v>
      </c>
      <c r="I624" s="180"/>
      <c r="J624" s="179">
        <f>ROUND(I624*H624,2)</f>
        <v>0</v>
      </c>
      <c r="K624" s="177" t="s">
        <v>321</v>
      </c>
      <c r="L624" s="35"/>
      <c r="M624" s="181" t="s">
        <v>1</v>
      </c>
      <c r="N624" s="182" t="s">
        <v>41</v>
      </c>
      <c r="O624" s="57"/>
      <c r="P624" s="183">
        <f>O624*H624</f>
        <v>0</v>
      </c>
      <c r="Q624" s="183">
        <v>0.0001</v>
      </c>
      <c r="R624" s="183">
        <f>Q624*H624</f>
        <v>0.0018000000000000002</v>
      </c>
      <c r="S624" s="183">
        <v>0</v>
      </c>
      <c r="T624" s="184">
        <f>S624*H624</f>
        <v>0</v>
      </c>
      <c r="AR624" s="14" t="s">
        <v>314</v>
      </c>
      <c r="AT624" s="14" t="s">
        <v>317</v>
      </c>
      <c r="AU624" s="14" t="s">
        <v>106</v>
      </c>
      <c r="AY624" s="14" t="s">
        <v>310</v>
      </c>
      <c r="BE624" s="185">
        <f>IF(N624="základní",J624,0)</f>
        <v>0</v>
      </c>
      <c r="BF624" s="185">
        <f>IF(N624="snížená",J624,0)</f>
        <v>0</v>
      </c>
      <c r="BG624" s="185">
        <f>IF(N624="zákl. přenesená",J624,0)</f>
        <v>0</v>
      </c>
      <c r="BH624" s="185">
        <f>IF(N624="sníž. přenesená",J624,0)</f>
        <v>0</v>
      </c>
      <c r="BI624" s="185">
        <f>IF(N624="nulová",J624,0)</f>
        <v>0</v>
      </c>
      <c r="BJ624" s="14" t="s">
        <v>106</v>
      </c>
      <c r="BK624" s="185">
        <f>ROUND(I624*H624,2)</f>
        <v>0</v>
      </c>
      <c r="BL624" s="14" t="s">
        <v>314</v>
      </c>
      <c r="BM624" s="14" t="s">
        <v>3049</v>
      </c>
    </row>
    <row r="625" spans="2:51" s="11" customFormat="1" ht="11.25">
      <c r="B625" s="186"/>
      <c r="C625" s="187"/>
      <c r="D625" s="188" t="s">
        <v>325</v>
      </c>
      <c r="E625" s="189" t="s">
        <v>2391</v>
      </c>
      <c r="F625" s="190" t="s">
        <v>3050</v>
      </c>
      <c r="G625" s="187"/>
      <c r="H625" s="191">
        <v>18</v>
      </c>
      <c r="I625" s="192"/>
      <c r="J625" s="187"/>
      <c r="K625" s="187"/>
      <c r="L625" s="193"/>
      <c r="M625" s="194"/>
      <c r="N625" s="195"/>
      <c r="O625" s="195"/>
      <c r="P625" s="195"/>
      <c r="Q625" s="195"/>
      <c r="R625" s="195"/>
      <c r="S625" s="195"/>
      <c r="T625" s="196"/>
      <c r="AT625" s="197" t="s">
        <v>325</v>
      </c>
      <c r="AU625" s="197" t="s">
        <v>106</v>
      </c>
      <c r="AV625" s="11" t="s">
        <v>106</v>
      </c>
      <c r="AW625" s="11" t="s">
        <v>31</v>
      </c>
      <c r="AX625" s="11" t="s">
        <v>77</v>
      </c>
      <c r="AY625" s="197" t="s">
        <v>310</v>
      </c>
    </row>
    <row r="626" spans="2:65" s="1" customFormat="1" ht="16.5" customHeight="1">
      <c r="B626" s="31"/>
      <c r="C626" s="208" t="s">
        <v>1245</v>
      </c>
      <c r="D626" s="208" t="s">
        <v>422</v>
      </c>
      <c r="E626" s="209" t="s">
        <v>1246</v>
      </c>
      <c r="F626" s="210" t="s">
        <v>1247</v>
      </c>
      <c r="G626" s="211" t="s">
        <v>720</v>
      </c>
      <c r="H626" s="212">
        <v>18</v>
      </c>
      <c r="I626" s="213"/>
      <c r="J626" s="212">
        <f>ROUND(I626*H626,2)</f>
        <v>0</v>
      </c>
      <c r="K626" s="210" t="s">
        <v>402</v>
      </c>
      <c r="L626" s="214"/>
      <c r="M626" s="215" t="s">
        <v>1</v>
      </c>
      <c r="N626" s="216" t="s">
        <v>41</v>
      </c>
      <c r="O626" s="57"/>
      <c r="P626" s="183">
        <f>O626*H626</f>
        <v>0</v>
      </c>
      <c r="Q626" s="183">
        <v>0</v>
      </c>
      <c r="R626" s="183">
        <f>Q626*H626</f>
        <v>0</v>
      </c>
      <c r="S626" s="183">
        <v>0</v>
      </c>
      <c r="T626" s="184">
        <f>S626*H626</f>
        <v>0</v>
      </c>
      <c r="AR626" s="14" t="s">
        <v>391</v>
      </c>
      <c r="AT626" s="14" t="s">
        <v>422</v>
      </c>
      <c r="AU626" s="14" t="s">
        <v>106</v>
      </c>
      <c r="AY626" s="14" t="s">
        <v>310</v>
      </c>
      <c r="BE626" s="185">
        <f>IF(N626="základní",J626,0)</f>
        <v>0</v>
      </c>
      <c r="BF626" s="185">
        <f>IF(N626="snížená",J626,0)</f>
        <v>0</v>
      </c>
      <c r="BG626" s="185">
        <f>IF(N626="zákl. přenesená",J626,0)</f>
        <v>0</v>
      </c>
      <c r="BH626" s="185">
        <f>IF(N626="sníž. přenesená",J626,0)</f>
        <v>0</v>
      </c>
      <c r="BI626" s="185">
        <f>IF(N626="nulová",J626,0)</f>
        <v>0</v>
      </c>
      <c r="BJ626" s="14" t="s">
        <v>106</v>
      </c>
      <c r="BK626" s="185">
        <f>ROUND(I626*H626,2)</f>
        <v>0</v>
      </c>
      <c r="BL626" s="14" t="s">
        <v>314</v>
      </c>
      <c r="BM626" s="14" t="s">
        <v>3051</v>
      </c>
    </row>
    <row r="627" spans="2:51" s="11" customFormat="1" ht="11.25">
      <c r="B627" s="186"/>
      <c r="C627" s="187"/>
      <c r="D627" s="188" t="s">
        <v>325</v>
      </c>
      <c r="E627" s="189" t="s">
        <v>1249</v>
      </c>
      <c r="F627" s="190" t="s">
        <v>3050</v>
      </c>
      <c r="G627" s="187"/>
      <c r="H627" s="191">
        <v>18</v>
      </c>
      <c r="I627" s="192"/>
      <c r="J627" s="187"/>
      <c r="K627" s="187"/>
      <c r="L627" s="193"/>
      <c r="M627" s="194"/>
      <c r="N627" s="195"/>
      <c r="O627" s="195"/>
      <c r="P627" s="195"/>
      <c r="Q627" s="195"/>
      <c r="R627" s="195"/>
      <c r="S627" s="195"/>
      <c r="T627" s="196"/>
      <c r="AT627" s="197" t="s">
        <v>325</v>
      </c>
      <c r="AU627" s="197" t="s">
        <v>106</v>
      </c>
      <c r="AV627" s="11" t="s">
        <v>106</v>
      </c>
      <c r="AW627" s="11" t="s">
        <v>31</v>
      </c>
      <c r="AX627" s="11" t="s">
        <v>77</v>
      </c>
      <c r="AY627" s="197" t="s">
        <v>310</v>
      </c>
    </row>
    <row r="628" spans="2:65" s="1" customFormat="1" ht="16.5" customHeight="1">
      <c r="B628" s="31"/>
      <c r="C628" s="175" t="s">
        <v>1251</v>
      </c>
      <c r="D628" s="175" t="s">
        <v>317</v>
      </c>
      <c r="E628" s="176" t="s">
        <v>1263</v>
      </c>
      <c r="F628" s="177" t="s">
        <v>1264</v>
      </c>
      <c r="G628" s="178" t="s">
        <v>1084</v>
      </c>
      <c r="H628" s="179">
        <v>16</v>
      </c>
      <c r="I628" s="180"/>
      <c r="J628" s="179">
        <f>ROUND(I628*H628,2)</f>
        <v>0</v>
      </c>
      <c r="K628" s="177" t="s">
        <v>402</v>
      </c>
      <c r="L628" s="35"/>
      <c r="M628" s="181" t="s">
        <v>1</v>
      </c>
      <c r="N628" s="182" t="s">
        <v>41</v>
      </c>
      <c r="O628" s="57"/>
      <c r="P628" s="183">
        <f>O628*H628</f>
        <v>0</v>
      </c>
      <c r="Q628" s="183">
        <v>0</v>
      </c>
      <c r="R628" s="183">
        <f>Q628*H628</f>
        <v>0</v>
      </c>
      <c r="S628" s="183">
        <v>0</v>
      </c>
      <c r="T628" s="184">
        <f>S628*H628</f>
        <v>0</v>
      </c>
      <c r="AR628" s="14" t="s">
        <v>314</v>
      </c>
      <c r="AT628" s="14" t="s">
        <v>317</v>
      </c>
      <c r="AU628" s="14" t="s">
        <v>106</v>
      </c>
      <c r="AY628" s="14" t="s">
        <v>310</v>
      </c>
      <c r="BE628" s="185">
        <f>IF(N628="základní",J628,0)</f>
        <v>0</v>
      </c>
      <c r="BF628" s="185">
        <f>IF(N628="snížená",J628,0)</f>
        <v>0</v>
      </c>
      <c r="BG628" s="185">
        <f>IF(N628="zákl. přenesená",J628,0)</f>
        <v>0</v>
      </c>
      <c r="BH628" s="185">
        <f>IF(N628="sníž. přenesená",J628,0)</f>
        <v>0</v>
      </c>
      <c r="BI628" s="185">
        <f>IF(N628="nulová",J628,0)</f>
        <v>0</v>
      </c>
      <c r="BJ628" s="14" t="s">
        <v>106</v>
      </c>
      <c r="BK628" s="185">
        <f>ROUND(I628*H628,2)</f>
        <v>0</v>
      </c>
      <c r="BL628" s="14" t="s">
        <v>314</v>
      </c>
      <c r="BM628" s="14" t="s">
        <v>3052</v>
      </c>
    </row>
    <row r="629" spans="2:51" s="11" customFormat="1" ht="11.25">
      <c r="B629" s="186"/>
      <c r="C629" s="187"/>
      <c r="D629" s="188" t="s">
        <v>325</v>
      </c>
      <c r="E629" s="189" t="s">
        <v>1255</v>
      </c>
      <c r="F629" s="190" t="s">
        <v>3053</v>
      </c>
      <c r="G629" s="187"/>
      <c r="H629" s="191">
        <v>16</v>
      </c>
      <c r="I629" s="192"/>
      <c r="J629" s="187"/>
      <c r="K629" s="187"/>
      <c r="L629" s="193"/>
      <c r="M629" s="194"/>
      <c r="N629" s="195"/>
      <c r="O629" s="195"/>
      <c r="P629" s="195"/>
      <c r="Q629" s="195"/>
      <c r="R629" s="195"/>
      <c r="S629" s="195"/>
      <c r="T629" s="196"/>
      <c r="AT629" s="197" t="s">
        <v>325</v>
      </c>
      <c r="AU629" s="197" t="s">
        <v>106</v>
      </c>
      <c r="AV629" s="11" t="s">
        <v>106</v>
      </c>
      <c r="AW629" s="11" t="s">
        <v>31</v>
      </c>
      <c r="AX629" s="11" t="s">
        <v>77</v>
      </c>
      <c r="AY629" s="197" t="s">
        <v>310</v>
      </c>
    </row>
    <row r="630" spans="2:65" s="1" customFormat="1" ht="16.5" customHeight="1">
      <c r="B630" s="31"/>
      <c r="C630" s="175" t="s">
        <v>1257</v>
      </c>
      <c r="D630" s="175" t="s">
        <v>317</v>
      </c>
      <c r="E630" s="176" t="s">
        <v>1268</v>
      </c>
      <c r="F630" s="177" t="s">
        <v>1269</v>
      </c>
      <c r="G630" s="178" t="s">
        <v>1084</v>
      </c>
      <c r="H630" s="179">
        <v>2</v>
      </c>
      <c r="I630" s="180"/>
      <c r="J630" s="179">
        <f>ROUND(I630*H630,2)</f>
        <v>0</v>
      </c>
      <c r="K630" s="177" t="s">
        <v>402</v>
      </c>
      <c r="L630" s="35"/>
      <c r="M630" s="181" t="s">
        <v>1</v>
      </c>
      <c r="N630" s="182" t="s">
        <v>41</v>
      </c>
      <c r="O630" s="57"/>
      <c r="P630" s="183">
        <f>O630*H630</f>
        <v>0</v>
      </c>
      <c r="Q630" s="183">
        <v>0</v>
      </c>
      <c r="R630" s="183">
        <f>Q630*H630</f>
        <v>0</v>
      </c>
      <c r="S630" s="183">
        <v>0</v>
      </c>
      <c r="T630" s="184">
        <f>S630*H630</f>
        <v>0</v>
      </c>
      <c r="AR630" s="14" t="s">
        <v>314</v>
      </c>
      <c r="AT630" s="14" t="s">
        <v>317</v>
      </c>
      <c r="AU630" s="14" t="s">
        <v>106</v>
      </c>
      <c r="AY630" s="14" t="s">
        <v>310</v>
      </c>
      <c r="BE630" s="185">
        <f>IF(N630="základní",J630,0)</f>
        <v>0</v>
      </c>
      <c r="BF630" s="185">
        <f>IF(N630="snížená",J630,0)</f>
        <v>0</v>
      </c>
      <c r="BG630" s="185">
        <f>IF(N630="zákl. přenesená",J630,0)</f>
        <v>0</v>
      </c>
      <c r="BH630" s="185">
        <f>IF(N630="sníž. přenesená",J630,0)</f>
        <v>0</v>
      </c>
      <c r="BI630" s="185">
        <f>IF(N630="nulová",J630,0)</f>
        <v>0</v>
      </c>
      <c r="BJ630" s="14" t="s">
        <v>106</v>
      </c>
      <c r="BK630" s="185">
        <f>ROUND(I630*H630,2)</f>
        <v>0</v>
      </c>
      <c r="BL630" s="14" t="s">
        <v>314</v>
      </c>
      <c r="BM630" s="14" t="s">
        <v>3054</v>
      </c>
    </row>
    <row r="631" spans="2:51" s="11" customFormat="1" ht="11.25">
      <c r="B631" s="186"/>
      <c r="C631" s="187"/>
      <c r="D631" s="188" t="s">
        <v>325</v>
      </c>
      <c r="E631" s="189" t="s">
        <v>1261</v>
      </c>
      <c r="F631" s="190" t="s">
        <v>106</v>
      </c>
      <c r="G631" s="187"/>
      <c r="H631" s="191">
        <v>2</v>
      </c>
      <c r="I631" s="192"/>
      <c r="J631" s="187"/>
      <c r="K631" s="187"/>
      <c r="L631" s="193"/>
      <c r="M631" s="194"/>
      <c r="N631" s="195"/>
      <c r="O631" s="195"/>
      <c r="P631" s="195"/>
      <c r="Q631" s="195"/>
      <c r="R631" s="195"/>
      <c r="S631" s="195"/>
      <c r="T631" s="196"/>
      <c r="AT631" s="197" t="s">
        <v>325</v>
      </c>
      <c r="AU631" s="197" t="s">
        <v>106</v>
      </c>
      <c r="AV631" s="11" t="s">
        <v>106</v>
      </c>
      <c r="AW631" s="11" t="s">
        <v>31</v>
      </c>
      <c r="AX631" s="11" t="s">
        <v>77</v>
      </c>
      <c r="AY631" s="197" t="s">
        <v>310</v>
      </c>
    </row>
    <row r="632" spans="2:65" s="1" customFormat="1" ht="16.5" customHeight="1">
      <c r="B632" s="31"/>
      <c r="C632" s="175" t="s">
        <v>1262</v>
      </c>
      <c r="D632" s="175" t="s">
        <v>317</v>
      </c>
      <c r="E632" s="176" t="s">
        <v>1274</v>
      </c>
      <c r="F632" s="177" t="s">
        <v>1275</v>
      </c>
      <c r="G632" s="178" t="s">
        <v>1084</v>
      </c>
      <c r="H632" s="179">
        <v>90</v>
      </c>
      <c r="I632" s="180"/>
      <c r="J632" s="179">
        <f>ROUND(I632*H632,2)</f>
        <v>0</v>
      </c>
      <c r="K632" s="177" t="s">
        <v>321</v>
      </c>
      <c r="L632" s="35"/>
      <c r="M632" s="181" t="s">
        <v>1</v>
      </c>
      <c r="N632" s="182" t="s">
        <v>41</v>
      </c>
      <c r="O632" s="57"/>
      <c r="P632" s="183">
        <f>O632*H632</f>
        <v>0</v>
      </c>
      <c r="Q632" s="183">
        <v>0.00014</v>
      </c>
      <c r="R632" s="183">
        <f>Q632*H632</f>
        <v>0.012599999999999998</v>
      </c>
      <c r="S632" s="183">
        <v>0</v>
      </c>
      <c r="T632" s="184">
        <f>S632*H632</f>
        <v>0</v>
      </c>
      <c r="AR632" s="14" t="s">
        <v>314</v>
      </c>
      <c r="AT632" s="14" t="s">
        <v>317</v>
      </c>
      <c r="AU632" s="14" t="s">
        <v>106</v>
      </c>
      <c r="AY632" s="14" t="s">
        <v>310</v>
      </c>
      <c r="BE632" s="185">
        <f>IF(N632="základní",J632,0)</f>
        <v>0</v>
      </c>
      <c r="BF632" s="185">
        <f>IF(N632="snížená",J632,0)</f>
        <v>0</v>
      </c>
      <c r="BG632" s="185">
        <f>IF(N632="zákl. přenesená",J632,0)</f>
        <v>0</v>
      </c>
      <c r="BH632" s="185">
        <f>IF(N632="sníž. přenesená",J632,0)</f>
        <v>0</v>
      </c>
      <c r="BI632" s="185">
        <f>IF(N632="nulová",J632,0)</f>
        <v>0</v>
      </c>
      <c r="BJ632" s="14" t="s">
        <v>106</v>
      </c>
      <c r="BK632" s="185">
        <f>ROUND(I632*H632,2)</f>
        <v>0</v>
      </c>
      <c r="BL632" s="14" t="s">
        <v>314</v>
      </c>
      <c r="BM632" s="14" t="s">
        <v>3055</v>
      </c>
    </row>
    <row r="633" spans="2:51" s="11" customFormat="1" ht="11.25">
      <c r="B633" s="186"/>
      <c r="C633" s="187"/>
      <c r="D633" s="188" t="s">
        <v>325</v>
      </c>
      <c r="E633" s="189" t="s">
        <v>1266</v>
      </c>
      <c r="F633" s="190" t="s">
        <v>3056</v>
      </c>
      <c r="G633" s="187"/>
      <c r="H633" s="191">
        <v>90</v>
      </c>
      <c r="I633" s="192"/>
      <c r="J633" s="187"/>
      <c r="K633" s="187"/>
      <c r="L633" s="193"/>
      <c r="M633" s="194"/>
      <c r="N633" s="195"/>
      <c r="O633" s="195"/>
      <c r="P633" s="195"/>
      <c r="Q633" s="195"/>
      <c r="R633" s="195"/>
      <c r="S633" s="195"/>
      <c r="T633" s="196"/>
      <c r="AT633" s="197" t="s">
        <v>325</v>
      </c>
      <c r="AU633" s="197" t="s">
        <v>106</v>
      </c>
      <c r="AV633" s="11" t="s">
        <v>106</v>
      </c>
      <c r="AW633" s="11" t="s">
        <v>31</v>
      </c>
      <c r="AX633" s="11" t="s">
        <v>77</v>
      </c>
      <c r="AY633" s="197" t="s">
        <v>310</v>
      </c>
    </row>
    <row r="634" spans="2:65" s="1" customFormat="1" ht="16.5" customHeight="1">
      <c r="B634" s="31"/>
      <c r="C634" s="175" t="s">
        <v>1267</v>
      </c>
      <c r="D634" s="175" t="s">
        <v>317</v>
      </c>
      <c r="E634" s="176" t="s">
        <v>1280</v>
      </c>
      <c r="F634" s="177" t="s">
        <v>1281</v>
      </c>
      <c r="G634" s="178" t="s">
        <v>1084</v>
      </c>
      <c r="H634" s="179">
        <v>72</v>
      </c>
      <c r="I634" s="180"/>
      <c r="J634" s="179">
        <f>ROUND(I634*H634,2)</f>
        <v>0</v>
      </c>
      <c r="K634" s="177" t="s">
        <v>321</v>
      </c>
      <c r="L634" s="35"/>
      <c r="M634" s="181" t="s">
        <v>1</v>
      </c>
      <c r="N634" s="182" t="s">
        <v>41</v>
      </c>
      <c r="O634" s="57"/>
      <c r="P634" s="183">
        <f>O634*H634</f>
        <v>0</v>
      </c>
      <c r="Q634" s="183">
        <v>0.0007</v>
      </c>
      <c r="R634" s="183">
        <f>Q634*H634</f>
        <v>0.0504</v>
      </c>
      <c r="S634" s="183">
        <v>0</v>
      </c>
      <c r="T634" s="184">
        <f>S634*H634</f>
        <v>0</v>
      </c>
      <c r="AR634" s="14" t="s">
        <v>314</v>
      </c>
      <c r="AT634" s="14" t="s">
        <v>317</v>
      </c>
      <c r="AU634" s="14" t="s">
        <v>106</v>
      </c>
      <c r="AY634" s="14" t="s">
        <v>310</v>
      </c>
      <c r="BE634" s="185">
        <f>IF(N634="základní",J634,0)</f>
        <v>0</v>
      </c>
      <c r="BF634" s="185">
        <f>IF(N634="snížená",J634,0)</f>
        <v>0</v>
      </c>
      <c r="BG634" s="185">
        <f>IF(N634="zákl. přenesená",J634,0)</f>
        <v>0</v>
      </c>
      <c r="BH634" s="185">
        <f>IF(N634="sníž. přenesená",J634,0)</f>
        <v>0</v>
      </c>
      <c r="BI634" s="185">
        <f>IF(N634="nulová",J634,0)</f>
        <v>0</v>
      </c>
      <c r="BJ634" s="14" t="s">
        <v>106</v>
      </c>
      <c r="BK634" s="185">
        <f>ROUND(I634*H634,2)</f>
        <v>0</v>
      </c>
      <c r="BL634" s="14" t="s">
        <v>314</v>
      </c>
      <c r="BM634" s="14" t="s">
        <v>3057</v>
      </c>
    </row>
    <row r="635" spans="2:51" s="11" customFormat="1" ht="11.25">
      <c r="B635" s="186"/>
      <c r="C635" s="187"/>
      <c r="D635" s="188" t="s">
        <v>325</v>
      </c>
      <c r="E635" s="189" t="s">
        <v>1271</v>
      </c>
      <c r="F635" s="190" t="s">
        <v>3058</v>
      </c>
      <c r="G635" s="187"/>
      <c r="H635" s="191">
        <v>72</v>
      </c>
      <c r="I635" s="192"/>
      <c r="J635" s="187"/>
      <c r="K635" s="187"/>
      <c r="L635" s="193"/>
      <c r="M635" s="194"/>
      <c r="N635" s="195"/>
      <c r="O635" s="195"/>
      <c r="P635" s="195"/>
      <c r="Q635" s="195"/>
      <c r="R635" s="195"/>
      <c r="S635" s="195"/>
      <c r="T635" s="196"/>
      <c r="AT635" s="197" t="s">
        <v>325</v>
      </c>
      <c r="AU635" s="197" t="s">
        <v>106</v>
      </c>
      <c r="AV635" s="11" t="s">
        <v>106</v>
      </c>
      <c r="AW635" s="11" t="s">
        <v>31</v>
      </c>
      <c r="AX635" s="11" t="s">
        <v>77</v>
      </c>
      <c r="AY635" s="197" t="s">
        <v>310</v>
      </c>
    </row>
    <row r="636" spans="2:65" s="1" customFormat="1" ht="16.5" customHeight="1">
      <c r="B636" s="31"/>
      <c r="C636" s="175" t="s">
        <v>1273</v>
      </c>
      <c r="D636" s="175" t="s">
        <v>317</v>
      </c>
      <c r="E636" s="176" t="s">
        <v>1286</v>
      </c>
      <c r="F636" s="177" t="s">
        <v>1287</v>
      </c>
      <c r="G636" s="178" t="s">
        <v>1084</v>
      </c>
      <c r="H636" s="179">
        <v>18</v>
      </c>
      <c r="I636" s="180"/>
      <c r="J636" s="179">
        <f>ROUND(I636*H636,2)</f>
        <v>0</v>
      </c>
      <c r="K636" s="177" t="s">
        <v>402</v>
      </c>
      <c r="L636" s="35"/>
      <c r="M636" s="181" t="s">
        <v>1</v>
      </c>
      <c r="N636" s="182" t="s">
        <v>41</v>
      </c>
      <c r="O636" s="57"/>
      <c r="P636" s="183">
        <f>O636*H636</f>
        <v>0</v>
      </c>
      <c r="Q636" s="183">
        <v>0</v>
      </c>
      <c r="R636" s="183">
        <f>Q636*H636</f>
        <v>0</v>
      </c>
      <c r="S636" s="183">
        <v>0</v>
      </c>
      <c r="T636" s="184">
        <f>S636*H636</f>
        <v>0</v>
      </c>
      <c r="AR636" s="14" t="s">
        <v>314</v>
      </c>
      <c r="AT636" s="14" t="s">
        <v>317</v>
      </c>
      <c r="AU636" s="14" t="s">
        <v>106</v>
      </c>
      <c r="AY636" s="14" t="s">
        <v>310</v>
      </c>
      <c r="BE636" s="185">
        <f>IF(N636="základní",J636,0)</f>
        <v>0</v>
      </c>
      <c r="BF636" s="185">
        <f>IF(N636="snížená",J636,0)</f>
        <v>0</v>
      </c>
      <c r="BG636" s="185">
        <f>IF(N636="zákl. přenesená",J636,0)</f>
        <v>0</v>
      </c>
      <c r="BH636" s="185">
        <f>IF(N636="sníž. přenesená",J636,0)</f>
        <v>0</v>
      </c>
      <c r="BI636" s="185">
        <f>IF(N636="nulová",J636,0)</f>
        <v>0</v>
      </c>
      <c r="BJ636" s="14" t="s">
        <v>106</v>
      </c>
      <c r="BK636" s="185">
        <f>ROUND(I636*H636,2)</f>
        <v>0</v>
      </c>
      <c r="BL636" s="14" t="s">
        <v>314</v>
      </c>
      <c r="BM636" s="14" t="s">
        <v>3059</v>
      </c>
    </row>
    <row r="637" spans="2:51" s="11" customFormat="1" ht="11.25">
      <c r="B637" s="186"/>
      <c r="C637" s="187"/>
      <c r="D637" s="188" t="s">
        <v>325</v>
      </c>
      <c r="E637" s="189" t="s">
        <v>1277</v>
      </c>
      <c r="F637" s="190" t="s">
        <v>3050</v>
      </c>
      <c r="G637" s="187"/>
      <c r="H637" s="191">
        <v>18</v>
      </c>
      <c r="I637" s="192"/>
      <c r="J637" s="187"/>
      <c r="K637" s="187"/>
      <c r="L637" s="193"/>
      <c r="M637" s="194"/>
      <c r="N637" s="195"/>
      <c r="O637" s="195"/>
      <c r="P637" s="195"/>
      <c r="Q637" s="195"/>
      <c r="R637" s="195"/>
      <c r="S637" s="195"/>
      <c r="T637" s="196"/>
      <c r="AT637" s="197" t="s">
        <v>325</v>
      </c>
      <c r="AU637" s="197" t="s">
        <v>106</v>
      </c>
      <c r="AV637" s="11" t="s">
        <v>106</v>
      </c>
      <c r="AW637" s="11" t="s">
        <v>31</v>
      </c>
      <c r="AX637" s="11" t="s">
        <v>77</v>
      </c>
      <c r="AY637" s="197" t="s">
        <v>310</v>
      </c>
    </row>
    <row r="638" spans="2:63" s="10" customFormat="1" ht="22.9" customHeight="1">
      <c r="B638" s="159"/>
      <c r="C638" s="160"/>
      <c r="D638" s="161" t="s">
        <v>68</v>
      </c>
      <c r="E638" s="173" t="s">
        <v>1301</v>
      </c>
      <c r="F638" s="173" t="s">
        <v>1302</v>
      </c>
      <c r="G638" s="160"/>
      <c r="H638" s="160"/>
      <c r="I638" s="163"/>
      <c r="J638" s="174">
        <f>BK638</f>
        <v>0</v>
      </c>
      <c r="K638" s="160"/>
      <c r="L638" s="165"/>
      <c r="M638" s="166"/>
      <c r="N638" s="167"/>
      <c r="O638" s="167"/>
      <c r="P638" s="168">
        <f>SUM(P639:P647)</f>
        <v>0</v>
      </c>
      <c r="Q638" s="167"/>
      <c r="R638" s="168">
        <f>SUM(R639:R647)</f>
        <v>1.3346999999999998</v>
      </c>
      <c r="S638" s="167"/>
      <c r="T638" s="169">
        <f>SUM(T639:T647)</f>
        <v>0</v>
      </c>
      <c r="AR638" s="170" t="s">
        <v>314</v>
      </c>
      <c r="AT638" s="171" t="s">
        <v>68</v>
      </c>
      <c r="AU638" s="171" t="s">
        <v>77</v>
      </c>
      <c r="AY638" s="170" t="s">
        <v>310</v>
      </c>
      <c r="BK638" s="172">
        <f>SUM(BK639:BK647)</f>
        <v>0</v>
      </c>
    </row>
    <row r="639" spans="2:65" s="1" customFormat="1" ht="22.5" customHeight="1">
      <c r="B639" s="31"/>
      <c r="C639" s="175" t="s">
        <v>1279</v>
      </c>
      <c r="D639" s="175" t="s">
        <v>317</v>
      </c>
      <c r="E639" s="176" t="s">
        <v>1304</v>
      </c>
      <c r="F639" s="177" t="s">
        <v>1305</v>
      </c>
      <c r="G639" s="178" t="s">
        <v>1084</v>
      </c>
      <c r="H639" s="179">
        <v>18</v>
      </c>
      <c r="I639" s="180"/>
      <c r="J639" s="179">
        <f>ROUND(I639*H639,2)</f>
        <v>0</v>
      </c>
      <c r="K639" s="177" t="s">
        <v>321</v>
      </c>
      <c r="L639" s="35"/>
      <c r="M639" s="181" t="s">
        <v>1</v>
      </c>
      <c r="N639" s="182" t="s">
        <v>41</v>
      </c>
      <c r="O639" s="57"/>
      <c r="P639" s="183">
        <f>O639*H639</f>
        <v>0</v>
      </c>
      <c r="Q639" s="183">
        <v>0.01035</v>
      </c>
      <c r="R639" s="183">
        <f>Q639*H639</f>
        <v>0.1863</v>
      </c>
      <c r="S639" s="183">
        <v>0</v>
      </c>
      <c r="T639" s="184">
        <f>S639*H639</f>
        <v>0</v>
      </c>
      <c r="AR639" s="14" t="s">
        <v>314</v>
      </c>
      <c r="AT639" s="14" t="s">
        <v>317</v>
      </c>
      <c r="AU639" s="14" t="s">
        <v>106</v>
      </c>
      <c r="AY639" s="14" t="s">
        <v>310</v>
      </c>
      <c r="BE639" s="185">
        <f>IF(N639="základní",J639,0)</f>
        <v>0</v>
      </c>
      <c r="BF639" s="185">
        <f>IF(N639="snížená",J639,0)</f>
        <v>0</v>
      </c>
      <c r="BG639" s="185">
        <f>IF(N639="zákl. přenesená",J639,0)</f>
        <v>0</v>
      </c>
      <c r="BH639" s="185">
        <f>IF(N639="sníž. přenesená",J639,0)</f>
        <v>0</v>
      </c>
      <c r="BI639" s="185">
        <f>IF(N639="nulová",J639,0)</f>
        <v>0</v>
      </c>
      <c r="BJ639" s="14" t="s">
        <v>106</v>
      </c>
      <c r="BK639" s="185">
        <f>ROUND(I639*H639,2)</f>
        <v>0</v>
      </c>
      <c r="BL639" s="14" t="s">
        <v>314</v>
      </c>
      <c r="BM639" s="14" t="s">
        <v>3060</v>
      </c>
    </row>
    <row r="640" spans="2:51" s="11" customFormat="1" ht="11.25">
      <c r="B640" s="186"/>
      <c r="C640" s="187"/>
      <c r="D640" s="188" t="s">
        <v>325</v>
      </c>
      <c r="E640" s="189" t="s">
        <v>1283</v>
      </c>
      <c r="F640" s="190" t="s">
        <v>3061</v>
      </c>
      <c r="G640" s="187"/>
      <c r="H640" s="191">
        <v>18</v>
      </c>
      <c r="I640" s="192"/>
      <c r="J640" s="187"/>
      <c r="K640" s="187"/>
      <c r="L640" s="193"/>
      <c r="M640" s="194"/>
      <c r="N640" s="195"/>
      <c r="O640" s="195"/>
      <c r="P640" s="195"/>
      <c r="Q640" s="195"/>
      <c r="R640" s="195"/>
      <c r="S640" s="195"/>
      <c r="T640" s="196"/>
      <c r="AT640" s="197" t="s">
        <v>325</v>
      </c>
      <c r="AU640" s="197" t="s">
        <v>106</v>
      </c>
      <c r="AV640" s="11" t="s">
        <v>106</v>
      </c>
      <c r="AW640" s="11" t="s">
        <v>31</v>
      </c>
      <c r="AX640" s="11" t="s">
        <v>77</v>
      </c>
      <c r="AY640" s="197" t="s">
        <v>310</v>
      </c>
    </row>
    <row r="641" spans="2:65" s="1" customFormat="1" ht="22.5" customHeight="1">
      <c r="B641" s="31"/>
      <c r="C641" s="175" t="s">
        <v>1285</v>
      </c>
      <c r="D641" s="175" t="s">
        <v>317</v>
      </c>
      <c r="E641" s="176" t="s">
        <v>3062</v>
      </c>
      <c r="F641" s="177" t="s">
        <v>3063</v>
      </c>
      <c r="G641" s="178" t="s">
        <v>1084</v>
      </c>
      <c r="H641" s="179">
        <v>18</v>
      </c>
      <c r="I641" s="180"/>
      <c r="J641" s="179">
        <f>ROUND(I641*H641,2)</f>
        <v>0</v>
      </c>
      <c r="K641" s="177" t="s">
        <v>321</v>
      </c>
      <c r="L641" s="35"/>
      <c r="M641" s="181" t="s">
        <v>1</v>
      </c>
      <c r="N641" s="182" t="s">
        <v>41</v>
      </c>
      <c r="O641" s="57"/>
      <c r="P641" s="183">
        <f>O641*H641</f>
        <v>0</v>
      </c>
      <c r="Q641" s="183">
        <v>0.0268</v>
      </c>
      <c r="R641" s="183">
        <f>Q641*H641</f>
        <v>0.4824</v>
      </c>
      <c r="S641" s="183">
        <v>0</v>
      </c>
      <c r="T641" s="184">
        <f>S641*H641</f>
        <v>0</v>
      </c>
      <c r="AR641" s="14" t="s">
        <v>314</v>
      </c>
      <c r="AT641" s="14" t="s">
        <v>317</v>
      </c>
      <c r="AU641" s="14" t="s">
        <v>106</v>
      </c>
      <c r="AY641" s="14" t="s">
        <v>310</v>
      </c>
      <c r="BE641" s="185">
        <f>IF(N641="základní",J641,0)</f>
        <v>0</v>
      </c>
      <c r="BF641" s="185">
        <f>IF(N641="snížená",J641,0)</f>
        <v>0</v>
      </c>
      <c r="BG641" s="185">
        <f>IF(N641="zákl. přenesená",J641,0)</f>
        <v>0</v>
      </c>
      <c r="BH641" s="185">
        <f>IF(N641="sníž. přenesená",J641,0)</f>
        <v>0</v>
      </c>
      <c r="BI641" s="185">
        <f>IF(N641="nulová",J641,0)</f>
        <v>0</v>
      </c>
      <c r="BJ641" s="14" t="s">
        <v>106</v>
      </c>
      <c r="BK641" s="185">
        <f>ROUND(I641*H641,2)</f>
        <v>0</v>
      </c>
      <c r="BL641" s="14" t="s">
        <v>314</v>
      </c>
      <c r="BM641" s="14" t="s">
        <v>3064</v>
      </c>
    </row>
    <row r="642" spans="2:51" s="11" customFormat="1" ht="11.25">
      <c r="B642" s="186"/>
      <c r="C642" s="187"/>
      <c r="D642" s="188" t="s">
        <v>325</v>
      </c>
      <c r="E642" s="189" t="s">
        <v>1289</v>
      </c>
      <c r="F642" s="190" t="s">
        <v>3065</v>
      </c>
      <c r="G642" s="187"/>
      <c r="H642" s="191">
        <v>18</v>
      </c>
      <c r="I642" s="192"/>
      <c r="J642" s="187"/>
      <c r="K642" s="187"/>
      <c r="L642" s="193"/>
      <c r="M642" s="194"/>
      <c r="N642" s="195"/>
      <c r="O642" s="195"/>
      <c r="P642" s="195"/>
      <c r="Q642" s="195"/>
      <c r="R642" s="195"/>
      <c r="S642" s="195"/>
      <c r="T642" s="196"/>
      <c r="AT642" s="197" t="s">
        <v>325</v>
      </c>
      <c r="AU642" s="197" t="s">
        <v>106</v>
      </c>
      <c r="AV642" s="11" t="s">
        <v>106</v>
      </c>
      <c r="AW642" s="11" t="s">
        <v>31</v>
      </c>
      <c r="AX642" s="11" t="s">
        <v>77</v>
      </c>
      <c r="AY642" s="197" t="s">
        <v>310</v>
      </c>
    </row>
    <row r="643" spans="2:65" s="1" customFormat="1" ht="22.5" customHeight="1">
      <c r="B643" s="31"/>
      <c r="C643" s="175" t="s">
        <v>1291</v>
      </c>
      <c r="D643" s="175" t="s">
        <v>317</v>
      </c>
      <c r="E643" s="176" t="s">
        <v>3066</v>
      </c>
      <c r="F643" s="177" t="s">
        <v>3067</v>
      </c>
      <c r="G643" s="178" t="s">
        <v>1084</v>
      </c>
      <c r="H643" s="179">
        <v>36</v>
      </c>
      <c r="I643" s="180"/>
      <c r="J643" s="179">
        <f>ROUND(I643*H643,2)</f>
        <v>0</v>
      </c>
      <c r="K643" s="177" t="s">
        <v>321</v>
      </c>
      <c r="L643" s="35"/>
      <c r="M643" s="181" t="s">
        <v>1</v>
      </c>
      <c r="N643" s="182" t="s">
        <v>41</v>
      </c>
      <c r="O643" s="57"/>
      <c r="P643" s="183">
        <f>O643*H643</f>
        <v>0</v>
      </c>
      <c r="Q643" s="183">
        <v>0.0185</v>
      </c>
      <c r="R643" s="183">
        <f>Q643*H643</f>
        <v>0.6659999999999999</v>
      </c>
      <c r="S643" s="183">
        <v>0</v>
      </c>
      <c r="T643" s="184">
        <f>S643*H643</f>
        <v>0</v>
      </c>
      <c r="AR643" s="14" t="s">
        <v>314</v>
      </c>
      <c r="AT643" s="14" t="s">
        <v>317</v>
      </c>
      <c r="AU643" s="14" t="s">
        <v>106</v>
      </c>
      <c r="AY643" s="14" t="s">
        <v>310</v>
      </c>
      <c r="BE643" s="185">
        <f>IF(N643="základní",J643,0)</f>
        <v>0</v>
      </c>
      <c r="BF643" s="185">
        <f>IF(N643="snížená",J643,0)</f>
        <v>0</v>
      </c>
      <c r="BG643" s="185">
        <f>IF(N643="zákl. přenesená",J643,0)</f>
        <v>0</v>
      </c>
      <c r="BH643" s="185">
        <f>IF(N643="sníž. přenesená",J643,0)</f>
        <v>0</v>
      </c>
      <c r="BI643" s="185">
        <f>IF(N643="nulová",J643,0)</f>
        <v>0</v>
      </c>
      <c r="BJ643" s="14" t="s">
        <v>106</v>
      </c>
      <c r="BK643" s="185">
        <f>ROUND(I643*H643,2)</f>
        <v>0</v>
      </c>
      <c r="BL643" s="14" t="s">
        <v>314</v>
      </c>
      <c r="BM643" s="14" t="s">
        <v>3068</v>
      </c>
    </row>
    <row r="644" spans="2:51" s="11" customFormat="1" ht="11.25">
      <c r="B644" s="186"/>
      <c r="C644" s="187"/>
      <c r="D644" s="188" t="s">
        <v>325</v>
      </c>
      <c r="E644" s="189" t="s">
        <v>1295</v>
      </c>
      <c r="F644" s="190" t="s">
        <v>3069</v>
      </c>
      <c r="G644" s="187"/>
      <c r="H644" s="191">
        <v>36</v>
      </c>
      <c r="I644" s="192"/>
      <c r="J644" s="187"/>
      <c r="K644" s="187"/>
      <c r="L644" s="193"/>
      <c r="M644" s="194"/>
      <c r="N644" s="195"/>
      <c r="O644" s="195"/>
      <c r="P644" s="195"/>
      <c r="Q644" s="195"/>
      <c r="R644" s="195"/>
      <c r="S644" s="195"/>
      <c r="T644" s="196"/>
      <c r="AT644" s="197" t="s">
        <v>325</v>
      </c>
      <c r="AU644" s="197" t="s">
        <v>106</v>
      </c>
      <c r="AV644" s="11" t="s">
        <v>106</v>
      </c>
      <c r="AW644" s="11" t="s">
        <v>31</v>
      </c>
      <c r="AX644" s="11" t="s">
        <v>77</v>
      </c>
      <c r="AY644" s="197" t="s">
        <v>310</v>
      </c>
    </row>
    <row r="645" spans="2:65" s="1" customFormat="1" ht="16.5" customHeight="1">
      <c r="B645" s="31"/>
      <c r="C645" s="175" t="s">
        <v>1297</v>
      </c>
      <c r="D645" s="175" t="s">
        <v>317</v>
      </c>
      <c r="E645" s="176" t="s">
        <v>3070</v>
      </c>
      <c r="F645" s="177" t="s">
        <v>3071</v>
      </c>
      <c r="G645" s="178" t="s">
        <v>1084</v>
      </c>
      <c r="H645" s="179">
        <v>18</v>
      </c>
      <c r="I645" s="180"/>
      <c r="J645" s="179">
        <f>ROUND(I645*H645,2)</f>
        <v>0</v>
      </c>
      <c r="K645" s="177" t="s">
        <v>402</v>
      </c>
      <c r="L645" s="35"/>
      <c r="M645" s="181" t="s">
        <v>1</v>
      </c>
      <c r="N645" s="182" t="s">
        <v>41</v>
      </c>
      <c r="O645" s="57"/>
      <c r="P645" s="183">
        <f>O645*H645</f>
        <v>0</v>
      </c>
      <c r="Q645" s="183">
        <v>0</v>
      </c>
      <c r="R645" s="183">
        <f>Q645*H645</f>
        <v>0</v>
      </c>
      <c r="S645" s="183">
        <v>0</v>
      </c>
      <c r="T645" s="184">
        <f>S645*H645</f>
        <v>0</v>
      </c>
      <c r="AR645" s="14" t="s">
        <v>314</v>
      </c>
      <c r="AT645" s="14" t="s">
        <v>317</v>
      </c>
      <c r="AU645" s="14" t="s">
        <v>106</v>
      </c>
      <c r="AY645" s="14" t="s">
        <v>310</v>
      </c>
      <c r="BE645" s="185">
        <f>IF(N645="základní",J645,0)</f>
        <v>0</v>
      </c>
      <c r="BF645" s="185">
        <f>IF(N645="snížená",J645,0)</f>
        <v>0</v>
      </c>
      <c r="BG645" s="185">
        <f>IF(N645="zákl. přenesená",J645,0)</f>
        <v>0</v>
      </c>
      <c r="BH645" s="185">
        <f>IF(N645="sníž. přenesená",J645,0)</f>
        <v>0</v>
      </c>
      <c r="BI645" s="185">
        <f>IF(N645="nulová",J645,0)</f>
        <v>0</v>
      </c>
      <c r="BJ645" s="14" t="s">
        <v>106</v>
      </c>
      <c r="BK645" s="185">
        <f>ROUND(I645*H645,2)</f>
        <v>0</v>
      </c>
      <c r="BL645" s="14" t="s">
        <v>314</v>
      </c>
      <c r="BM645" s="14" t="s">
        <v>3072</v>
      </c>
    </row>
    <row r="646" spans="2:51" s="11" customFormat="1" ht="11.25">
      <c r="B646" s="186"/>
      <c r="C646" s="187"/>
      <c r="D646" s="188" t="s">
        <v>325</v>
      </c>
      <c r="E646" s="189" t="s">
        <v>2427</v>
      </c>
      <c r="F646" s="190" t="s">
        <v>3050</v>
      </c>
      <c r="G646" s="187"/>
      <c r="H646" s="191">
        <v>18</v>
      </c>
      <c r="I646" s="192"/>
      <c r="J646" s="187"/>
      <c r="K646" s="187"/>
      <c r="L646" s="193"/>
      <c r="M646" s="194"/>
      <c r="N646" s="195"/>
      <c r="O646" s="195"/>
      <c r="P646" s="195"/>
      <c r="Q646" s="195"/>
      <c r="R646" s="195"/>
      <c r="S646" s="195"/>
      <c r="T646" s="196"/>
      <c r="AT646" s="197" t="s">
        <v>325</v>
      </c>
      <c r="AU646" s="197" t="s">
        <v>106</v>
      </c>
      <c r="AV646" s="11" t="s">
        <v>106</v>
      </c>
      <c r="AW646" s="11" t="s">
        <v>31</v>
      </c>
      <c r="AX646" s="11" t="s">
        <v>77</v>
      </c>
      <c r="AY646" s="197" t="s">
        <v>310</v>
      </c>
    </row>
    <row r="647" spans="2:65" s="1" customFormat="1" ht="22.5" customHeight="1">
      <c r="B647" s="31"/>
      <c r="C647" s="175" t="s">
        <v>1303</v>
      </c>
      <c r="D647" s="175" t="s">
        <v>317</v>
      </c>
      <c r="E647" s="176" t="s">
        <v>1340</v>
      </c>
      <c r="F647" s="177" t="s">
        <v>1341</v>
      </c>
      <c r="G647" s="178" t="s">
        <v>832</v>
      </c>
      <c r="H647" s="179">
        <v>1.62</v>
      </c>
      <c r="I647" s="180"/>
      <c r="J647" s="179">
        <f>ROUND(I647*H647,2)</f>
        <v>0</v>
      </c>
      <c r="K647" s="177" t="s">
        <v>321</v>
      </c>
      <c r="L647" s="35"/>
      <c r="M647" s="181" t="s">
        <v>1</v>
      </c>
      <c r="N647" s="182" t="s">
        <v>41</v>
      </c>
      <c r="O647" s="57"/>
      <c r="P647" s="183">
        <f>O647*H647</f>
        <v>0</v>
      </c>
      <c r="Q647" s="183">
        <v>0</v>
      </c>
      <c r="R647" s="183">
        <f>Q647*H647</f>
        <v>0</v>
      </c>
      <c r="S647" s="183">
        <v>0</v>
      </c>
      <c r="T647" s="184">
        <f>S647*H647</f>
        <v>0</v>
      </c>
      <c r="AR647" s="14" t="s">
        <v>314</v>
      </c>
      <c r="AT647" s="14" t="s">
        <v>317</v>
      </c>
      <c r="AU647" s="14" t="s">
        <v>106</v>
      </c>
      <c r="AY647" s="14" t="s">
        <v>310</v>
      </c>
      <c r="BE647" s="185">
        <f>IF(N647="základní",J647,0)</f>
        <v>0</v>
      </c>
      <c r="BF647" s="185">
        <f>IF(N647="snížená",J647,0)</f>
        <v>0</v>
      </c>
      <c r="BG647" s="185">
        <f>IF(N647="zákl. přenesená",J647,0)</f>
        <v>0</v>
      </c>
      <c r="BH647" s="185">
        <f>IF(N647="sníž. přenesená",J647,0)</f>
        <v>0</v>
      </c>
      <c r="BI647" s="185">
        <f>IF(N647="nulová",J647,0)</f>
        <v>0</v>
      </c>
      <c r="BJ647" s="14" t="s">
        <v>106</v>
      </c>
      <c r="BK647" s="185">
        <f>ROUND(I647*H647,2)</f>
        <v>0</v>
      </c>
      <c r="BL647" s="14" t="s">
        <v>314</v>
      </c>
      <c r="BM647" s="14" t="s">
        <v>3073</v>
      </c>
    </row>
    <row r="648" spans="2:63" s="10" customFormat="1" ht="22.9" customHeight="1">
      <c r="B648" s="159"/>
      <c r="C648" s="160"/>
      <c r="D648" s="161" t="s">
        <v>68</v>
      </c>
      <c r="E648" s="173" t="s">
        <v>1343</v>
      </c>
      <c r="F648" s="173" t="s">
        <v>3074</v>
      </c>
      <c r="G648" s="160"/>
      <c r="H648" s="160"/>
      <c r="I648" s="163"/>
      <c r="J648" s="174">
        <f>BK648</f>
        <v>0</v>
      </c>
      <c r="K648" s="160"/>
      <c r="L648" s="165"/>
      <c r="M648" s="166"/>
      <c r="N648" s="167"/>
      <c r="O648" s="167"/>
      <c r="P648" s="168">
        <f>SUM(P649:P673)</f>
        <v>0</v>
      </c>
      <c r="Q648" s="167"/>
      <c r="R648" s="168">
        <f>SUM(R649:R673)</f>
        <v>0</v>
      </c>
      <c r="S648" s="167"/>
      <c r="T648" s="169">
        <f>SUM(T649:T673)</f>
        <v>0</v>
      </c>
      <c r="AR648" s="170" t="s">
        <v>314</v>
      </c>
      <c r="AT648" s="171" t="s">
        <v>68</v>
      </c>
      <c r="AU648" s="171" t="s">
        <v>77</v>
      </c>
      <c r="AY648" s="170" t="s">
        <v>310</v>
      </c>
      <c r="BK648" s="172">
        <f>SUM(BK649:BK673)</f>
        <v>0</v>
      </c>
    </row>
    <row r="649" spans="2:65" s="1" customFormat="1" ht="16.5" customHeight="1">
      <c r="B649" s="31"/>
      <c r="C649" s="208" t="s">
        <v>1309</v>
      </c>
      <c r="D649" s="208" t="s">
        <v>422</v>
      </c>
      <c r="E649" s="209" t="s">
        <v>1346</v>
      </c>
      <c r="F649" s="210" t="s">
        <v>1347</v>
      </c>
      <c r="G649" s="211" t="s">
        <v>422</v>
      </c>
      <c r="H649" s="212">
        <v>210</v>
      </c>
      <c r="I649" s="213"/>
      <c r="J649" s="212">
        <f>ROUND(I649*H649,2)</f>
        <v>0</v>
      </c>
      <c r="K649" s="210" t="s">
        <v>402</v>
      </c>
      <c r="L649" s="214"/>
      <c r="M649" s="215" t="s">
        <v>1</v>
      </c>
      <c r="N649" s="216" t="s">
        <v>41</v>
      </c>
      <c r="O649" s="57"/>
      <c r="P649" s="183">
        <f>O649*H649</f>
        <v>0</v>
      </c>
      <c r="Q649" s="183">
        <v>0</v>
      </c>
      <c r="R649" s="183">
        <f>Q649*H649</f>
        <v>0</v>
      </c>
      <c r="S649" s="183">
        <v>0</v>
      </c>
      <c r="T649" s="184">
        <f>S649*H649</f>
        <v>0</v>
      </c>
      <c r="AR649" s="14" t="s">
        <v>391</v>
      </c>
      <c r="AT649" s="14" t="s">
        <v>422</v>
      </c>
      <c r="AU649" s="14" t="s">
        <v>106</v>
      </c>
      <c r="AY649" s="14" t="s">
        <v>310</v>
      </c>
      <c r="BE649" s="185">
        <f>IF(N649="základní",J649,0)</f>
        <v>0</v>
      </c>
      <c r="BF649" s="185">
        <f>IF(N649="snížená",J649,0)</f>
        <v>0</v>
      </c>
      <c r="BG649" s="185">
        <f>IF(N649="zákl. přenesená",J649,0)</f>
        <v>0</v>
      </c>
      <c r="BH649" s="185">
        <f>IF(N649="sníž. přenesená",J649,0)</f>
        <v>0</v>
      </c>
      <c r="BI649" s="185">
        <f>IF(N649="nulová",J649,0)</f>
        <v>0</v>
      </c>
      <c r="BJ649" s="14" t="s">
        <v>106</v>
      </c>
      <c r="BK649" s="185">
        <f>ROUND(I649*H649,2)</f>
        <v>0</v>
      </c>
      <c r="BL649" s="14" t="s">
        <v>314</v>
      </c>
      <c r="BM649" s="14" t="s">
        <v>3075</v>
      </c>
    </row>
    <row r="650" spans="2:51" s="11" customFormat="1" ht="11.25">
      <c r="B650" s="186"/>
      <c r="C650" s="187"/>
      <c r="D650" s="188" t="s">
        <v>325</v>
      </c>
      <c r="E650" s="189" t="s">
        <v>1480</v>
      </c>
      <c r="F650" s="190" t="s">
        <v>3076</v>
      </c>
      <c r="G650" s="187"/>
      <c r="H650" s="191">
        <v>210</v>
      </c>
      <c r="I650" s="192"/>
      <c r="J650" s="187"/>
      <c r="K650" s="187"/>
      <c r="L650" s="193"/>
      <c r="M650" s="194"/>
      <c r="N650" s="195"/>
      <c r="O650" s="195"/>
      <c r="P650" s="195"/>
      <c r="Q650" s="195"/>
      <c r="R650" s="195"/>
      <c r="S650" s="195"/>
      <c r="T650" s="196"/>
      <c r="AT650" s="197" t="s">
        <v>325</v>
      </c>
      <c r="AU650" s="197" t="s">
        <v>106</v>
      </c>
      <c r="AV650" s="11" t="s">
        <v>106</v>
      </c>
      <c r="AW650" s="11" t="s">
        <v>31</v>
      </c>
      <c r="AX650" s="11" t="s">
        <v>77</v>
      </c>
      <c r="AY650" s="197" t="s">
        <v>310</v>
      </c>
    </row>
    <row r="651" spans="2:65" s="1" customFormat="1" ht="16.5" customHeight="1">
      <c r="B651" s="31"/>
      <c r="C651" s="208" t="s">
        <v>1315</v>
      </c>
      <c r="D651" s="208" t="s">
        <v>422</v>
      </c>
      <c r="E651" s="209" t="s">
        <v>1352</v>
      </c>
      <c r="F651" s="210" t="s">
        <v>3077</v>
      </c>
      <c r="G651" s="211" t="s">
        <v>422</v>
      </c>
      <c r="H651" s="212">
        <v>60</v>
      </c>
      <c r="I651" s="213"/>
      <c r="J651" s="212">
        <f>ROUND(I651*H651,2)</f>
        <v>0</v>
      </c>
      <c r="K651" s="210" t="s">
        <v>402</v>
      </c>
      <c r="L651" s="214"/>
      <c r="M651" s="215" t="s">
        <v>1</v>
      </c>
      <c r="N651" s="216" t="s">
        <v>41</v>
      </c>
      <c r="O651" s="57"/>
      <c r="P651" s="183">
        <f>O651*H651</f>
        <v>0</v>
      </c>
      <c r="Q651" s="183">
        <v>0</v>
      </c>
      <c r="R651" s="183">
        <f>Q651*H651</f>
        <v>0</v>
      </c>
      <c r="S651" s="183">
        <v>0</v>
      </c>
      <c r="T651" s="184">
        <f>S651*H651</f>
        <v>0</v>
      </c>
      <c r="AR651" s="14" t="s">
        <v>391</v>
      </c>
      <c r="AT651" s="14" t="s">
        <v>422</v>
      </c>
      <c r="AU651" s="14" t="s">
        <v>106</v>
      </c>
      <c r="AY651" s="14" t="s">
        <v>310</v>
      </c>
      <c r="BE651" s="185">
        <f>IF(N651="základní",J651,0)</f>
        <v>0</v>
      </c>
      <c r="BF651" s="185">
        <f>IF(N651="snížená",J651,0)</f>
        <v>0</v>
      </c>
      <c r="BG651" s="185">
        <f>IF(N651="zákl. přenesená",J651,0)</f>
        <v>0</v>
      </c>
      <c r="BH651" s="185">
        <f>IF(N651="sníž. přenesená",J651,0)</f>
        <v>0</v>
      </c>
      <c r="BI651" s="185">
        <f>IF(N651="nulová",J651,0)</f>
        <v>0</v>
      </c>
      <c r="BJ651" s="14" t="s">
        <v>106</v>
      </c>
      <c r="BK651" s="185">
        <f>ROUND(I651*H651,2)</f>
        <v>0</v>
      </c>
      <c r="BL651" s="14" t="s">
        <v>314</v>
      </c>
      <c r="BM651" s="14" t="s">
        <v>3078</v>
      </c>
    </row>
    <row r="652" spans="2:51" s="11" customFormat="1" ht="11.25">
      <c r="B652" s="186"/>
      <c r="C652" s="187"/>
      <c r="D652" s="188" t="s">
        <v>325</v>
      </c>
      <c r="E652" s="189" t="s">
        <v>1485</v>
      </c>
      <c r="F652" s="190" t="s">
        <v>3079</v>
      </c>
      <c r="G652" s="187"/>
      <c r="H652" s="191">
        <v>60</v>
      </c>
      <c r="I652" s="192"/>
      <c r="J652" s="187"/>
      <c r="K652" s="187"/>
      <c r="L652" s="193"/>
      <c r="M652" s="194"/>
      <c r="N652" s="195"/>
      <c r="O652" s="195"/>
      <c r="P652" s="195"/>
      <c r="Q652" s="195"/>
      <c r="R652" s="195"/>
      <c r="S652" s="195"/>
      <c r="T652" s="196"/>
      <c r="AT652" s="197" t="s">
        <v>325</v>
      </c>
      <c r="AU652" s="197" t="s">
        <v>106</v>
      </c>
      <c r="AV652" s="11" t="s">
        <v>106</v>
      </c>
      <c r="AW652" s="11" t="s">
        <v>31</v>
      </c>
      <c r="AX652" s="11" t="s">
        <v>77</v>
      </c>
      <c r="AY652" s="197" t="s">
        <v>310</v>
      </c>
    </row>
    <row r="653" spans="2:65" s="1" customFormat="1" ht="16.5" customHeight="1">
      <c r="B653" s="31"/>
      <c r="C653" s="208" t="s">
        <v>1321</v>
      </c>
      <c r="D653" s="208" t="s">
        <v>422</v>
      </c>
      <c r="E653" s="209" t="s">
        <v>1358</v>
      </c>
      <c r="F653" s="210" t="s">
        <v>1359</v>
      </c>
      <c r="G653" s="211" t="s">
        <v>422</v>
      </c>
      <c r="H653" s="212">
        <v>200</v>
      </c>
      <c r="I653" s="213"/>
      <c r="J653" s="212">
        <f>ROUND(I653*H653,2)</f>
        <v>0</v>
      </c>
      <c r="K653" s="210" t="s">
        <v>402</v>
      </c>
      <c r="L653" s="214"/>
      <c r="M653" s="215" t="s">
        <v>1</v>
      </c>
      <c r="N653" s="216" t="s">
        <v>41</v>
      </c>
      <c r="O653" s="57"/>
      <c r="P653" s="183">
        <f>O653*H653</f>
        <v>0</v>
      </c>
      <c r="Q653" s="183">
        <v>0</v>
      </c>
      <c r="R653" s="183">
        <f>Q653*H653</f>
        <v>0</v>
      </c>
      <c r="S653" s="183">
        <v>0</v>
      </c>
      <c r="T653" s="184">
        <f>S653*H653</f>
        <v>0</v>
      </c>
      <c r="AR653" s="14" t="s">
        <v>391</v>
      </c>
      <c r="AT653" s="14" t="s">
        <v>422</v>
      </c>
      <c r="AU653" s="14" t="s">
        <v>106</v>
      </c>
      <c r="AY653" s="14" t="s">
        <v>310</v>
      </c>
      <c r="BE653" s="185">
        <f>IF(N653="základní",J653,0)</f>
        <v>0</v>
      </c>
      <c r="BF653" s="185">
        <f>IF(N653="snížená",J653,0)</f>
        <v>0</v>
      </c>
      <c r="BG653" s="185">
        <f>IF(N653="zákl. přenesená",J653,0)</f>
        <v>0</v>
      </c>
      <c r="BH653" s="185">
        <f>IF(N653="sníž. přenesená",J653,0)</f>
        <v>0</v>
      </c>
      <c r="BI653" s="185">
        <f>IF(N653="nulová",J653,0)</f>
        <v>0</v>
      </c>
      <c r="BJ653" s="14" t="s">
        <v>106</v>
      </c>
      <c r="BK653" s="185">
        <f>ROUND(I653*H653,2)</f>
        <v>0</v>
      </c>
      <c r="BL653" s="14" t="s">
        <v>314</v>
      </c>
      <c r="BM653" s="14" t="s">
        <v>3080</v>
      </c>
    </row>
    <row r="654" spans="2:51" s="11" customFormat="1" ht="11.25">
      <c r="B654" s="186"/>
      <c r="C654" s="187"/>
      <c r="D654" s="188" t="s">
        <v>325</v>
      </c>
      <c r="E654" s="189" t="s">
        <v>1491</v>
      </c>
      <c r="F654" s="190" t="s">
        <v>3081</v>
      </c>
      <c r="G654" s="187"/>
      <c r="H654" s="191">
        <v>200</v>
      </c>
      <c r="I654" s="192"/>
      <c r="J654" s="187"/>
      <c r="K654" s="187"/>
      <c r="L654" s="193"/>
      <c r="M654" s="194"/>
      <c r="N654" s="195"/>
      <c r="O654" s="195"/>
      <c r="P654" s="195"/>
      <c r="Q654" s="195"/>
      <c r="R654" s="195"/>
      <c r="S654" s="195"/>
      <c r="T654" s="196"/>
      <c r="AT654" s="197" t="s">
        <v>325</v>
      </c>
      <c r="AU654" s="197" t="s">
        <v>106</v>
      </c>
      <c r="AV654" s="11" t="s">
        <v>106</v>
      </c>
      <c r="AW654" s="11" t="s">
        <v>31</v>
      </c>
      <c r="AX654" s="11" t="s">
        <v>77</v>
      </c>
      <c r="AY654" s="197" t="s">
        <v>310</v>
      </c>
    </row>
    <row r="655" spans="2:65" s="1" customFormat="1" ht="16.5" customHeight="1">
      <c r="B655" s="31"/>
      <c r="C655" s="208" t="s">
        <v>1327</v>
      </c>
      <c r="D655" s="208" t="s">
        <v>422</v>
      </c>
      <c r="E655" s="209" t="s">
        <v>1364</v>
      </c>
      <c r="F655" s="210" t="s">
        <v>1365</v>
      </c>
      <c r="G655" s="211" t="s">
        <v>720</v>
      </c>
      <c r="H655" s="212">
        <v>90</v>
      </c>
      <c r="I655" s="213"/>
      <c r="J655" s="212">
        <f>ROUND(I655*H655,2)</f>
        <v>0</v>
      </c>
      <c r="K655" s="210" t="s">
        <v>402</v>
      </c>
      <c r="L655" s="214"/>
      <c r="M655" s="215" t="s">
        <v>1</v>
      </c>
      <c r="N655" s="216" t="s">
        <v>41</v>
      </c>
      <c r="O655" s="57"/>
      <c r="P655" s="183">
        <f>O655*H655</f>
        <v>0</v>
      </c>
      <c r="Q655" s="183">
        <v>0</v>
      </c>
      <c r="R655" s="183">
        <f>Q655*H655</f>
        <v>0</v>
      </c>
      <c r="S655" s="183">
        <v>0</v>
      </c>
      <c r="T655" s="184">
        <f>S655*H655</f>
        <v>0</v>
      </c>
      <c r="AR655" s="14" t="s">
        <v>391</v>
      </c>
      <c r="AT655" s="14" t="s">
        <v>422</v>
      </c>
      <c r="AU655" s="14" t="s">
        <v>106</v>
      </c>
      <c r="AY655" s="14" t="s">
        <v>310</v>
      </c>
      <c r="BE655" s="185">
        <f>IF(N655="základní",J655,0)</f>
        <v>0</v>
      </c>
      <c r="BF655" s="185">
        <f>IF(N655="snížená",J655,0)</f>
        <v>0</v>
      </c>
      <c r="BG655" s="185">
        <f>IF(N655="zákl. přenesená",J655,0)</f>
        <v>0</v>
      </c>
      <c r="BH655" s="185">
        <f>IF(N655="sníž. přenesená",J655,0)</f>
        <v>0</v>
      </c>
      <c r="BI655" s="185">
        <f>IF(N655="nulová",J655,0)</f>
        <v>0</v>
      </c>
      <c r="BJ655" s="14" t="s">
        <v>106</v>
      </c>
      <c r="BK655" s="185">
        <f>ROUND(I655*H655,2)</f>
        <v>0</v>
      </c>
      <c r="BL655" s="14" t="s">
        <v>314</v>
      </c>
      <c r="BM655" s="14" t="s">
        <v>3082</v>
      </c>
    </row>
    <row r="656" spans="2:51" s="11" customFormat="1" ht="11.25">
      <c r="B656" s="186"/>
      <c r="C656" s="187"/>
      <c r="D656" s="188" t="s">
        <v>325</v>
      </c>
      <c r="E656" s="189" t="s">
        <v>1497</v>
      </c>
      <c r="F656" s="190" t="s">
        <v>3083</v>
      </c>
      <c r="G656" s="187"/>
      <c r="H656" s="191">
        <v>90</v>
      </c>
      <c r="I656" s="192"/>
      <c r="J656" s="187"/>
      <c r="K656" s="187"/>
      <c r="L656" s="193"/>
      <c r="M656" s="194"/>
      <c r="N656" s="195"/>
      <c r="O656" s="195"/>
      <c r="P656" s="195"/>
      <c r="Q656" s="195"/>
      <c r="R656" s="195"/>
      <c r="S656" s="195"/>
      <c r="T656" s="196"/>
      <c r="AT656" s="197" t="s">
        <v>325</v>
      </c>
      <c r="AU656" s="197" t="s">
        <v>106</v>
      </c>
      <c r="AV656" s="11" t="s">
        <v>106</v>
      </c>
      <c r="AW656" s="11" t="s">
        <v>31</v>
      </c>
      <c r="AX656" s="11" t="s">
        <v>77</v>
      </c>
      <c r="AY656" s="197" t="s">
        <v>310</v>
      </c>
    </row>
    <row r="657" spans="2:65" s="1" customFormat="1" ht="16.5" customHeight="1">
      <c r="B657" s="31"/>
      <c r="C657" s="208" t="s">
        <v>1333</v>
      </c>
      <c r="D657" s="208" t="s">
        <v>422</v>
      </c>
      <c r="E657" s="209" t="s">
        <v>1370</v>
      </c>
      <c r="F657" s="210" t="s">
        <v>1371</v>
      </c>
      <c r="G657" s="211" t="s">
        <v>720</v>
      </c>
      <c r="H657" s="212">
        <v>30</v>
      </c>
      <c r="I657" s="213"/>
      <c r="J657" s="212">
        <f>ROUND(I657*H657,2)</f>
        <v>0</v>
      </c>
      <c r="K657" s="210" t="s">
        <v>402</v>
      </c>
      <c r="L657" s="214"/>
      <c r="M657" s="215" t="s">
        <v>1</v>
      </c>
      <c r="N657" s="216" t="s">
        <v>41</v>
      </c>
      <c r="O657" s="57"/>
      <c r="P657" s="183">
        <f>O657*H657</f>
        <v>0</v>
      </c>
      <c r="Q657" s="183">
        <v>0</v>
      </c>
      <c r="R657" s="183">
        <f>Q657*H657</f>
        <v>0</v>
      </c>
      <c r="S657" s="183">
        <v>0</v>
      </c>
      <c r="T657" s="184">
        <f>S657*H657</f>
        <v>0</v>
      </c>
      <c r="AR657" s="14" t="s">
        <v>391</v>
      </c>
      <c r="AT657" s="14" t="s">
        <v>422</v>
      </c>
      <c r="AU657" s="14" t="s">
        <v>106</v>
      </c>
      <c r="AY657" s="14" t="s">
        <v>310</v>
      </c>
      <c r="BE657" s="185">
        <f>IF(N657="základní",J657,0)</f>
        <v>0</v>
      </c>
      <c r="BF657" s="185">
        <f>IF(N657="snížená",J657,0)</f>
        <v>0</v>
      </c>
      <c r="BG657" s="185">
        <f>IF(N657="zákl. přenesená",J657,0)</f>
        <v>0</v>
      </c>
      <c r="BH657" s="185">
        <f>IF(N657="sníž. přenesená",J657,0)</f>
        <v>0</v>
      </c>
      <c r="BI657" s="185">
        <f>IF(N657="nulová",J657,0)</f>
        <v>0</v>
      </c>
      <c r="BJ657" s="14" t="s">
        <v>106</v>
      </c>
      <c r="BK657" s="185">
        <f>ROUND(I657*H657,2)</f>
        <v>0</v>
      </c>
      <c r="BL657" s="14" t="s">
        <v>314</v>
      </c>
      <c r="BM657" s="14" t="s">
        <v>3084</v>
      </c>
    </row>
    <row r="658" spans="2:51" s="11" customFormat="1" ht="11.25">
      <c r="B658" s="186"/>
      <c r="C658" s="187"/>
      <c r="D658" s="188" t="s">
        <v>325</v>
      </c>
      <c r="E658" s="189" t="s">
        <v>1502</v>
      </c>
      <c r="F658" s="190" t="s">
        <v>3085</v>
      </c>
      <c r="G658" s="187"/>
      <c r="H658" s="191">
        <v>30</v>
      </c>
      <c r="I658" s="192"/>
      <c r="J658" s="187"/>
      <c r="K658" s="187"/>
      <c r="L658" s="193"/>
      <c r="M658" s="194"/>
      <c r="N658" s="195"/>
      <c r="O658" s="195"/>
      <c r="P658" s="195"/>
      <c r="Q658" s="195"/>
      <c r="R658" s="195"/>
      <c r="S658" s="195"/>
      <c r="T658" s="196"/>
      <c r="AT658" s="197" t="s">
        <v>325</v>
      </c>
      <c r="AU658" s="197" t="s">
        <v>106</v>
      </c>
      <c r="AV658" s="11" t="s">
        <v>106</v>
      </c>
      <c r="AW658" s="11" t="s">
        <v>31</v>
      </c>
      <c r="AX658" s="11" t="s">
        <v>77</v>
      </c>
      <c r="AY658" s="197" t="s">
        <v>310</v>
      </c>
    </row>
    <row r="659" spans="2:65" s="1" customFormat="1" ht="16.5" customHeight="1">
      <c r="B659" s="31"/>
      <c r="C659" s="208" t="s">
        <v>1339</v>
      </c>
      <c r="D659" s="208" t="s">
        <v>422</v>
      </c>
      <c r="E659" s="209" t="s">
        <v>1376</v>
      </c>
      <c r="F659" s="210" t="s">
        <v>1377</v>
      </c>
      <c r="G659" s="211" t="s">
        <v>720</v>
      </c>
      <c r="H659" s="212">
        <v>150</v>
      </c>
      <c r="I659" s="213"/>
      <c r="J659" s="212">
        <f>ROUND(I659*H659,2)</f>
        <v>0</v>
      </c>
      <c r="K659" s="210" t="s">
        <v>402</v>
      </c>
      <c r="L659" s="214"/>
      <c r="M659" s="215" t="s">
        <v>1</v>
      </c>
      <c r="N659" s="216" t="s">
        <v>41</v>
      </c>
      <c r="O659" s="57"/>
      <c r="P659" s="183">
        <f>O659*H659</f>
        <v>0</v>
      </c>
      <c r="Q659" s="183">
        <v>0</v>
      </c>
      <c r="R659" s="183">
        <f>Q659*H659</f>
        <v>0</v>
      </c>
      <c r="S659" s="183">
        <v>0</v>
      </c>
      <c r="T659" s="184">
        <f>S659*H659</f>
        <v>0</v>
      </c>
      <c r="AR659" s="14" t="s">
        <v>391</v>
      </c>
      <c r="AT659" s="14" t="s">
        <v>422</v>
      </c>
      <c r="AU659" s="14" t="s">
        <v>106</v>
      </c>
      <c r="AY659" s="14" t="s">
        <v>310</v>
      </c>
      <c r="BE659" s="185">
        <f>IF(N659="základní",J659,0)</f>
        <v>0</v>
      </c>
      <c r="BF659" s="185">
        <f>IF(N659="snížená",J659,0)</f>
        <v>0</v>
      </c>
      <c r="BG659" s="185">
        <f>IF(N659="zákl. přenesená",J659,0)</f>
        <v>0</v>
      </c>
      <c r="BH659" s="185">
        <f>IF(N659="sníž. přenesená",J659,0)</f>
        <v>0</v>
      </c>
      <c r="BI659" s="185">
        <f>IF(N659="nulová",J659,0)</f>
        <v>0</v>
      </c>
      <c r="BJ659" s="14" t="s">
        <v>106</v>
      </c>
      <c r="BK659" s="185">
        <f>ROUND(I659*H659,2)</f>
        <v>0</v>
      </c>
      <c r="BL659" s="14" t="s">
        <v>314</v>
      </c>
      <c r="BM659" s="14" t="s">
        <v>3086</v>
      </c>
    </row>
    <row r="660" spans="2:51" s="11" customFormat="1" ht="11.25">
      <c r="B660" s="186"/>
      <c r="C660" s="187"/>
      <c r="D660" s="188" t="s">
        <v>325</v>
      </c>
      <c r="E660" s="189" t="s">
        <v>1507</v>
      </c>
      <c r="F660" s="190" t="s">
        <v>3087</v>
      </c>
      <c r="G660" s="187"/>
      <c r="H660" s="191">
        <v>150</v>
      </c>
      <c r="I660" s="192"/>
      <c r="J660" s="187"/>
      <c r="K660" s="187"/>
      <c r="L660" s="193"/>
      <c r="M660" s="194"/>
      <c r="N660" s="195"/>
      <c r="O660" s="195"/>
      <c r="P660" s="195"/>
      <c r="Q660" s="195"/>
      <c r="R660" s="195"/>
      <c r="S660" s="195"/>
      <c r="T660" s="196"/>
      <c r="AT660" s="197" t="s">
        <v>325</v>
      </c>
      <c r="AU660" s="197" t="s">
        <v>106</v>
      </c>
      <c r="AV660" s="11" t="s">
        <v>106</v>
      </c>
      <c r="AW660" s="11" t="s">
        <v>31</v>
      </c>
      <c r="AX660" s="11" t="s">
        <v>77</v>
      </c>
      <c r="AY660" s="197" t="s">
        <v>310</v>
      </c>
    </row>
    <row r="661" spans="2:65" s="1" customFormat="1" ht="16.5" customHeight="1">
      <c r="B661" s="31"/>
      <c r="C661" s="208" t="s">
        <v>1345</v>
      </c>
      <c r="D661" s="208" t="s">
        <v>422</v>
      </c>
      <c r="E661" s="209" t="s">
        <v>1382</v>
      </c>
      <c r="F661" s="210" t="s">
        <v>1383</v>
      </c>
      <c r="G661" s="211" t="s">
        <v>720</v>
      </c>
      <c r="H661" s="212">
        <v>10</v>
      </c>
      <c r="I661" s="213"/>
      <c r="J661" s="212">
        <f>ROUND(I661*H661,2)</f>
        <v>0</v>
      </c>
      <c r="K661" s="210" t="s">
        <v>402</v>
      </c>
      <c r="L661" s="214"/>
      <c r="M661" s="215" t="s">
        <v>1</v>
      </c>
      <c r="N661" s="216" t="s">
        <v>41</v>
      </c>
      <c r="O661" s="57"/>
      <c r="P661" s="183">
        <f>O661*H661</f>
        <v>0</v>
      </c>
      <c r="Q661" s="183">
        <v>0</v>
      </c>
      <c r="R661" s="183">
        <f>Q661*H661</f>
        <v>0</v>
      </c>
      <c r="S661" s="183">
        <v>0</v>
      </c>
      <c r="T661" s="184">
        <f>S661*H661</f>
        <v>0</v>
      </c>
      <c r="AR661" s="14" t="s">
        <v>391</v>
      </c>
      <c r="AT661" s="14" t="s">
        <v>422</v>
      </c>
      <c r="AU661" s="14" t="s">
        <v>106</v>
      </c>
      <c r="AY661" s="14" t="s">
        <v>310</v>
      </c>
      <c r="BE661" s="185">
        <f>IF(N661="základní",J661,0)</f>
        <v>0</v>
      </c>
      <c r="BF661" s="185">
        <f>IF(N661="snížená",J661,0)</f>
        <v>0</v>
      </c>
      <c r="BG661" s="185">
        <f>IF(N661="zákl. přenesená",J661,0)</f>
        <v>0</v>
      </c>
      <c r="BH661" s="185">
        <f>IF(N661="sníž. přenesená",J661,0)</f>
        <v>0</v>
      </c>
      <c r="BI661" s="185">
        <f>IF(N661="nulová",J661,0)</f>
        <v>0</v>
      </c>
      <c r="BJ661" s="14" t="s">
        <v>106</v>
      </c>
      <c r="BK661" s="185">
        <f>ROUND(I661*H661,2)</f>
        <v>0</v>
      </c>
      <c r="BL661" s="14" t="s">
        <v>314</v>
      </c>
      <c r="BM661" s="14" t="s">
        <v>3088</v>
      </c>
    </row>
    <row r="662" spans="2:51" s="11" customFormat="1" ht="11.25">
      <c r="B662" s="186"/>
      <c r="C662" s="187"/>
      <c r="D662" s="188" t="s">
        <v>325</v>
      </c>
      <c r="E662" s="189" t="s">
        <v>3089</v>
      </c>
      <c r="F662" s="190" t="s">
        <v>3090</v>
      </c>
      <c r="G662" s="187"/>
      <c r="H662" s="191">
        <v>10</v>
      </c>
      <c r="I662" s="192"/>
      <c r="J662" s="187"/>
      <c r="K662" s="187"/>
      <c r="L662" s="193"/>
      <c r="M662" s="194"/>
      <c r="N662" s="195"/>
      <c r="O662" s="195"/>
      <c r="P662" s="195"/>
      <c r="Q662" s="195"/>
      <c r="R662" s="195"/>
      <c r="S662" s="195"/>
      <c r="T662" s="196"/>
      <c r="AT662" s="197" t="s">
        <v>325</v>
      </c>
      <c r="AU662" s="197" t="s">
        <v>106</v>
      </c>
      <c r="AV662" s="11" t="s">
        <v>106</v>
      </c>
      <c r="AW662" s="11" t="s">
        <v>31</v>
      </c>
      <c r="AX662" s="11" t="s">
        <v>77</v>
      </c>
      <c r="AY662" s="197" t="s">
        <v>310</v>
      </c>
    </row>
    <row r="663" spans="2:65" s="1" customFormat="1" ht="16.5" customHeight="1">
      <c r="B663" s="31"/>
      <c r="C663" s="208" t="s">
        <v>1351</v>
      </c>
      <c r="D663" s="208" t="s">
        <v>422</v>
      </c>
      <c r="E663" s="209" t="s">
        <v>1387</v>
      </c>
      <c r="F663" s="210" t="s">
        <v>1388</v>
      </c>
      <c r="G663" s="211" t="s">
        <v>720</v>
      </c>
      <c r="H663" s="212">
        <v>10</v>
      </c>
      <c r="I663" s="213"/>
      <c r="J663" s="212">
        <f>ROUND(I663*H663,2)</f>
        <v>0</v>
      </c>
      <c r="K663" s="210" t="s">
        <v>402</v>
      </c>
      <c r="L663" s="214"/>
      <c r="M663" s="215" t="s">
        <v>1</v>
      </c>
      <c r="N663" s="216" t="s">
        <v>41</v>
      </c>
      <c r="O663" s="57"/>
      <c r="P663" s="183">
        <f>O663*H663</f>
        <v>0</v>
      </c>
      <c r="Q663" s="183">
        <v>0</v>
      </c>
      <c r="R663" s="183">
        <f>Q663*H663</f>
        <v>0</v>
      </c>
      <c r="S663" s="183">
        <v>0</v>
      </c>
      <c r="T663" s="184">
        <f>S663*H663</f>
        <v>0</v>
      </c>
      <c r="AR663" s="14" t="s">
        <v>391</v>
      </c>
      <c r="AT663" s="14" t="s">
        <v>422</v>
      </c>
      <c r="AU663" s="14" t="s">
        <v>106</v>
      </c>
      <c r="AY663" s="14" t="s">
        <v>310</v>
      </c>
      <c r="BE663" s="185">
        <f>IF(N663="základní",J663,0)</f>
        <v>0</v>
      </c>
      <c r="BF663" s="185">
        <f>IF(N663="snížená",J663,0)</f>
        <v>0</v>
      </c>
      <c r="BG663" s="185">
        <f>IF(N663="zákl. přenesená",J663,0)</f>
        <v>0</v>
      </c>
      <c r="BH663" s="185">
        <f>IF(N663="sníž. přenesená",J663,0)</f>
        <v>0</v>
      </c>
      <c r="BI663" s="185">
        <f>IF(N663="nulová",J663,0)</f>
        <v>0</v>
      </c>
      <c r="BJ663" s="14" t="s">
        <v>106</v>
      </c>
      <c r="BK663" s="185">
        <f>ROUND(I663*H663,2)</f>
        <v>0</v>
      </c>
      <c r="BL663" s="14" t="s">
        <v>314</v>
      </c>
      <c r="BM663" s="14" t="s">
        <v>3091</v>
      </c>
    </row>
    <row r="664" spans="2:51" s="11" customFormat="1" ht="11.25">
      <c r="B664" s="186"/>
      <c r="C664" s="187"/>
      <c r="D664" s="188" t="s">
        <v>325</v>
      </c>
      <c r="E664" s="189" t="s">
        <v>1349</v>
      </c>
      <c r="F664" s="190" t="s">
        <v>3090</v>
      </c>
      <c r="G664" s="187"/>
      <c r="H664" s="191">
        <v>10</v>
      </c>
      <c r="I664" s="192"/>
      <c r="J664" s="187"/>
      <c r="K664" s="187"/>
      <c r="L664" s="193"/>
      <c r="M664" s="194"/>
      <c r="N664" s="195"/>
      <c r="O664" s="195"/>
      <c r="P664" s="195"/>
      <c r="Q664" s="195"/>
      <c r="R664" s="195"/>
      <c r="S664" s="195"/>
      <c r="T664" s="196"/>
      <c r="AT664" s="197" t="s">
        <v>325</v>
      </c>
      <c r="AU664" s="197" t="s">
        <v>106</v>
      </c>
      <c r="AV664" s="11" t="s">
        <v>106</v>
      </c>
      <c r="AW664" s="11" t="s">
        <v>31</v>
      </c>
      <c r="AX664" s="11" t="s">
        <v>77</v>
      </c>
      <c r="AY664" s="197" t="s">
        <v>310</v>
      </c>
    </row>
    <row r="665" spans="2:65" s="1" customFormat="1" ht="16.5" customHeight="1">
      <c r="B665" s="31"/>
      <c r="C665" s="208" t="s">
        <v>1357</v>
      </c>
      <c r="D665" s="208" t="s">
        <v>422</v>
      </c>
      <c r="E665" s="209" t="s">
        <v>1393</v>
      </c>
      <c r="F665" s="210" t="s">
        <v>1394</v>
      </c>
      <c r="G665" s="211" t="s">
        <v>720</v>
      </c>
      <c r="H665" s="212">
        <v>90</v>
      </c>
      <c r="I665" s="213"/>
      <c r="J665" s="212">
        <f>ROUND(I665*H665,2)</f>
        <v>0</v>
      </c>
      <c r="K665" s="210" t="s">
        <v>402</v>
      </c>
      <c r="L665" s="214"/>
      <c r="M665" s="215" t="s">
        <v>1</v>
      </c>
      <c r="N665" s="216" t="s">
        <v>41</v>
      </c>
      <c r="O665" s="57"/>
      <c r="P665" s="183">
        <f>O665*H665</f>
        <v>0</v>
      </c>
      <c r="Q665" s="183">
        <v>0</v>
      </c>
      <c r="R665" s="183">
        <f>Q665*H665</f>
        <v>0</v>
      </c>
      <c r="S665" s="183">
        <v>0</v>
      </c>
      <c r="T665" s="184">
        <f>S665*H665</f>
        <v>0</v>
      </c>
      <c r="AR665" s="14" t="s">
        <v>391</v>
      </c>
      <c r="AT665" s="14" t="s">
        <v>422</v>
      </c>
      <c r="AU665" s="14" t="s">
        <v>106</v>
      </c>
      <c r="AY665" s="14" t="s">
        <v>310</v>
      </c>
      <c r="BE665" s="185">
        <f>IF(N665="základní",J665,0)</f>
        <v>0</v>
      </c>
      <c r="BF665" s="185">
        <f>IF(N665="snížená",J665,0)</f>
        <v>0</v>
      </c>
      <c r="BG665" s="185">
        <f>IF(N665="zákl. přenesená",J665,0)</f>
        <v>0</v>
      </c>
      <c r="BH665" s="185">
        <f>IF(N665="sníž. přenesená",J665,0)</f>
        <v>0</v>
      </c>
      <c r="BI665" s="185">
        <f>IF(N665="nulová",J665,0)</f>
        <v>0</v>
      </c>
      <c r="BJ665" s="14" t="s">
        <v>106</v>
      </c>
      <c r="BK665" s="185">
        <f>ROUND(I665*H665,2)</f>
        <v>0</v>
      </c>
      <c r="BL665" s="14" t="s">
        <v>314</v>
      </c>
      <c r="BM665" s="14" t="s">
        <v>3092</v>
      </c>
    </row>
    <row r="666" spans="2:51" s="11" customFormat="1" ht="11.25">
      <c r="B666" s="186"/>
      <c r="C666" s="187"/>
      <c r="D666" s="188" t="s">
        <v>325</v>
      </c>
      <c r="E666" s="189" t="s">
        <v>1355</v>
      </c>
      <c r="F666" s="190" t="s">
        <v>3083</v>
      </c>
      <c r="G666" s="187"/>
      <c r="H666" s="191">
        <v>90</v>
      </c>
      <c r="I666" s="192"/>
      <c r="J666" s="187"/>
      <c r="K666" s="187"/>
      <c r="L666" s="193"/>
      <c r="M666" s="194"/>
      <c r="N666" s="195"/>
      <c r="O666" s="195"/>
      <c r="P666" s="195"/>
      <c r="Q666" s="195"/>
      <c r="R666" s="195"/>
      <c r="S666" s="195"/>
      <c r="T666" s="196"/>
      <c r="AT666" s="197" t="s">
        <v>325</v>
      </c>
      <c r="AU666" s="197" t="s">
        <v>106</v>
      </c>
      <c r="AV666" s="11" t="s">
        <v>106</v>
      </c>
      <c r="AW666" s="11" t="s">
        <v>31</v>
      </c>
      <c r="AX666" s="11" t="s">
        <v>77</v>
      </c>
      <c r="AY666" s="197" t="s">
        <v>310</v>
      </c>
    </row>
    <row r="667" spans="2:65" s="1" customFormat="1" ht="16.5" customHeight="1">
      <c r="B667" s="31"/>
      <c r="C667" s="208" t="s">
        <v>1363</v>
      </c>
      <c r="D667" s="208" t="s">
        <v>422</v>
      </c>
      <c r="E667" s="209" t="s">
        <v>1405</v>
      </c>
      <c r="F667" s="210" t="s">
        <v>1406</v>
      </c>
      <c r="G667" s="211" t="s">
        <v>720</v>
      </c>
      <c r="H667" s="212">
        <v>20</v>
      </c>
      <c r="I667" s="213"/>
      <c r="J667" s="212">
        <f>ROUND(I667*H667,2)</f>
        <v>0</v>
      </c>
      <c r="K667" s="210" t="s">
        <v>402</v>
      </c>
      <c r="L667" s="214"/>
      <c r="M667" s="215" t="s">
        <v>1</v>
      </c>
      <c r="N667" s="216" t="s">
        <v>41</v>
      </c>
      <c r="O667" s="57"/>
      <c r="P667" s="183">
        <f>O667*H667</f>
        <v>0</v>
      </c>
      <c r="Q667" s="183">
        <v>0</v>
      </c>
      <c r="R667" s="183">
        <f>Q667*H667</f>
        <v>0</v>
      </c>
      <c r="S667" s="183">
        <v>0</v>
      </c>
      <c r="T667" s="184">
        <f>S667*H667</f>
        <v>0</v>
      </c>
      <c r="AR667" s="14" t="s">
        <v>391</v>
      </c>
      <c r="AT667" s="14" t="s">
        <v>422</v>
      </c>
      <c r="AU667" s="14" t="s">
        <v>106</v>
      </c>
      <c r="AY667" s="14" t="s">
        <v>310</v>
      </c>
      <c r="BE667" s="185">
        <f>IF(N667="základní",J667,0)</f>
        <v>0</v>
      </c>
      <c r="BF667" s="185">
        <f>IF(N667="snížená",J667,0)</f>
        <v>0</v>
      </c>
      <c r="BG667" s="185">
        <f>IF(N667="zákl. přenesená",J667,0)</f>
        <v>0</v>
      </c>
      <c r="BH667" s="185">
        <f>IF(N667="sníž. přenesená",J667,0)</f>
        <v>0</v>
      </c>
      <c r="BI667" s="185">
        <f>IF(N667="nulová",J667,0)</f>
        <v>0</v>
      </c>
      <c r="BJ667" s="14" t="s">
        <v>106</v>
      </c>
      <c r="BK667" s="185">
        <f>ROUND(I667*H667,2)</f>
        <v>0</v>
      </c>
      <c r="BL667" s="14" t="s">
        <v>314</v>
      </c>
      <c r="BM667" s="14" t="s">
        <v>3093</v>
      </c>
    </row>
    <row r="668" spans="2:51" s="11" customFormat="1" ht="11.25">
      <c r="B668" s="186"/>
      <c r="C668" s="187"/>
      <c r="D668" s="188" t="s">
        <v>325</v>
      </c>
      <c r="E668" s="189" t="s">
        <v>1361</v>
      </c>
      <c r="F668" s="190" t="s">
        <v>3094</v>
      </c>
      <c r="G668" s="187"/>
      <c r="H668" s="191">
        <v>20</v>
      </c>
      <c r="I668" s="192"/>
      <c r="J668" s="187"/>
      <c r="K668" s="187"/>
      <c r="L668" s="193"/>
      <c r="M668" s="194"/>
      <c r="N668" s="195"/>
      <c r="O668" s="195"/>
      <c r="P668" s="195"/>
      <c r="Q668" s="195"/>
      <c r="R668" s="195"/>
      <c r="S668" s="195"/>
      <c r="T668" s="196"/>
      <c r="AT668" s="197" t="s">
        <v>325</v>
      </c>
      <c r="AU668" s="197" t="s">
        <v>106</v>
      </c>
      <c r="AV668" s="11" t="s">
        <v>106</v>
      </c>
      <c r="AW668" s="11" t="s">
        <v>31</v>
      </c>
      <c r="AX668" s="11" t="s">
        <v>77</v>
      </c>
      <c r="AY668" s="197" t="s">
        <v>310</v>
      </c>
    </row>
    <row r="669" spans="2:65" s="1" customFormat="1" ht="16.5" customHeight="1">
      <c r="B669" s="31"/>
      <c r="C669" s="208" t="s">
        <v>1369</v>
      </c>
      <c r="D669" s="208" t="s">
        <v>422</v>
      </c>
      <c r="E669" s="209" t="s">
        <v>1411</v>
      </c>
      <c r="F669" s="210" t="s">
        <v>1412</v>
      </c>
      <c r="G669" s="211" t="s">
        <v>720</v>
      </c>
      <c r="H669" s="212">
        <v>10</v>
      </c>
      <c r="I669" s="213"/>
      <c r="J669" s="212">
        <f>ROUND(I669*H669,2)</f>
        <v>0</v>
      </c>
      <c r="K669" s="210" t="s">
        <v>402</v>
      </c>
      <c r="L669" s="214"/>
      <c r="M669" s="215" t="s">
        <v>1</v>
      </c>
      <c r="N669" s="216" t="s">
        <v>41</v>
      </c>
      <c r="O669" s="57"/>
      <c r="P669" s="183">
        <f>O669*H669</f>
        <v>0</v>
      </c>
      <c r="Q669" s="183">
        <v>0</v>
      </c>
      <c r="R669" s="183">
        <f>Q669*H669</f>
        <v>0</v>
      </c>
      <c r="S669" s="183">
        <v>0</v>
      </c>
      <c r="T669" s="184">
        <f>S669*H669</f>
        <v>0</v>
      </c>
      <c r="AR669" s="14" t="s">
        <v>391</v>
      </c>
      <c r="AT669" s="14" t="s">
        <v>422</v>
      </c>
      <c r="AU669" s="14" t="s">
        <v>106</v>
      </c>
      <c r="AY669" s="14" t="s">
        <v>310</v>
      </c>
      <c r="BE669" s="185">
        <f>IF(N669="základní",J669,0)</f>
        <v>0</v>
      </c>
      <c r="BF669" s="185">
        <f>IF(N669="snížená",J669,0)</f>
        <v>0</v>
      </c>
      <c r="BG669" s="185">
        <f>IF(N669="zákl. přenesená",J669,0)</f>
        <v>0</v>
      </c>
      <c r="BH669" s="185">
        <f>IF(N669="sníž. přenesená",J669,0)</f>
        <v>0</v>
      </c>
      <c r="BI669" s="185">
        <f>IF(N669="nulová",J669,0)</f>
        <v>0</v>
      </c>
      <c r="BJ669" s="14" t="s">
        <v>106</v>
      </c>
      <c r="BK669" s="185">
        <f>ROUND(I669*H669,2)</f>
        <v>0</v>
      </c>
      <c r="BL669" s="14" t="s">
        <v>314</v>
      </c>
      <c r="BM669" s="14" t="s">
        <v>3095</v>
      </c>
    </row>
    <row r="670" spans="2:51" s="11" customFormat="1" ht="11.25">
      <c r="B670" s="186"/>
      <c r="C670" s="187"/>
      <c r="D670" s="188" t="s">
        <v>325</v>
      </c>
      <c r="E670" s="189" t="s">
        <v>1367</v>
      </c>
      <c r="F670" s="190" t="s">
        <v>3090</v>
      </c>
      <c r="G670" s="187"/>
      <c r="H670" s="191">
        <v>10</v>
      </c>
      <c r="I670" s="192"/>
      <c r="J670" s="187"/>
      <c r="K670" s="187"/>
      <c r="L670" s="193"/>
      <c r="M670" s="194"/>
      <c r="N670" s="195"/>
      <c r="O670" s="195"/>
      <c r="P670" s="195"/>
      <c r="Q670" s="195"/>
      <c r="R670" s="195"/>
      <c r="S670" s="195"/>
      <c r="T670" s="196"/>
      <c r="AT670" s="197" t="s">
        <v>325</v>
      </c>
      <c r="AU670" s="197" t="s">
        <v>106</v>
      </c>
      <c r="AV670" s="11" t="s">
        <v>106</v>
      </c>
      <c r="AW670" s="11" t="s">
        <v>31</v>
      </c>
      <c r="AX670" s="11" t="s">
        <v>77</v>
      </c>
      <c r="AY670" s="197" t="s">
        <v>310</v>
      </c>
    </row>
    <row r="671" spans="2:65" s="1" customFormat="1" ht="16.5" customHeight="1">
      <c r="B671" s="31"/>
      <c r="C671" s="208" t="s">
        <v>1375</v>
      </c>
      <c r="D671" s="208" t="s">
        <v>422</v>
      </c>
      <c r="E671" s="209" t="s">
        <v>1416</v>
      </c>
      <c r="F671" s="210" t="s">
        <v>1417</v>
      </c>
      <c r="G671" s="211" t="s">
        <v>720</v>
      </c>
      <c r="H671" s="212">
        <v>10</v>
      </c>
      <c r="I671" s="213"/>
      <c r="J671" s="212">
        <f>ROUND(I671*H671,2)</f>
        <v>0</v>
      </c>
      <c r="K671" s="210" t="s">
        <v>402</v>
      </c>
      <c r="L671" s="214"/>
      <c r="M671" s="215" t="s">
        <v>1</v>
      </c>
      <c r="N671" s="216" t="s">
        <v>41</v>
      </c>
      <c r="O671" s="57"/>
      <c r="P671" s="183">
        <f>O671*H671</f>
        <v>0</v>
      </c>
      <c r="Q671" s="183">
        <v>0</v>
      </c>
      <c r="R671" s="183">
        <f>Q671*H671</f>
        <v>0</v>
      </c>
      <c r="S671" s="183">
        <v>0</v>
      </c>
      <c r="T671" s="184">
        <f>S671*H671</f>
        <v>0</v>
      </c>
      <c r="AR671" s="14" t="s">
        <v>391</v>
      </c>
      <c r="AT671" s="14" t="s">
        <v>422</v>
      </c>
      <c r="AU671" s="14" t="s">
        <v>106</v>
      </c>
      <c r="AY671" s="14" t="s">
        <v>310</v>
      </c>
      <c r="BE671" s="185">
        <f>IF(N671="základní",J671,0)</f>
        <v>0</v>
      </c>
      <c r="BF671" s="185">
        <f>IF(N671="snížená",J671,0)</f>
        <v>0</v>
      </c>
      <c r="BG671" s="185">
        <f>IF(N671="zákl. přenesená",J671,0)</f>
        <v>0</v>
      </c>
      <c r="BH671" s="185">
        <f>IF(N671="sníž. přenesená",J671,0)</f>
        <v>0</v>
      </c>
      <c r="BI671" s="185">
        <f>IF(N671="nulová",J671,0)</f>
        <v>0</v>
      </c>
      <c r="BJ671" s="14" t="s">
        <v>106</v>
      </c>
      <c r="BK671" s="185">
        <f>ROUND(I671*H671,2)</f>
        <v>0</v>
      </c>
      <c r="BL671" s="14" t="s">
        <v>314</v>
      </c>
      <c r="BM671" s="14" t="s">
        <v>3096</v>
      </c>
    </row>
    <row r="672" spans="2:51" s="11" customFormat="1" ht="11.25">
      <c r="B672" s="186"/>
      <c r="C672" s="187"/>
      <c r="D672" s="188" t="s">
        <v>325</v>
      </c>
      <c r="E672" s="189" t="s">
        <v>1373</v>
      </c>
      <c r="F672" s="190" t="s">
        <v>3090</v>
      </c>
      <c r="G672" s="187"/>
      <c r="H672" s="191">
        <v>10</v>
      </c>
      <c r="I672" s="192"/>
      <c r="J672" s="187"/>
      <c r="K672" s="187"/>
      <c r="L672" s="193"/>
      <c r="M672" s="194"/>
      <c r="N672" s="195"/>
      <c r="O672" s="195"/>
      <c r="P672" s="195"/>
      <c r="Q672" s="195"/>
      <c r="R672" s="195"/>
      <c r="S672" s="195"/>
      <c r="T672" s="196"/>
      <c r="AT672" s="197" t="s">
        <v>325</v>
      </c>
      <c r="AU672" s="197" t="s">
        <v>106</v>
      </c>
      <c r="AV672" s="11" t="s">
        <v>106</v>
      </c>
      <c r="AW672" s="11" t="s">
        <v>31</v>
      </c>
      <c r="AX672" s="11" t="s">
        <v>77</v>
      </c>
      <c r="AY672" s="197" t="s">
        <v>310</v>
      </c>
    </row>
    <row r="673" spans="2:65" s="1" customFormat="1" ht="16.5" customHeight="1">
      <c r="B673" s="31"/>
      <c r="C673" s="208" t="s">
        <v>1381</v>
      </c>
      <c r="D673" s="208" t="s">
        <v>422</v>
      </c>
      <c r="E673" s="209" t="s">
        <v>1421</v>
      </c>
      <c r="F673" s="210" t="s">
        <v>1422</v>
      </c>
      <c r="G673" s="211" t="s">
        <v>863</v>
      </c>
      <c r="H673" s="212">
        <v>30</v>
      </c>
      <c r="I673" s="213"/>
      <c r="J673" s="212">
        <f>ROUND(I673*H673,2)</f>
        <v>0</v>
      </c>
      <c r="K673" s="210" t="s">
        <v>402</v>
      </c>
      <c r="L673" s="214"/>
      <c r="M673" s="215" t="s">
        <v>1</v>
      </c>
      <c r="N673" s="216" t="s">
        <v>41</v>
      </c>
      <c r="O673" s="57"/>
      <c r="P673" s="183">
        <f>O673*H673</f>
        <v>0</v>
      </c>
      <c r="Q673" s="183">
        <v>0</v>
      </c>
      <c r="R673" s="183">
        <f>Q673*H673</f>
        <v>0</v>
      </c>
      <c r="S673" s="183">
        <v>0</v>
      </c>
      <c r="T673" s="184">
        <f>S673*H673</f>
        <v>0</v>
      </c>
      <c r="AR673" s="14" t="s">
        <v>391</v>
      </c>
      <c r="AT673" s="14" t="s">
        <v>422</v>
      </c>
      <c r="AU673" s="14" t="s">
        <v>106</v>
      </c>
      <c r="AY673" s="14" t="s">
        <v>310</v>
      </c>
      <c r="BE673" s="185">
        <f>IF(N673="základní",J673,0)</f>
        <v>0</v>
      </c>
      <c r="BF673" s="185">
        <f>IF(N673="snížená",J673,0)</f>
        <v>0</v>
      </c>
      <c r="BG673" s="185">
        <f>IF(N673="zákl. přenesená",J673,0)</f>
        <v>0</v>
      </c>
      <c r="BH673" s="185">
        <f>IF(N673="sníž. přenesená",J673,0)</f>
        <v>0</v>
      </c>
      <c r="BI673" s="185">
        <f>IF(N673="nulová",J673,0)</f>
        <v>0</v>
      </c>
      <c r="BJ673" s="14" t="s">
        <v>106</v>
      </c>
      <c r="BK673" s="185">
        <f>ROUND(I673*H673,2)</f>
        <v>0</v>
      </c>
      <c r="BL673" s="14" t="s">
        <v>314</v>
      </c>
      <c r="BM673" s="14" t="s">
        <v>3097</v>
      </c>
    </row>
    <row r="674" spans="2:63" s="10" customFormat="1" ht="22.9" customHeight="1">
      <c r="B674" s="159"/>
      <c r="C674" s="160"/>
      <c r="D674" s="161" t="s">
        <v>68</v>
      </c>
      <c r="E674" s="173" t="s">
        <v>1424</v>
      </c>
      <c r="F674" s="173" t="s">
        <v>1425</v>
      </c>
      <c r="G674" s="160"/>
      <c r="H674" s="160"/>
      <c r="I674" s="163"/>
      <c r="J674" s="174">
        <f>BK674</f>
        <v>0</v>
      </c>
      <c r="K674" s="160"/>
      <c r="L674" s="165"/>
      <c r="M674" s="166"/>
      <c r="N674" s="167"/>
      <c r="O674" s="167"/>
      <c r="P674" s="168">
        <f>SUM(P675:P703)</f>
        <v>0</v>
      </c>
      <c r="Q674" s="167"/>
      <c r="R674" s="168">
        <f>SUM(R675:R703)</f>
        <v>0</v>
      </c>
      <c r="S674" s="167"/>
      <c r="T674" s="169">
        <f>SUM(T675:T703)</f>
        <v>0</v>
      </c>
      <c r="AR674" s="170" t="s">
        <v>314</v>
      </c>
      <c r="AT674" s="171" t="s">
        <v>68</v>
      </c>
      <c r="AU674" s="171" t="s">
        <v>77</v>
      </c>
      <c r="AY674" s="170" t="s">
        <v>310</v>
      </c>
      <c r="BK674" s="172">
        <f>SUM(BK675:BK703)</f>
        <v>0</v>
      </c>
    </row>
    <row r="675" spans="2:65" s="1" customFormat="1" ht="16.5" customHeight="1">
      <c r="B675" s="31"/>
      <c r="C675" s="175" t="s">
        <v>1386</v>
      </c>
      <c r="D675" s="175" t="s">
        <v>317</v>
      </c>
      <c r="E675" s="176" t="s">
        <v>1433</v>
      </c>
      <c r="F675" s="177" t="s">
        <v>1434</v>
      </c>
      <c r="G675" s="178" t="s">
        <v>720</v>
      </c>
      <c r="H675" s="179">
        <v>1</v>
      </c>
      <c r="I675" s="180"/>
      <c r="J675" s="179">
        <f>ROUND(I675*H675,2)</f>
        <v>0</v>
      </c>
      <c r="K675" s="177" t="s">
        <v>321</v>
      </c>
      <c r="L675" s="35"/>
      <c r="M675" s="181" t="s">
        <v>1</v>
      </c>
      <c r="N675" s="182" t="s">
        <v>41</v>
      </c>
      <c r="O675" s="57"/>
      <c r="P675" s="183">
        <f>O675*H675</f>
        <v>0</v>
      </c>
      <c r="Q675" s="183">
        <v>0</v>
      </c>
      <c r="R675" s="183">
        <f>Q675*H675</f>
        <v>0</v>
      </c>
      <c r="S675" s="183">
        <v>0</v>
      </c>
      <c r="T675" s="184">
        <f>S675*H675</f>
        <v>0</v>
      </c>
      <c r="AR675" s="14" t="s">
        <v>314</v>
      </c>
      <c r="AT675" s="14" t="s">
        <v>317</v>
      </c>
      <c r="AU675" s="14" t="s">
        <v>106</v>
      </c>
      <c r="AY675" s="14" t="s">
        <v>310</v>
      </c>
      <c r="BE675" s="185">
        <f>IF(N675="základní",J675,0)</f>
        <v>0</v>
      </c>
      <c r="BF675" s="185">
        <f>IF(N675="snížená",J675,0)</f>
        <v>0</v>
      </c>
      <c r="BG675" s="185">
        <f>IF(N675="zákl. přenesená",J675,0)</f>
        <v>0</v>
      </c>
      <c r="BH675" s="185">
        <f>IF(N675="sníž. přenesená",J675,0)</f>
        <v>0</v>
      </c>
      <c r="BI675" s="185">
        <f>IF(N675="nulová",J675,0)</f>
        <v>0</v>
      </c>
      <c r="BJ675" s="14" t="s">
        <v>106</v>
      </c>
      <c r="BK675" s="185">
        <f>ROUND(I675*H675,2)</f>
        <v>0</v>
      </c>
      <c r="BL675" s="14" t="s">
        <v>314</v>
      </c>
      <c r="BM675" s="14" t="s">
        <v>3098</v>
      </c>
    </row>
    <row r="676" spans="2:51" s="11" customFormat="1" ht="11.25">
      <c r="B676" s="186"/>
      <c r="C676" s="187"/>
      <c r="D676" s="188" t="s">
        <v>325</v>
      </c>
      <c r="E676" s="189" t="s">
        <v>1313</v>
      </c>
      <c r="F676" s="190" t="s">
        <v>77</v>
      </c>
      <c r="G676" s="187"/>
      <c r="H676" s="191">
        <v>1</v>
      </c>
      <c r="I676" s="192"/>
      <c r="J676" s="187"/>
      <c r="K676" s="187"/>
      <c r="L676" s="193"/>
      <c r="M676" s="194"/>
      <c r="N676" s="195"/>
      <c r="O676" s="195"/>
      <c r="P676" s="195"/>
      <c r="Q676" s="195"/>
      <c r="R676" s="195"/>
      <c r="S676" s="195"/>
      <c r="T676" s="196"/>
      <c r="AT676" s="197" t="s">
        <v>325</v>
      </c>
      <c r="AU676" s="197" t="s">
        <v>106</v>
      </c>
      <c r="AV676" s="11" t="s">
        <v>106</v>
      </c>
      <c r="AW676" s="11" t="s">
        <v>31</v>
      </c>
      <c r="AX676" s="11" t="s">
        <v>77</v>
      </c>
      <c r="AY676" s="197" t="s">
        <v>310</v>
      </c>
    </row>
    <row r="677" spans="2:65" s="1" customFormat="1" ht="16.5" customHeight="1">
      <c r="B677" s="31"/>
      <c r="C677" s="175" t="s">
        <v>1392</v>
      </c>
      <c r="D677" s="175" t="s">
        <v>317</v>
      </c>
      <c r="E677" s="176" t="s">
        <v>3099</v>
      </c>
      <c r="F677" s="177" t="s">
        <v>1353</v>
      </c>
      <c r="G677" s="178" t="s">
        <v>422</v>
      </c>
      <c r="H677" s="179">
        <v>60</v>
      </c>
      <c r="I677" s="180"/>
      <c r="J677" s="179">
        <f>ROUND(I677*H677,2)</f>
        <v>0</v>
      </c>
      <c r="K677" s="177" t="s">
        <v>321</v>
      </c>
      <c r="L677" s="35"/>
      <c r="M677" s="181" t="s">
        <v>1</v>
      </c>
      <c r="N677" s="182" t="s">
        <v>41</v>
      </c>
      <c r="O677" s="57"/>
      <c r="P677" s="183">
        <f>O677*H677</f>
        <v>0</v>
      </c>
      <c r="Q677" s="183">
        <v>0</v>
      </c>
      <c r="R677" s="183">
        <f>Q677*H677</f>
        <v>0</v>
      </c>
      <c r="S677" s="183">
        <v>0</v>
      </c>
      <c r="T677" s="184">
        <f>S677*H677</f>
        <v>0</v>
      </c>
      <c r="AR677" s="14" t="s">
        <v>314</v>
      </c>
      <c r="AT677" s="14" t="s">
        <v>317</v>
      </c>
      <c r="AU677" s="14" t="s">
        <v>106</v>
      </c>
      <c r="AY677" s="14" t="s">
        <v>310</v>
      </c>
      <c r="BE677" s="185">
        <f>IF(N677="základní",J677,0)</f>
        <v>0</v>
      </c>
      <c r="BF677" s="185">
        <f>IF(N677="snížená",J677,0)</f>
        <v>0</v>
      </c>
      <c r="BG677" s="185">
        <f>IF(N677="zákl. přenesená",J677,0)</f>
        <v>0</v>
      </c>
      <c r="BH677" s="185">
        <f>IF(N677="sníž. přenesená",J677,0)</f>
        <v>0</v>
      </c>
      <c r="BI677" s="185">
        <f>IF(N677="nulová",J677,0)</f>
        <v>0</v>
      </c>
      <c r="BJ677" s="14" t="s">
        <v>106</v>
      </c>
      <c r="BK677" s="185">
        <f>ROUND(I677*H677,2)</f>
        <v>0</v>
      </c>
      <c r="BL677" s="14" t="s">
        <v>314</v>
      </c>
      <c r="BM677" s="14" t="s">
        <v>3100</v>
      </c>
    </row>
    <row r="678" spans="2:51" s="11" customFormat="1" ht="11.25">
      <c r="B678" s="186"/>
      <c r="C678" s="187"/>
      <c r="D678" s="188" t="s">
        <v>325</v>
      </c>
      <c r="E678" s="189" t="s">
        <v>1319</v>
      </c>
      <c r="F678" s="190" t="s">
        <v>3101</v>
      </c>
      <c r="G678" s="187"/>
      <c r="H678" s="191">
        <v>60</v>
      </c>
      <c r="I678" s="192"/>
      <c r="J678" s="187"/>
      <c r="K678" s="187"/>
      <c r="L678" s="193"/>
      <c r="M678" s="194"/>
      <c r="N678" s="195"/>
      <c r="O678" s="195"/>
      <c r="P678" s="195"/>
      <c r="Q678" s="195"/>
      <c r="R678" s="195"/>
      <c r="S678" s="195"/>
      <c r="T678" s="196"/>
      <c r="AT678" s="197" t="s">
        <v>325</v>
      </c>
      <c r="AU678" s="197" t="s">
        <v>106</v>
      </c>
      <c r="AV678" s="11" t="s">
        <v>106</v>
      </c>
      <c r="AW678" s="11" t="s">
        <v>31</v>
      </c>
      <c r="AX678" s="11" t="s">
        <v>77</v>
      </c>
      <c r="AY678" s="197" t="s">
        <v>310</v>
      </c>
    </row>
    <row r="679" spans="2:65" s="1" customFormat="1" ht="16.5" customHeight="1">
      <c r="B679" s="31"/>
      <c r="C679" s="175" t="s">
        <v>1398</v>
      </c>
      <c r="D679" s="175" t="s">
        <v>317</v>
      </c>
      <c r="E679" s="176" t="s">
        <v>3102</v>
      </c>
      <c r="F679" s="177" t="s">
        <v>3103</v>
      </c>
      <c r="G679" s="178" t="s">
        <v>720</v>
      </c>
      <c r="H679" s="179">
        <v>10</v>
      </c>
      <c r="I679" s="180"/>
      <c r="J679" s="179">
        <f>ROUND(I679*H679,2)</f>
        <v>0</v>
      </c>
      <c r="K679" s="177" t="s">
        <v>321</v>
      </c>
      <c r="L679" s="35"/>
      <c r="M679" s="181" t="s">
        <v>1</v>
      </c>
      <c r="N679" s="182" t="s">
        <v>41</v>
      </c>
      <c r="O679" s="57"/>
      <c r="P679" s="183">
        <f>O679*H679</f>
        <v>0</v>
      </c>
      <c r="Q679" s="183">
        <v>0</v>
      </c>
      <c r="R679" s="183">
        <f>Q679*H679</f>
        <v>0</v>
      </c>
      <c r="S679" s="183">
        <v>0</v>
      </c>
      <c r="T679" s="184">
        <f>S679*H679</f>
        <v>0</v>
      </c>
      <c r="AR679" s="14" t="s">
        <v>314</v>
      </c>
      <c r="AT679" s="14" t="s">
        <v>317</v>
      </c>
      <c r="AU679" s="14" t="s">
        <v>106</v>
      </c>
      <c r="AY679" s="14" t="s">
        <v>310</v>
      </c>
      <c r="BE679" s="185">
        <f>IF(N679="základní",J679,0)</f>
        <v>0</v>
      </c>
      <c r="BF679" s="185">
        <f>IF(N679="snížená",J679,0)</f>
        <v>0</v>
      </c>
      <c r="BG679" s="185">
        <f>IF(N679="zákl. přenesená",J679,0)</f>
        <v>0</v>
      </c>
      <c r="BH679" s="185">
        <f>IF(N679="sníž. přenesená",J679,0)</f>
        <v>0</v>
      </c>
      <c r="BI679" s="185">
        <f>IF(N679="nulová",J679,0)</f>
        <v>0</v>
      </c>
      <c r="BJ679" s="14" t="s">
        <v>106</v>
      </c>
      <c r="BK679" s="185">
        <f>ROUND(I679*H679,2)</f>
        <v>0</v>
      </c>
      <c r="BL679" s="14" t="s">
        <v>314</v>
      </c>
      <c r="BM679" s="14" t="s">
        <v>3104</v>
      </c>
    </row>
    <row r="680" spans="2:51" s="11" customFormat="1" ht="11.25">
      <c r="B680" s="186"/>
      <c r="C680" s="187"/>
      <c r="D680" s="188" t="s">
        <v>325</v>
      </c>
      <c r="E680" s="189" t="s">
        <v>1325</v>
      </c>
      <c r="F680" s="190" t="s">
        <v>1391</v>
      </c>
      <c r="G680" s="187"/>
      <c r="H680" s="191">
        <v>10</v>
      </c>
      <c r="I680" s="192"/>
      <c r="J680" s="187"/>
      <c r="K680" s="187"/>
      <c r="L680" s="193"/>
      <c r="M680" s="194"/>
      <c r="N680" s="195"/>
      <c r="O680" s="195"/>
      <c r="P680" s="195"/>
      <c r="Q680" s="195"/>
      <c r="R680" s="195"/>
      <c r="S680" s="195"/>
      <c r="T680" s="196"/>
      <c r="AT680" s="197" t="s">
        <v>325</v>
      </c>
      <c r="AU680" s="197" t="s">
        <v>106</v>
      </c>
      <c r="AV680" s="11" t="s">
        <v>106</v>
      </c>
      <c r="AW680" s="11" t="s">
        <v>31</v>
      </c>
      <c r="AX680" s="11" t="s">
        <v>77</v>
      </c>
      <c r="AY680" s="197" t="s">
        <v>310</v>
      </c>
    </row>
    <row r="681" spans="2:65" s="1" customFormat="1" ht="16.5" customHeight="1">
      <c r="B681" s="31"/>
      <c r="C681" s="175" t="s">
        <v>1404</v>
      </c>
      <c r="D681" s="175" t="s">
        <v>317</v>
      </c>
      <c r="E681" s="176" t="s">
        <v>1438</v>
      </c>
      <c r="F681" s="177" t="s">
        <v>1347</v>
      </c>
      <c r="G681" s="178" t="s">
        <v>422</v>
      </c>
      <c r="H681" s="179">
        <v>210</v>
      </c>
      <c r="I681" s="180"/>
      <c r="J681" s="179">
        <f>ROUND(I681*H681,2)</f>
        <v>0</v>
      </c>
      <c r="K681" s="177" t="s">
        <v>321</v>
      </c>
      <c r="L681" s="35"/>
      <c r="M681" s="181" t="s">
        <v>1</v>
      </c>
      <c r="N681" s="182" t="s">
        <v>41</v>
      </c>
      <c r="O681" s="57"/>
      <c r="P681" s="183">
        <f>O681*H681</f>
        <v>0</v>
      </c>
      <c r="Q681" s="183">
        <v>0</v>
      </c>
      <c r="R681" s="183">
        <f>Q681*H681</f>
        <v>0</v>
      </c>
      <c r="S681" s="183">
        <v>0</v>
      </c>
      <c r="T681" s="184">
        <f>S681*H681</f>
        <v>0</v>
      </c>
      <c r="AR681" s="14" t="s">
        <v>314</v>
      </c>
      <c r="AT681" s="14" t="s">
        <v>317</v>
      </c>
      <c r="AU681" s="14" t="s">
        <v>106</v>
      </c>
      <c r="AY681" s="14" t="s">
        <v>310</v>
      </c>
      <c r="BE681" s="185">
        <f>IF(N681="základní",J681,0)</f>
        <v>0</v>
      </c>
      <c r="BF681" s="185">
        <f>IF(N681="snížená",J681,0)</f>
        <v>0</v>
      </c>
      <c r="BG681" s="185">
        <f>IF(N681="zákl. přenesená",J681,0)</f>
        <v>0</v>
      </c>
      <c r="BH681" s="185">
        <f>IF(N681="sníž. přenesená",J681,0)</f>
        <v>0</v>
      </c>
      <c r="BI681" s="185">
        <f>IF(N681="nulová",J681,0)</f>
        <v>0</v>
      </c>
      <c r="BJ681" s="14" t="s">
        <v>106</v>
      </c>
      <c r="BK681" s="185">
        <f>ROUND(I681*H681,2)</f>
        <v>0</v>
      </c>
      <c r="BL681" s="14" t="s">
        <v>314</v>
      </c>
      <c r="BM681" s="14" t="s">
        <v>3105</v>
      </c>
    </row>
    <row r="682" spans="2:51" s="11" customFormat="1" ht="11.25">
      <c r="B682" s="186"/>
      <c r="C682" s="187"/>
      <c r="D682" s="188" t="s">
        <v>325</v>
      </c>
      <c r="E682" s="189" t="s">
        <v>1331</v>
      </c>
      <c r="F682" s="190" t="s">
        <v>3106</v>
      </c>
      <c r="G682" s="187"/>
      <c r="H682" s="191">
        <v>210</v>
      </c>
      <c r="I682" s="192"/>
      <c r="J682" s="187"/>
      <c r="K682" s="187"/>
      <c r="L682" s="193"/>
      <c r="M682" s="194"/>
      <c r="N682" s="195"/>
      <c r="O682" s="195"/>
      <c r="P682" s="195"/>
      <c r="Q682" s="195"/>
      <c r="R682" s="195"/>
      <c r="S682" s="195"/>
      <c r="T682" s="196"/>
      <c r="AT682" s="197" t="s">
        <v>325</v>
      </c>
      <c r="AU682" s="197" t="s">
        <v>106</v>
      </c>
      <c r="AV682" s="11" t="s">
        <v>106</v>
      </c>
      <c r="AW682" s="11" t="s">
        <v>31</v>
      </c>
      <c r="AX682" s="11" t="s">
        <v>77</v>
      </c>
      <c r="AY682" s="197" t="s">
        <v>310</v>
      </c>
    </row>
    <row r="683" spans="2:65" s="1" customFormat="1" ht="16.5" customHeight="1">
      <c r="B683" s="31"/>
      <c r="C683" s="175" t="s">
        <v>1410</v>
      </c>
      <c r="D683" s="175" t="s">
        <v>317</v>
      </c>
      <c r="E683" s="176" t="s">
        <v>1449</v>
      </c>
      <c r="F683" s="177" t="s">
        <v>1359</v>
      </c>
      <c r="G683" s="178" t="s">
        <v>422</v>
      </c>
      <c r="H683" s="179">
        <v>200</v>
      </c>
      <c r="I683" s="180"/>
      <c r="J683" s="179">
        <f>ROUND(I683*H683,2)</f>
        <v>0</v>
      </c>
      <c r="K683" s="177" t="s">
        <v>321</v>
      </c>
      <c r="L683" s="35"/>
      <c r="M683" s="181" t="s">
        <v>1</v>
      </c>
      <c r="N683" s="182" t="s">
        <v>41</v>
      </c>
      <c r="O683" s="57"/>
      <c r="P683" s="183">
        <f>O683*H683</f>
        <v>0</v>
      </c>
      <c r="Q683" s="183">
        <v>0</v>
      </c>
      <c r="R683" s="183">
        <f>Q683*H683</f>
        <v>0</v>
      </c>
      <c r="S683" s="183">
        <v>0</v>
      </c>
      <c r="T683" s="184">
        <f>S683*H683</f>
        <v>0</v>
      </c>
      <c r="AR683" s="14" t="s">
        <v>314</v>
      </c>
      <c r="AT683" s="14" t="s">
        <v>317</v>
      </c>
      <c r="AU683" s="14" t="s">
        <v>106</v>
      </c>
      <c r="AY683" s="14" t="s">
        <v>310</v>
      </c>
      <c r="BE683" s="185">
        <f>IF(N683="základní",J683,0)</f>
        <v>0</v>
      </c>
      <c r="BF683" s="185">
        <f>IF(N683="snížená",J683,0)</f>
        <v>0</v>
      </c>
      <c r="BG683" s="185">
        <f>IF(N683="zákl. přenesená",J683,0)</f>
        <v>0</v>
      </c>
      <c r="BH683" s="185">
        <f>IF(N683="sníž. přenesená",J683,0)</f>
        <v>0</v>
      </c>
      <c r="BI683" s="185">
        <f>IF(N683="nulová",J683,0)</f>
        <v>0</v>
      </c>
      <c r="BJ683" s="14" t="s">
        <v>106</v>
      </c>
      <c r="BK683" s="185">
        <f>ROUND(I683*H683,2)</f>
        <v>0</v>
      </c>
      <c r="BL683" s="14" t="s">
        <v>314</v>
      </c>
      <c r="BM683" s="14" t="s">
        <v>3107</v>
      </c>
    </row>
    <row r="684" spans="2:51" s="11" customFormat="1" ht="11.25">
      <c r="B684" s="186"/>
      <c r="C684" s="187"/>
      <c r="D684" s="188" t="s">
        <v>325</v>
      </c>
      <c r="E684" s="189" t="s">
        <v>1337</v>
      </c>
      <c r="F684" s="190" t="s">
        <v>3108</v>
      </c>
      <c r="G684" s="187"/>
      <c r="H684" s="191">
        <v>200</v>
      </c>
      <c r="I684" s="192"/>
      <c r="J684" s="187"/>
      <c r="K684" s="187"/>
      <c r="L684" s="193"/>
      <c r="M684" s="194"/>
      <c r="N684" s="195"/>
      <c r="O684" s="195"/>
      <c r="P684" s="195"/>
      <c r="Q684" s="195"/>
      <c r="R684" s="195"/>
      <c r="S684" s="195"/>
      <c r="T684" s="196"/>
      <c r="AT684" s="197" t="s">
        <v>325</v>
      </c>
      <c r="AU684" s="197" t="s">
        <v>106</v>
      </c>
      <c r="AV684" s="11" t="s">
        <v>106</v>
      </c>
      <c r="AW684" s="11" t="s">
        <v>31</v>
      </c>
      <c r="AX684" s="11" t="s">
        <v>77</v>
      </c>
      <c r="AY684" s="197" t="s">
        <v>310</v>
      </c>
    </row>
    <row r="685" spans="2:65" s="1" customFormat="1" ht="16.5" customHeight="1">
      <c r="B685" s="31"/>
      <c r="C685" s="175" t="s">
        <v>1415</v>
      </c>
      <c r="D685" s="175" t="s">
        <v>317</v>
      </c>
      <c r="E685" s="176" t="s">
        <v>1454</v>
      </c>
      <c r="F685" s="177" t="s">
        <v>1455</v>
      </c>
      <c r="G685" s="178" t="s">
        <v>720</v>
      </c>
      <c r="H685" s="179">
        <v>90</v>
      </c>
      <c r="I685" s="180"/>
      <c r="J685" s="179">
        <f>ROUND(I685*H685,2)</f>
        <v>0</v>
      </c>
      <c r="K685" s="177" t="s">
        <v>321</v>
      </c>
      <c r="L685" s="35"/>
      <c r="M685" s="181" t="s">
        <v>1</v>
      </c>
      <c r="N685" s="182" t="s">
        <v>41</v>
      </c>
      <c r="O685" s="57"/>
      <c r="P685" s="183">
        <f>O685*H685</f>
        <v>0</v>
      </c>
      <c r="Q685" s="183">
        <v>0</v>
      </c>
      <c r="R685" s="183">
        <f>Q685*H685</f>
        <v>0</v>
      </c>
      <c r="S685" s="183">
        <v>0</v>
      </c>
      <c r="T685" s="184">
        <f>S685*H685</f>
        <v>0</v>
      </c>
      <c r="AR685" s="14" t="s">
        <v>314</v>
      </c>
      <c r="AT685" s="14" t="s">
        <v>317</v>
      </c>
      <c r="AU685" s="14" t="s">
        <v>106</v>
      </c>
      <c r="AY685" s="14" t="s">
        <v>310</v>
      </c>
      <c r="BE685" s="185">
        <f>IF(N685="základní",J685,0)</f>
        <v>0</v>
      </c>
      <c r="BF685" s="185">
        <f>IF(N685="snížená",J685,0)</f>
        <v>0</v>
      </c>
      <c r="BG685" s="185">
        <f>IF(N685="zákl. přenesená",J685,0)</f>
        <v>0</v>
      </c>
      <c r="BH685" s="185">
        <f>IF(N685="sníž. přenesená",J685,0)</f>
        <v>0</v>
      </c>
      <c r="BI685" s="185">
        <f>IF(N685="nulová",J685,0)</f>
        <v>0</v>
      </c>
      <c r="BJ685" s="14" t="s">
        <v>106</v>
      </c>
      <c r="BK685" s="185">
        <f>ROUND(I685*H685,2)</f>
        <v>0</v>
      </c>
      <c r="BL685" s="14" t="s">
        <v>314</v>
      </c>
      <c r="BM685" s="14" t="s">
        <v>3109</v>
      </c>
    </row>
    <row r="686" spans="2:51" s="11" customFormat="1" ht="11.25">
      <c r="B686" s="186"/>
      <c r="C686" s="187"/>
      <c r="D686" s="188" t="s">
        <v>325</v>
      </c>
      <c r="E686" s="189" t="s">
        <v>2449</v>
      </c>
      <c r="F686" s="190" t="s">
        <v>3110</v>
      </c>
      <c r="G686" s="187"/>
      <c r="H686" s="191">
        <v>90</v>
      </c>
      <c r="I686" s="192"/>
      <c r="J686" s="187"/>
      <c r="K686" s="187"/>
      <c r="L686" s="193"/>
      <c r="M686" s="194"/>
      <c r="N686" s="195"/>
      <c r="O686" s="195"/>
      <c r="P686" s="195"/>
      <c r="Q686" s="195"/>
      <c r="R686" s="195"/>
      <c r="S686" s="195"/>
      <c r="T686" s="196"/>
      <c r="AT686" s="197" t="s">
        <v>325</v>
      </c>
      <c r="AU686" s="197" t="s">
        <v>106</v>
      </c>
      <c r="AV686" s="11" t="s">
        <v>106</v>
      </c>
      <c r="AW686" s="11" t="s">
        <v>31</v>
      </c>
      <c r="AX686" s="11" t="s">
        <v>77</v>
      </c>
      <c r="AY686" s="197" t="s">
        <v>310</v>
      </c>
    </row>
    <row r="687" spans="2:65" s="1" customFormat="1" ht="16.5" customHeight="1">
      <c r="B687" s="31"/>
      <c r="C687" s="175" t="s">
        <v>1420</v>
      </c>
      <c r="D687" s="175" t="s">
        <v>317</v>
      </c>
      <c r="E687" s="176" t="s">
        <v>1460</v>
      </c>
      <c r="F687" s="177" t="s">
        <v>1461</v>
      </c>
      <c r="G687" s="178" t="s">
        <v>720</v>
      </c>
      <c r="H687" s="179">
        <v>30</v>
      </c>
      <c r="I687" s="180"/>
      <c r="J687" s="179">
        <f>ROUND(I687*H687,2)</f>
        <v>0</v>
      </c>
      <c r="K687" s="177" t="s">
        <v>321</v>
      </c>
      <c r="L687" s="35"/>
      <c r="M687" s="181" t="s">
        <v>1</v>
      </c>
      <c r="N687" s="182" t="s">
        <v>41</v>
      </c>
      <c r="O687" s="57"/>
      <c r="P687" s="183">
        <f>O687*H687</f>
        <v>0</v>
      </c>
      <c r="Q687" s="183">
        <v>0</v>
      </c>
      <c r="R687" s="183">
        <f>Q687*H687</f>
        <v>0</v>
      </c>
      <c r="S687" s="183">
        <v>0</v>
      </c>
      <c r="T687" s="184">
        <f>S687*H687</f>
        <v>0</v>
      </c>
      <c r="AR687" s="14" t="s">
        <v>314</v>
      </c>
      <c r="AT687" s="14" t="s">
        <v>317</v>
      </c>
      <c r="AU687" s="14" t="s">
        <v>106</v>
      </c>
      <c r="AY687" s="14" t="s">
        <v>310</v>
      </c>
      <c r="BE687" s="185">
        <f>IF(N687="základní",J687,0)</f>
        <v>0</v>
      </c>
      <c r="BF687" s="185">
        <f>IF(N687="snížená",J687,0)</f>
        <v>0</v>
      </c>
      <c r="BG687" s="185">
        <f>IF(N687="zákl. přenesená",J687,0)</f>
        <v>0</v>
      </c>
      <c r="BH687" s="185">
        <f>IF(N687="sníž. přenesená",J687,0)</f>
        <v>0</v>
      </c>
      <c r="BI687" s="185">
        <f>IF(N687="nulová",J687,0)</f>
        <v>0</v>
      </c>
      <c r="BJ687" s="14" t="s">
        <v>106</v>
      </c>
      <c r="BK687" s="185">
        <f>ROUND(I687*H687,2)</f>
        <v>0</v>
      </c>
      <c r="BL687" s="14" t="s">
        <v>314</v>
      </c>
      <c r="BM687" s="14" t="s">
        <v>3111</v>
      </c>
    </row>
    <row r="688" spans="2:51" s="11" customFormat="1" ht="11.25">
      <c r="B688" s="186"/>
      <c r="C688" s="187"/>
      <c r="D688" s="188" t="s">
        <v>325</v>
      </c>
      <c r="E688" s="189" t="s">
        <v>1430</v>
      </c>
      <c r="F688" s="190" t="s">
        <v>3112</v>
      </c>
      <c r="G688" s="187"/>
      <c r="H688" s="191">
        <v>30</v>
      </c>
      <c r="I688" s="192"/>
      <c r="J688" s="187"/>
      <c r="K688" s="187"/>
      <c r="L688" s="193"/>
      <c r="M688" s="194"/>
      <c r="N688" s="195"/>
      <c r="O688" s="195"/>
      <c r="P688" s="195"/>
      <c r="Q688" s="195"/>
      <c r="R688" s="195"/>
      <c r="S688" s="195"/>
      <c r="T688" s="196"/>
      <c r="AT688" s="197" t="s">
        <v>325</v>
      </c>
      <c r="AU688" s="197" t="s">
        <v>106</v>
      </c>
      <c r="AV688" s="11" t="s">
        <v>106</v>
      </c>
      <c r="AW688" s="11" t="s">
        <v>31</v>
      </c>
      <c r="AX688" s="11" t="s">
        <v>77</v>
      </c>
      <c r="AY688" s="197" t="s">
        <v>310</v>
      </c>
    </row>
    <row r="689" spans="2:65" s="1" customFormat="1" ht="16.5" customHeight="1">
      <c r="B689" s="31"/>
      <c r="C689" s="175" t="s">
        <v>1426</v>
      </c>
      <c r="D689" s="175" t="s">
        <v>317</v>
      </c>
      <c r="E689" s="176" t="s">
        <v>1466</v>
      </c>
      <c r="F689" s="177" t="s">
        <v>1467</v>
      </c>
      <c r="G689" s="178" t="s">
        <v>720</v>
      </c>
      <c r="H689" s="179">
        <v>150</v>
      </c>
      <c r="I689" s="180"/>
      <c r="J689" s="179">
        <f>ROUND(I689*H689,2)</f>
        <v>0</v>
      </c>
      <c r="K689" s="177" t="s">
        <v>321</v>
      </c>
      <c r="L689" s="35"/>
      <c r="M689" s="181" t="s">
        <v>1</v>
      </c>
      <c r="N689" s="182" t="s">
        <v>41</v>
      </c>
      <c r="O689" s="57"/>
      <c r="P689" s="183">
        <f>O689*H689</f>
        <v>0</v>
      </c>
      <c r="Q689" s="183">
        <v>0</v>
      </c>
      <c r="R689" s="183">
        <f>Q689*H689</f>
        <v>0</v>
      </c>
      <c r="S689" s="183">
        <v>0</v>
      </c>
      <c r="T689" s="184">
        <f>S689*H689</f>
        <v>0</v>
      </c>
      <c r="AR689" s="14" t="s">
        <v>314</v>
      </c>
      <c r="AT689" s="14" t="s">
        <v>317</v>
      </c>
      <c r="AU689" s="14" t="s">
        <v>106</v>
      </c>
      <c r="AY689" s="14" t="s">
        <v>310</v>
      </c>
      <c r="BE689" s="185">
        <f>IF(N689="základní",J689,0)</f>
        <v>0</v>
      </c>
      <c r="BF689" s="185">
        <f>IF(N689="snížená",J689,0)</f>
        <v>0</v>
      </c>
      <c r="BG689" s="185">
        <f>IF(N689="zákl. přenesená",J689,0)</f>
        <v>0</v>
      </c>
      <c r="BH689" s="185">
        <f>IF(N689="sníž. přenesená",J689,0)</f>
        <v>0</v>
      </c>
      <c r="BI689" s="185">
        <f>IF(N689="nulová",J689,0)</f>
        <v>0</v>
      </c>
      <c r="BJ689" s="14" t="s">
        <v>106</v>
      </c>
      <c r="BK689" s="185">
        <f>ROUND(I689*H689,2)</f>
        <v>0</v>
      </c>
      <c r="BL689" s="14" t="s">
        <v>314</v>
      </c>
      <c r="BM689" s="14" t="s">
        <v>3113</v>
      </c>
    </row>
    <row r="690" spans="2:51" s="11" customFormat="1" ht="11.25">
      <c r="B690" s="186"/>
      <c r="C690" s="187"/>
      <c r="D690" s="188" t="s">
        <v>325</v>
      </c>
      <c r="E690" s="189" t="s">
        <v>1436</v>
      </c>
      <c r="F690" s="190" t="s">
        <v>3114</v>
      </c>
      <c r="G690" s="187"/>
      <c r="H690" s="191">
        <v>150</v>
      </c>
      <c r="I690" s="192"/>
      <c r="J690" s="187"/>
      <c r="K690" s="187"/>
      <c r="L690" s="193"/>
      <c r="M690" s="194"/>
      <c r="N690" s="195"/>
      <c r="O690" s="195"/>
      <c r="P690" s="195"/>
      <c r="Q690" s="195"/>
      <c r="R690" s="195"/>
      <c r="S690" s="195"/>
      <c r="T690" s="196"/>
      <c r="AT690" s="197" t="s">
        <v>325</v>
      </c>
      <c r="AU690" s="197" t="s">
        <v>106</v>
      </c>
      <c r="AV690" s="11" t="s">
        <v>106</v>
      </c>
      <c r="AW690" s="11" t="s">
        <v>31</v>
      </c>
      <c r="AX690" s="11" t="s">
        <v>77</v>
      </c>
      <c r="AY690" s="197" t="s">
        <v>310</v>
      </c>
    </row>
    <row r="691" spans="2:65" s="1" customFormat="1" ht="16.5" customHeight="1">
      <c r="B691" s="31"/>
      <c r="C691" s="175" t="s">
        <v>1432</v>
      </c>
      <c r="D691" s="175" t="s">
        <v>317</v>
      </c>
      <c r="E691" s="176" t="s">
        <v>1472</v>
      </c>
      <c r="F691" s="177" t="s">
        <v>1473</v>
      </c>
      <c r="G691" s="178" t="s">
        <v>720</v>
      </c>
      <c r="H691" s="179">
        <v>10</v>
      </c>
      <c r="I691" s="180"/>
      <c r="J691" s="179">
        <f>ROUND(I691*H691,2)</f>
        <v>0</v>
      </c>
      <c r="K691" s="177" t="s">
        <v>321</v>
      </c>
      <c r="L691" s="35"/>
      <c r="M691" s="181" t="s">
        <v>1</v>
      </c>
      <c r="N691" s="182" t="s">
        <v>41</v>
      </c>
      <c r="O691" s="57"/>
      <c r="P691" s="183">
        <f>O691*H691</f>
        <v>0</v>
      </c>
      <c r="Q691" s="183">
        <v>0</v>
      </c>
      <c r="R691" s="183">
        <f>Q691*H691</f>
        <v>0</v>
      </c>
      <c r="S691" s="183">
        <v>0</v>
      </c>
      <c r="T691" s="184">
        <f>S691*H691</f>
        <v>0</v>
      </c>
      <c r="AR691" s="14" t="s">
        <v>314</v>
      </c>
      <c r="AT691" s="14" t="s">
        <v>317</v>
      </c>
      <c r="AU691" s="14" t="s">
        <v>106</v>
      </c>
      <c r="AY691" s="14" t="s">
        <v>310</v>
      </c>
      <c r="BE691" s="185">
        <f>IF(N691="základní",J691,0)</f>
        <v>0</v>
      </c>
      <c r="BF691" s="185">
        <f>IF(N691="snížená",J691,0)</f>
        <v>0</v>
      </c>
      <c r="BG691" s="185">
        <f>IF(N691="zákl. přenesená",J691,0)</f>
        <v>0</v>
      </c>
      <c r="BH691" s="185">
        <f>IF(N691="sníž. přenesená",J691,0)</f>
        <v>0</v>
      </c>
      <c r="BI691" s="185">
        <f>IF(N691="nulová",J691,0)</f>
        <v>0</v>
      </c>
      <c r="BJ691" s="14" t="s">
        <v>106</v>
      </c>
      <c r="BK691" s="185">
        <f>ROUND(I691*H691,2)</f>
        <v>0</v>
      </c>
      <c r="BL691" s="14" t="s">
        <v>314</v>
      </c>
      <c r="BM691" s="14" t="s">
        <v>3115</v>
      </c>
    </row>
    <row r="692" spans="2:51" s="11" customFormat="1" ht="11.25">
      <c r="B692" s="186"/>
      <c r="C692" s="187"/>
      <c r="D692" s="188" t="s">
        <v>325</v>
      </c>
      <c r="E692" s="189" t="s">
        <v>1440</v>
      </c>
      <c r="F692" s="190" t="s">
        <v>3116</v>
      </c>
      <c r="G692" s="187"/>
      <c r="H692" s="191">
        <v>10</v>
      </c>
      <c r="I692" s="192"/>
      <c r="J692" s="187"/>
      <c r="K692" s="187"/>
      <c r="L692" s="193"/>
      <c r="M692" s="194"/>
      <c r="N692" s="195"/>
      <c r="O692" s="195"/>
      <c r="P692" s="195"/>
      <c r="Q692" s="195"/>
      <c r="R692" s="195"/>
      <c r="S692" s="195"/>
      <c r="T692" s="196"/>
      <c r="AT692" s="197" t="s">
        <v>325</v>
      </c>
      <c r="AU692" s="197" t="s">
        <v>106</v>
      </c>
      <c r="AV692" s="11" t="s">
        <v>106</v>
      </c>
      <c r="AW692" s="11" t="s">
        <v>31</v>
      </c>
      <c r="AX692" s="11" t="s">
        <v>77</v>
      </c>
      <c r="AY692" s="197" t="s">
        <v>310</v>
      </c>
    </row>
    <row r="693" spans="2:65" s="1" customFormat="1" ht="16.5" customHeight="1">
      <c r="B693" s="31"/>
      <c r="C693" s="175" t="s">
        <v>1437</v>
      </c>
      <c r="D693" s="175" t="s">
        <v>317</v>
      </c>
      <c r="E693" s="176" t="s">
        <v>1477</v>
      </c>
      <c r="F693" s="177" t="s">
        <v>1478</v>
      </c>
      <c r="G693" s="178" t="s">
        <v>720</v>
      </c>
      <c r="H693" s="179">
        <v>10</v>
      </c>
      <c r="I693" s="180"/>
      <c r="J693" s="179">
        <f>ROUND(I693*H693,2)</f>
        <v>0</v>
      </c>
      <c r="K693" s="177" t="s">
        <v>321</v>
      </c>
      <c r="L693" s="35"/>
      <c r="M693" s="181" t="s">
        <v>1</v>
      </c>
      <c r="N693" s="182" t="s">
        <v>41</v>
      </c>
      <c r="O693" s="57"/>
      <c r="P693" s="183">
        <f>O693*H693</f>
        <v>0</v>
      </c>
      <c r="Q693" s="183">
        <v>0</v>
      </c>
      <c r="R693" s="183">
        <f>Q693*H693</f>
        <v>0</v>
      </c>
      <c r="S693" s="183">
        <v>0</v>
      </c>
      <c r="T693" s="184">
        <f>S693*H693</f>
        <v>0</v>
      </c>
      <c r="AR693" s="14" t="s">
        <v>314</v>
      </c>
      <c r="AT693" s="14" t="s">
        <v>317</v>
      </c>
      <c r="AU693" s="14" t="s">
        <v>106</v>
      </c>
      <c r="AY693" s="14" t="s">
        <v>310</v>
      </c>
      <c r="BE693" s="185">
        <f>IF(N693="základní",J693,0)</f>
        <v>0</v>
      </c>
      <c r="BF693" s="185">
        <f>IF(N693="snížená",J693,0)</f>
        <v>0</v>
      </c>
      <c r="BG693" s="185">
        <f>IF(N693="zákl. přenesená",J693,0)</f>
        <v>0</v>
      </c>
      <c r="BH693" s="185">
        <f>IF(N693="sníž. přenesená",J693,0)</f>
        <v>0</v>
      </c>
      <c r="BI693" s="185">
        <f>IF(N693="nulová",J693,0)</f>
        <v>0</v>
      </c>
      <c r="BJ693" s="14" t="s">
        <v>106</v>
      </c>
      <c r="BK693" s="185">
        <f>ROUND(I693*H693,2)</f>
        <v>0</v>
      </c>
      <c r="BL693" s="14" t="s">
        <v>314</v>
      </c>
      <c r="BM693" s="14" t="s">
        <v>3117</v>
      </c>
    </row>
    <row r="694" spans="2:51" s="11" customFormat="1" ht="11.25">
      <c r="B694" s="186"/>
      <c r="C694" s="187"/>
      <c r="D694" s="188" t="s">
        <v>325</v>
      </c>
      <c r="E694" s="189" t="s">
        <v>1446</v>
      </c>
      <c r="F694" s="190" t="s">
        <v>3116</v>
      </c>
      <c r="G694" s="187"/>
      <c r="H694" s="191">
        <v>10</v>
      </c>
      <c r="I694" s="192"/>
      <c r="J694" s="187"/>
      <c r="K694" s="187"/>
      <c r="L694" s="193"/>
      <c r="M694" s="194"/>
      <c r="N694" s="195"/>
      <c r="O694" s="195"/>
      <c r="P694" s="195"/>
      <c r="Q694" s="195"/>
      <c r="R694" s="195"/>
      <c r="S694" s="195"/>
      <c r="T694" s="196"/>
      <c r="AT694" s="197" t="s">
        <v>325</v>
      </c>
      <c r="AU694" s="197" t="s">
        <v>106</v>
      </c>
      <c r="AV694" s="11" t="s">
        <v>106</v>
      </c>
      <c r="AW694" s="11" t="s">
        <v>31</v>
      </c>
      <c r="AX694" s="11" t="s">
        <v>77</v>
      </c>
      <c r="AY694" s="197" t="s">
        <v>310</v>
      </c>
    </row>
    <row r="695" spans="2:65" s="1" customFormat="1" ht="16.5" customHeight="1">
      <c r="B695" s="31"/>
      <c r="C695" s="175" t="s">
        <v>1442</v>
      </c>
      <c r="D695" s="175" t="s">
        <v>317</v>
      </c>
      <c r="E695" s="176" t="s">
        <v>1482</v>
      </c>
      <c r="F695" s="177" t="s">
        <v>1483</v>
      </c>
      <c r="G695" s="178" t="s">
        <v>720</v>
      </c>
      <c r="H695" s="179">
        <v>150</v>
      </c>
      <c r="I695" s="180"/>
      <c r="J695" s="179">
        <f>ROUND(I695*H695,2)</f>
        <v>0</v>
      </c>
      <c r="K695" s="177" t="s">
        <v>321</v>
      </c>
      <c r="L695" s="35"/>
      <c r="M695" s="181" t="s">
        <v>1</v>
      </c>
      <c r="N695" s="182" t="s">
        <v>41</v>
      </c>
      <c r="O695" s="57"/>
      <c r="P695" s="183">
        <f>O695*H695</f>
        <v>0</v>
      </c>
      <c r="Q695" s="183">
        <v>0</v>
      </c>
      <c r="R695" s="183">
        <f>Q695*H695</f>
        <v>0</v>
      </c>
      <c r="S695" s="183">
        <v>0</v>
      </c>
      <c r="T695" s="184">
        <f>S695*H695</f>
        <v>0</v>
      </c>
      <c r="AR695" s="14" t="s">
        <v>314</v>
      </c>
      <c r="AT695" s="14" t="s">
        <v>317</v>
      </c>
      <c r="AU695" s="14" t="s">
        <v>106</v>
      </c>
      <c r="AY695" s="14" t="s">
        <v>310</v>
      </c>
      <c r="BE695" s="185">
        <f>IF(N695="základní",J695,0)</f>
        <v>0</v>
      </c>
      <c r="BF695" s="185">
        <f>IF(N695="snížená",J695,0)</f>
        <v>0</v>
      </c>
      <c r="BG695" s="185">
        <f>IF(N695="zákl. přenesená",J695,0)</f>
        <v>0</v>
      </c>
      <c r="BH695" s="185">
        <f>IF(N695="sníž. přenesená",J695,0)</f>
        <v>0</v>
      </c>
      <c r="BI695" s="185">
        <f>IF(N695="nulová",J695,0)</f>
        <v>0</v>
      </c>
      <c r="BJ695" s="14" t="s">
        <v>106</v>
      </c>
      <c r="BK695" s="185">
        <f>ROUND(I695*H695,2)</f>
        <v>0</v>
      </c>
      <c r="BL695" s="14" t="s">
        <v>314</v>
      </c>
      <c r="BM695" s="14" t="s">
        <v>3118</v>
      </c>
    </row>
    <row r="696" spans="2:51" s="11" customFormat="1" ht="11.25">
      <c r="B696" s="186"/>
      <c r="C696" s="187"/>
      <c r="D696" s="188" t="s">
        <v>325</v>
      </c>
      <c r="E696" s="189" t="s">
        <v>1451</v>
      </c>
      <c r="F696" s="190" t="s">
        <v>3119</v>
      </c>
      <c r="G696" s="187"/>
      <c r="H696" s="191">
        <v>150</v>
      </c>
      <c r="I696" s="192"/>
      <c r="J696" s="187"/>
      <c r="K696" s="187"/>
      <c r="L696" s="193"/>
      <c r="M696" s="194"/>
      <c r="N696" s="195"/>
      <c r="O696" s="195"/>
      <c r="P696" s="195"/>
      <c r="Q696" s="195"/>
      <c r="R696" s="195"/>
      <c r="S696" s="195"/>
      <c r="T696" s="196"/>
      <c r="AT696" s="197" t="s">
        <v>325</v>
      </c>
      <c r="AU696" s="197" t="s">
        <v>106</v>
      </c>
      <c r="AV696" s="11" t="s">
        <v>106</v>
      </c>
      <c r="AW696" s="11" t="s">
        <v>31</v>
      </c>
      <c r="AX696" s="11" t="s">
        <v>77</v>
      </c>
      <c r="AY696" s="197" t="s">
        <v>310</v>
      </c>
    </row>
    <row r="697" spans="2:65" s="1" customFormat="1" ht="16.5" customHeight="1">
      <c r="B697" s="31"/>
      <c r="C697" s="175" t="s">
        <v>1448</v>
      </c>
      <c r="D697" s="175" t="s">
        <v>317</v>
      </c>
      <c r="E697" s="176" t="s">
        <v>1488</v>
      </c>
      <c r="F697" s="177" t="s">
        <v>1489</v>
      </c>
      <c r="G697" s="178" t="s">
        <v>720</v>
      </c>
      <c r="H697" s="179">
        <v>20</v>
      </c>
      <c r="I697" s="180"/>
      <c r="J697" s="179">
        <f>ROUND(I697*H697,2)</f>
        <v>0</v>
      </c>
      <c r="K697" s="177" t="s">
        <v>321</v>
      </c>
      <c r="L697" s="35"/>
      <c r="M697" s="181" t="s">
        <v>1</v>
      </c>
      <c r="N697" s="182" t="s">
        <v>41</v>
      </c>
      <c r="O697" s="57"/>
      <c r="P697" s="183">
        <f>O697*H697</f>
        <v>0</v>
      </c>
      <c r="Q697" s="183">
        <v>0</v>
      </c>
      <c r="R697" s="183">
        <f>Q697*H697</f>
        <v>0</v>
      </c>
      <c r="S697" s="183">
        <v>0</v>
      </c>
      <c r="T697" s="184">
        <f>S697*H697</f>
        <v>0</v>
      </c>
      <c r="AR697" s="14" t="s">
        <v>314</v>
      </c>
      <c r="AT697" s="14" t="s">
        <v>317</v>
      </c>
      <c r="AU697" s="14" t="s">
        <v>106</v>
      </c>
      <c r="AY697" s="14" t="s">
        <v>310</v>
      </c>
      <c r="BE697" s="185">
        <f>IF(N697="základní",J697,0)</f>
        <v>0</v>
      </c>
      <c r="BF697" s="185">
        <f>IF(N697="snížená",J697,0)</f>
        <v>0</v>
      </c>
      <c r="BG697" s="185">
        <f>IF(N697="zákl. přenesená",J697,0)</f>
        <v>0</v>
      </c>
      <c r="BH697" s="185">
        <f>IF(N697="sníž. přenesená",J697,0)</f>
        <v>0</v>
      </c>
      <c r="BI697" s="185">
        <f>IF(N697="nulová",J697,0)</f>
        <v>0</v>
      </c>
      <c r="BJ697" s="14" t="s">
        <v>106</v>
      </c>
      <c r="BK697" s="185">
        <f>ROUND(I697*H697,2)</f>
        <v>0</v>
      </c>
      <c r="BL697" s="14" t="s">
        <v>314</v>
      </c>
      <c r="BM697" s="14" t="s">
        <v>3120</v>
      </c>
    </row>
    <row r="698" spans="2:51" s="11" customFormat="1" ht="11.25">
      <c r="B698" s="186"/>
      <c r="C698" s="187"/>
      <c r="D698" s="188" t="s">
        <v>325</v>
      </c>
      <c r="E698" s="189" t="s">
        <v>1457</v>
      </c>
      <c r="F698" s="190" t="s">
        <v>3121</v>
      </c>
      <c r="G698" s="187"/>
      <c r="H698" s="191">
        <v>20</v>
      </c>
      <c r="I698" s="192"/>
      <c r="J698" s="187"/>
      <c r="K698" s="187"/>
      <c r="L698" s="193"/>
      <c r="M698" s="194"/>
      <c r="N698" s="195"/>
      <c r="O698" s="195"/>
      <c r="P698" s="195"/>
      <c r="Q698" s="195"/>
      <c r="R698" s="195"/>
      <c r="S698" s="195"/>
      <c r="T698" s="196"/>
      <c r="AT698" s="197" t="s">
        <v>325</v>
      </c>
      <c r="AU698" s="197" t="s">
        <v>106</v>
      </c>
      <c r="AV698" s="11" t="s">
        <v>106</v>
      </c>
      <c r="AW698" s="11" t="s">
        <v>31</v>
      </c>
      <c r="AX698" s="11" t="s">
        <v>77</v>
      </c>
      <c r="AY698" s="197" t="s">
        <v>310</v>
      </c>
    </row>
    <row r="699" spans="2:65" s="1" customFormat="1" ht="16.5" customHeight="1">
      <c r="B699" s="31"/>
      <c r="C699" s="175" t="s">
        <v>1453</v>
      </c>
      <c r="D699" s="175" t="s">
        <v>317</v>
      </c>
      <c r="E699" s="176" t="s">
        <v>1494</v>
      </c>
      <c r="F699" s="177" t="s">
        <v>1495</v>
      </c>
      <c r="G699" s="178" t="s">
        <v>720</v>
      </c>
      <c r="H699" s="179">
        <v>10</v>
      </c>
      <c r="I699" s="180"/>
      <c r="J699" s="179">
        <f>ROUND(I699*H699,2)</f>
        <v>0</v>
      </c>
      <c r="K699" s="177" t="s">
        <v>321</v>
      </c>
      <c r="L699" s="35"/>
      <c r="M699" s="181" t="s">
        <v>1</v>
      </c>
      <c r="N699" s="182" t="s">
        <v>41</v>
      </c>
      <c r="O699" s="57"/>
      <c r="P699" s="183">
        <f>O699*H699</f>
        <v>0</v>
      </c>
      <c r="Q699" s="183">
        <v>0</v>
      </c>
      <c r="R699" s="183">
        <f>Q699*H699</f>
        <v>0</v>
      </c>
      <c r="S699" s="183">
        <v>0</v>
      </c>
      <c r="T699" s="184">
        <f>S699*H699</f>
        <v>0</v>
      </c>
      <c r="AR699" s="14" t="s">
        <v>314</v>
      </c>
      <c r="AT699" s="14" t="s">
        <v>317</v>
      </c>
      <c r="AU699" s="14" t="s">
        <v>106</v>
      </c>
      <c r="AY699" s="14" t="s">
        <v>310</v>
      </c>
      <c r="BE699" s="185">
        <f>IF(N699="základní",J699,0)</f>
        <v>0</v>
      </c>
      <c r="BF699" s="185">
        <f>IF(N699="snížená",J699,0)</f>
        <v>0</v>
      </c>
      <c r="BG699" s="185">
        <f>IF(N699="zákl. přenesená",J699,0)</f>
        <v>0</v>
      </c>
      <c r="BH699" s="185">
        <f>IF(N699="sníž. přenesená",J699,0)</f>
        <v>0</v>
      </c>
      <c r="BI699" s="185">
        <f>IF(N699="nulová",J699,0)</f>
        <v>0</v>
      </c>
      <c r="BJ699" s="14" t="s">
        <v>106</v>
      </c>
      <c r="BK699" s="185">
        <f>ROUND(I699*H699,2)</f>
        <v>0</v>
      </c>
      <c r="BL699" s="14" t="s">
        <v>314</v>
      </c>
      <c r="BM699" s="14" t="s">
        <v>3122</v>
      </c>
    </row>
    <row r="700" spans="2:51" s="11" customFormat="1" ht="11.25">
      <c r="B700" s="186"/>
      <c r="C700" s="187"/>
      <c r="D700" s="188" t="s">
        <v>325</v>
      </c>
      <c r="E700" s="189" t="s">
        <v>1463</v>
      </c>
      <c r="F700" s="190" t="s">
        <v>3116</v>
      </c>
      <c r="G700" s="187"/>
      <c r="H700" s="191">
        <v>10</v>
      </c>
      <c r="I700" s="192"/>
      <c r="J700" s="187"/>
      <c r="K700" s="187"/>
      <c r="L700" s="193"/>
      <c r="M700" s="194"/>
      <c r="N700" s="195"/>
      <c r="O700" s="195"/>
      <c r="P700" s="195"/>
      <c r="Q700" s="195"/>
      <c r="R700" s="195"/>
      <c r="S700" s="195"/>
      <c r="T700" s="196"/>
      <c r="AT700" s="197" t="s">
        <v>325</v>
      </c>
      <c r="AU700" s="197" t="s">
        <v>106</v>
      </c>
      <c r="AV700" s="11" t="s">
        <v>106</v>
      </c>
      <c r="AW700" s="11" t="s">
        <v>31</v>
      </c>
      <c r="AX700" s="11" t="s">
        <v>77</v>
      </c>
      <c r="AY700" s="197" t="s">
        <v>310</v>
      </c>
    </row>
    <row r="701" spans="2:65" s="1" customFormat="1" ht="16.5" customHeight="1">
      <c r="B701" s="31"/>
      <c r="C701" s="175" t="s">
        <v>1459</v>
      </c>
      <c r="D701" s="175" t="s">
        <v>317</v>
      </c>
      <c r="E701" s="176" t="s">
        <v>1504</v>
      </c>
      <c r="F701" s="177" t="s">
        <v>3123</v>
      </c>
      <c r="G701" s="178" t="s">
        <v>422</v>
      </c>
      <c r="H701" s="179">
        <v>200</v>
      </c>
      <c r="I701" s="180"/>
      <c r="J701" s="179">
        <f>ROUND(I701*H701,2)</f>
        <v>0</v>
      </c>
      <c r="K701" s="177" t="s">
        <v>321</v>
      </c>
      <c r="L701" s="35"/>
      <c r="M701" s="181" t="s">
        <v>1</v>
      </c>
      <c r="N701" s="182" t="s">
        <v>41</v>
      </c>
      <c r="O701" s="57"/>
      <c r="P701" s="183">
        <f>O701*H701</f>
        <v>0</v>
      </c>
      <c r="Q701" s="183">
        <v>0</v>
      </c>
      <c r="R701" s="183">
        <f>Q701*H701</f>
        <v>0</v>
      </c>
      <c r="S701" s="183">
        <v>0</v>
      </c>
      <c r="T701" s="184">
        <f>S701*H701</f>
        <v>0</v>
      </c>
      <c r="AR701" s="14" t="s">
        <v>314</v>
      </c>
      <c r="AT701" s="14" t="s">
        <v>317</v>
      </c>
      <c r="AU701" s="14" t="s">
        <v>106</v>
      </c>
      <c r="AY701" s="14" t="s">
        <v>310</v>
      </c>
      <c r="BE701" s="185">
        <f>IF(N701="základní",J701,0)</f>
        <v>0</v>
      </c>
      <c r="BF701" s="185">
        <f>IF(N701="snížená",J701,0)</f>
        <v>0</v>
      </c>
      <c r="BG701" s="185">
        <f>IF(N701="zákl. přenesená",J701,0)</f>
        <v>0</v>
      </c>
      <c r="BH701" s="185">
        <f>IF(N701="sníž. přenesená",J701,0)</f>
        <v>0</v>
      </c>
      <c r="BI701" s="185">
        <f>IF(N701="nulová",J701,0)</f>
        <v>0</v>
      </c>
      <c r="BJ701" s="14" t="s">
        <v>106</v>
      </c>
      <c r="BK701" s="185">
        <f>ROUND(I701*H701,2)</f>
        <v>0</v>
      </c>
      <c r="BL701" s="14" t="s">
        <v>314</v>
      </c>
      <c r="BM701" s="14" t="s">
        <v>3124</v>
      </c>
    </row>
    <row r="702" spans="2:51" s="11" customFormat="1" ht="11.25">
      <c r="B702" s="186"/>
      <c r="C702" s="187"/>
      <c r="D702" s="188" t="s">
        <v>325</v>
      </c>
      <c r="E702" s="189" t="s">
        <v>1469</v>
      </c>
      <c r="F702" s="190" t="s">
        <v>3108</v>
      </c>
      <c r="G702" s="187"/>
      <c r="H702" s="191">
        <v>200</v>
      </c>
      <c r="I702" s="192"/>
      <c r="J702" s="187"/>
      <c r="K702" s="187"/>
      <c r="L702" s="193"/>
      <c r="M702" s="194"/>
      <c r="N702" s="195"/>
      <c r="O702" s="195"/>
      <c r="P702" s="195"/>
      <c r="Q702" s="195"/>
      <c r="R702" s="195"/>
      <c r="S702" s="195"/>
      <c r="T702" s="196"/>
      <c r="AT702" s="197" t="s">
        <v>325</v>
      </c>
      <c r="AU702" s="197" t="s">
        <v>106</v>
      </c>
      <c r="AV702" s="11" t="s">
        <v>106</v>
      </c>
      <c r="AW702" s="11" t="s">
        <v>31</v>
      </c>
      <c r="AX702" s="11" t="s">
        <v>77</v>
      </c>
      <c r="AY702" s="197" t="s">
        <v>310</v>
      </c>
    </row>
    <row r="703" spans="2:65" s="1" customFormat="1" ht="16.5" customHeight="1">
      <c r="B703" s="31"/>
      <c r="C703" s="175" t="s">
        <v>1465</v>
      </c>
      <c r="D703" s="175" t="s">
        <v>317</v>
      </c>
      <c r="E703" s="176" t="s">
        <v>1509</v>
      </c>
      <c r="F703" s="177" t="s">
        <v>1510</v>
      </c>
      <c r="G703" s="178" t="s">
        <v>401</v>
      </c>
      <c r="H703" s="179">
        <v>40</v>
      </c>
      <c r="I703" s="180"/>
      <c r="J703" s="179">
        <f>ROUND(I703*H703,2)</f>
        <v>0</v>
      </c>
      <c r="K703" s="177" t="s">
        <v>321</v>
      </c>
      <c r="L703" s="35"/>
      <c r="M703" s="181" t="s">
        <v>1</v>
      </c>
      <c r="N703" s="182" t="s">
        <v>41</v>
      </c>
      <c r="O703" s="57"/>
      <c r="P703" s="183">
        <f>O703*H703</f>
        <v>0</v>
      </c>
      <c r="Q703" s="183">
        <v>0</v>
      </c>
      <c r="R703" s="183">
        <f>Q703*H703</f>
        <v>0</v>
      </c>
      <c r="S703" s="183">
        <v>0</v>
      </c>
      <c r="T703" s="184">
        <f>S703*H703</f>
        <v>0</v>
      </c>
      <c r="AR703" s="14" t="s">
        <v>314</v>
      </c>
      <c r="AT703" s="14" t="s">
        <v>317</v>
      </c>
      <c r="AU703" s="14" t="s">
        <v>106</v>
      </c>
      <c r="AY703" s="14" t="s">
        <v>310</v>
      </c>
      <c r="BE703" s="185">
        <f>IF(N703="základní",J703,0)</f>
        <v>0</v>
      </c>
      <c r="BF703" s="185">
        <f>IF(N703="snížená",J703,0)</f>
        <v>0</v>
      </c>
      <c r="BG703" s="185">
        <f>IF(N703="zákl. přenesená",J703,0)</f>
        <v>0</v>
      </c>
      <c r="BH703" s="185">
        <f>IF(N703="sníž. přenesená",J703,0)</f>
        <v>0</v>
      </c>
      <c r="BI703" s="185">
        <f>IF(N703="nulová",J703,0)</f>
        <v>0</v>
      </c>
      <c r="BJ703" s="14" t="s">
        <v>106</v>
      </c>
      <c r="BK703" s="185">
        <f>ROUND(I703*H703,2)</f>
        <v>0</v>
      </c>
      <c r="BL703" s="14" t="s">
        <v>314</v>
      </c>
      <c r="BM703" s="14" t="s">
        <v>3125</v>
      </c>
    </row>
    <row r="704" spans="2:63" s="10" customFormat="1" ht="22.9" customHeight="1">
      <c r="B704" s="159"/>
      <c r="C704" s="160"/>
      <c r="D704" s="161" t="s">
        <v>68</v>
      </c>
      <c r="E704" s="173" t="s">
        <v>1512</v>
      </c>
      <c r="F704" s="173" t="s">
        <v>1513</v>
      </c>
      <c r="G704" s="160"/>
      <c r="H704" s="160"/>
      <c r="I704" s="163"/>
      <c r="J704" s="174">
        <f>BK704</f>
        <v>0</v>
      </c>
      <c r="K704" s="160"/>
      <c r="L704" s="165"/>
      <c r="M704" s="166"/>
      <c r="N704" s="167"/>
      <c r="O704" s="167"/>
      <c r="P704" s="168">
        <f>SUM(P705:P717)</f>
        <v>0</v>
      </c>
      <c r="Q704" s="167"/>
      <c r="R704" s="168">
        <f>SUM(R705:R717)</f>
        <v>8.4170716</v>
      </c>
      <c r="S704" s="167"/>
      <c r="T704" s="169">
        <f>SUM(T705:T717)</f>
        <v>7.0241999999999996</v>
      </c>
      <c r="AR704" s="170" t="s">
        <v>314</v>
      </c>
      <c r="AT704" s="171" t="s">
        <v>68</v>
      </c>
      <c r="AU704" s="171" t="s">
        <v>77</v>
      </c>
      <c r="AY704" s="170" t="s">
        <v>310</v>
      </c>
      <c r="BK704" s="172">
        <f>SUM(BK705:BK717)</f>
        <v>0</v>
      </c>
    </row>
    <row r="705" spans="2:65" s="1" customFormat="1" ht="16.5" customHeight="1">
      <c r="B705" s="31"/>
      <c r="C705" s="175" t="s">
        <v>1471</v>
      </c>
      <c r="D705" s="175" t="s">
        <v>317</v>
      </c>
      <c r="E705" s="176" t="s">
        <v>1515</v>
      </c>
      <c r="F705" s="177" t="s">
        <v>1516</v>
      </c>
      <c r="G705" s="178" t="s">
        <v>720</v>
      </c>
      <c r="H705" s="179">
        <v>102</v>
      </c>
      <c r="I705" s="180"/>
      <c r="J705" s="179">
        <f>ROUND(I705*H705,2)</f>
        <v>0</v>
      </c>
      <c r="K705" s="177" t="s">
        <v>321</v>
      </c>
      <c r="L705" s="35"/>
      <c r="M705" s="181" t="s">
        <v>1</v>
      </c>
      <c r="N705" s="182" t="s">
        <v>41</v>
      </c>
      <c r="O705" s="57"/>
      <c r="P705" s="183">
        <f>O705*H705</f>
        <v>0</v>
      </c>
      <c r="Q705" s="183">
        <v>0</v>
      </c>
      <c r="R705" s="183">
        <f>Q705*H705</f>
        <v>0</v>
      </c>
      <c r="S705" s="183">
        <v>0</v>
      </c>
      <c r="T705" s="184">
        <f>S705*H705</f>
        <v>0</v>
      </c>
      <c r="AR705" s="14" t="s">
        <v>314</v>
      </c>
      <c r="AT705" s="14" t="s">
        <v>317</v>
      </c>
      <c r="AU705" s="14" t="s">
        <v>106</v>
      </c>
      <c r="AY705" s="14" t="s">
        <v>310</v>
      </c>
      <c r="BE705" s="185">
        <f>IF(N705="základní",J705,0)</f>
        <v>0</v>
      </c>
      <c r="BF705" s="185">
        <f>IF(N705="snížená",J705,0)</f>
        <v>0</v>
      </c>
      <c r="BG705" s="185">
        <f>IF(N705="zákl. přenesená",J705,0)</f>
        <v>0</v>
      </c>
      <c r="BH705" s="185">
        <f>IF(N705="sníž. přenesená",J705,0)</f>
        <v>0</v>
      </c>
      <c r="BI705" s="185">
        <f>IF(N705="nulová",J705,0)</f>
        <v>0</v>
      </c>
      <c r="BJ705" s="14" t="s">
        <v>106</v>
      </c>
      <c r="BK705" s="185">
        <f>ROUND(I705*H705,2)</f>
        <v>0</v>
      </c>
      <c r="BL705" s="14" t="s">
        <v>314</v>
      </c>
      <c r="BM705" s="14" t="s">
        <v>3126</v>
      </c>
    </row>
    <row r="706" spans="2:51" s="11" customFormat="1" ht="11.25">
      <c r="B706" s="186"/>
      <c r="C706" s="187"/>
      <c r="D706" s="188" t="s">
        <v>325</v>
      </c>
      <c r="E706" s="189" t="s">
        <v>1385</v>
      </c>
      <c r="F706" s="190" t="s">
        <v>3127</v>
      </c>
      <c r="G706" s="187"/>
      <c r="H706" s="191">
        <v>102</v>
      </c>
      <c r="I706" s="192"/>
      <c r="J706" s="187"/>
      <c r="K706" s="187"/>
      <c r="L706" s="193"/>
      <c r="M706" s="194"/>
      <c r="N706" s="195"/>
      <c r="O706" s="195"/>
      <c r="P706" s="195"/>
      <c r="Q706" s="195"/>
      <c r="R706" s="195"/>
      <c r="S706" s="195"/>
      <c r="T706" s="196"/>
      <c r="AT706" s="197" t="s">
        <v>325</v>
      </c>
      <c r="AU706" s="197" t="s">
        <v>106</v>
      </c>
      <c r="AV706" s="11" t="s">
        <v>106</v>
      </c>
      <c r="AW706" s="11" t="s">
        <v>31</v>
      </c>
      <c r="AX706" s="11" t="s">
        <v>77</v>
      </c>
      <c r="AY706" s="197" t="s">
        <v>310</v>
      </c>
    </row>
    <row r="707" spans="2:65" s="1" customFormat="1" ht="22.5" customHeight="1">
      <c r="B707" s="31"/>
      <c r="C707" s="175" t="s">
        <v>1476</v>
      </c>
      <c r="D707" s="175" t="s">
        <v>317</v>
      </c>
      <c r="E707" s="176" t="s">
        <v>1521</v>
      </c>
      <c r="F707" s="177" t="s">
        <v>1522</v>
      </c>
      <c r="G707" s="178" t="s">
        <v>320</v>
      </c>
      <c r="H707" s="179">
        <v>556.05</v>
      </c>
      <c r="I707" s="180"/>
      <c r="J707" s="179">
        <f>ROUND(I707*H707,2)</f>
        <v>0</v>
      </c>
      <c r="K707" s="177" t="s">
        <v>321</v>
      </c>
      <c r="L707" s="35"/>
      <c r="M707" s="181" t="s">
        <v>1</v>
      </c>
      <c r="N707" s="182" t="s">
        <v>41</v>
      </c>
      <c r="O707" s="57"/>
      <c r="P707" s="183">
        <f>O707*H707</f>
        <v>0</v>
      </c>
      <c r="Q707" s="183">
        <v>0</v>
      </c>
      <c r="R707" s="183">
        <f>Q707*H707</f>
        <v>0</v>
      </c>
      <c r="S707" s="183">
        <v>0</v>
      </c>
      <c r="T707" s="184">
        <f>S707*H707</f>
        <v>0</v>
      </c>
      <c r="AR707" s="14" t="s">
        <v>314</v>
      </c>
      <c r="AT707" s="14" t="s">
        <v>317</v>
      </c>
      <c r="AU707" s="14" t="s">
        <v>106</v>
      </c>
      <c r="AY707" s="14" t="s">
        <v>310</v>
      </c>
      <c r="BE707" s="185">
        <f>IF(N707="základní",J707,0)</f>
        <v>0</v>
      </c>
      <c r="BF707" s="185">
        <f>IF(N707="snížená",J707,0)</f>
        <v>0</v>
      </c>
      <c r="BG707" s="185">
        <f>IF(N707="zákl. přenesená",J707,0)</f>
        <v>0</v>
      </c>
      <c r="BH707" s="185">
        <f>IF(N707="sníž. přenesená",J707,0)</f>
        <v>0</v>
      </c>
      <c r="BI707" s="185">
        <f>IF(N707="nulová",J707,0)</f>
        <v>0</v>
      </c>
      <c r="BJ707" s="14" t="s">
        <v>106</v>
      </c>
      <c r="BK707" s="185">
        <f>ROUND(I707*H707,2)</f>
        <v>0</v>
      </c>
      <c r="BL707" s="14" t="s">
        <v>314</v>
      </c>
      <c r="BM707" s="14" t="s">
        <v>3128</v>
      </c>
    </row>
    <row r="708" spans="2:51" s="11" customFormat="1" ht="11.25">
      <c r="B708" s="186"/>
      <c r="C708" s="187"/>
      <c r="D708" s="188" t="s">
        <v>325</v>
      </c>
      <c r="E708" s="189" t="s">
        <v>1390</v>
      </c>
      <c r="F708" s="190" t="s">
        <v>3129</v>
      </c>
      <c r="G708" s="187"/>
      <c r="H708" s="191">
        <v>556.05</v>
      </c>
      <c r="I708" s="192"/>
      <c r="J708" s="187"/>
      <c r="K708" s="187"/>
      <c r="L708" s="193"/>
      <c r="M708" s="194"/>
      <c r="N708" s="195"/>
      <c r="O708" s="195"/>
      <c r="P708" s="195"/>
      <c r="Q708" s="195"/>
      <c r="R708" s="195"/>
      <c r="S708" s="195"/>
      <c r="T708" s="196"/>
      <c r="AT708" s="197" t="s">
        <v>325</v>
      </c>
      <c r="AU708" s="197" t="s">
        <v>106</v>
      </c>
      <c r="AV708" s="11" t="s">
        <v>106</v>
      </c>
      <c r="AW708" s="11" t="s">
        <v>31</v>
      </c>
      <c r="AX708" s="11" t="s">
        <v>69</v>
      </c>
      <c r="AY708" s="197" t="s">
        <v>310</v>
      </c>
    </row>
    <row r="709" spans="2:51" s="11" customFormat="1" ht="11.25">
      <c r="B709" s="186"/>
      <c r="C709" s="187"/>
      <c r="D709" s="188" t="s">
        <v>325</v>
      </c>
      <c r="E709" s="189" t="s">
        <v>3130</v>
      </c>
      <c r="F709" s="190" t="s">
        <v>3131</v>
      </c>
      <c r="G709" s="187"/>
      <c r="H709" s="191">
        <v>556.05</v>
      </c>
      <c r="I709" s="192"/>
      <c r="J709" s="187"/>
      <c r="K709" s="187"/>
      <c r="L709" s="193"/>
      <c r="M709" s="194"/>
      <c r="N709" s="195"/>
      <c r="O709" s="195"/>
      <c r="P709" s="195"/>
      <c r="Q709" s="195"/>
      <c r="R709" s="195"/>
      <c r="S709" s="195"/>
      <c r="T709" s="196"/>
      <c r="AT709" s="197" t="s">
        <v>325</v>
      </c>
      <c r="AU709" s="197" t="s">
        <v>106</v>
      </c>
      <c r="AV709" s="11" t="s">
        <v>106</v>
      </c>
      <c r="AW709" s="11" t="s">
        <v>31</v>
      </c>
      <c r="AX709" s="11" t="s">
        <v>77</v>
      </c>
      <c r="AY709" s="197" t="s">
        <v>310</v>
      </c>
    </row>
    <row r="710" spans="2:65" s="1" customFormat="1" ht="16.5" customHeight="1">
      <c r="B710" s="31"/>
      <c r="C710" s="208" t="s">
        <v>1481</v>
      </c>
      <c r="D710" s="208" t="s">
        <v>422</v>
      </c>
      <c r="E710" s="209" t="s">
        <v>1526</v>
      </c>
      <c r="F710" s="210" t="s">
        <v>1527</v>
      </c>
      <c r="G710" s="211" t="s">
        <v>336</v>
      </c>
      <c r="H710" s="212">
        <v>14.68</v>
      </c>
      <c r="I710" s="213"/>
      <c r="J710" s="212">
        <f>ROUND(I710*H710,2)</f>
        <v>0</v>
      </c>
      <c r="K710" s="210" t="s">
        <v>321</v>
      </c>
      <c r="L710" s="214"/>
      <c r="M710" s="215" t="s">
        <v>1</v>
      </c>
      <c r="N710" s="216" t="s">
        <v>41</v>
      </c>
      <c r="O710" s="57"/>
      <c r="P710" s="183">
        <f>O710*H710</f>
        <v>0</v>
      </c>
      <c r="Q710" s="183">
        <v>0.55</v>
      </c>
      <c r="R710" s="183">
        <f>Q710*H710</f>
        <v>8.074</v>
      </c>
      <c r="S710" s="183">
        <v>0</v>
      </c>
      <c r="T710" s="184">
        <f>S710*H710</f>
        <v>0</v>
      </c>
      <c r="AR710" s="14" t="s">
        <v>391</v>
      </c>
      <c r="AT710" s="14" t="s">
        <v>422</v>
      </c>
      <c r="AU710" s="14" t="s">
        <v>106</v>
      </c>
      <c r="AY710" s="14" t="s">
        <v>310</v>
      </c>
      <c r="BE710" s="185">
        <f>IF(N710="základní",J710,0)</f>
        <v>0</v>
      </c>
      <c r="BF710" s="185">
        <f>IF(N710="snížená",J710,0)</f>
        <v>0</v>
      </c>
      <c r="BG710" s="185">
        <f>IF(N710="zákl. přenesená",J710,0)</f>
        <v>0</v>
      </c>
      <c r="BH710" s="185">
        <f>IF(N710="sníž. přenesená",J710,0)</f>
        <v>0</v>
      </c>
      <c r="BI710" s="185">
        <f>IF(N710="nulová",J710,0)</f>
        <v>0</v>
      </c>
      <c r="BJ710" s="14" t="s">
        <v>106</v>
      </c>
      <c r="BK710" s="185">
        <f>ROUND(I710*H710,2)</f>
        <v>0</v>
      </c>
      <c r="BL710" s="14" t="s">
        <v>314</v>
      </c>
      <c r="BM710" s="14" t="s">
        <v>3132</v>
      </c>
    </row>
    <row r="711" spans="2:51" s="11" customFormat="1" ht="11.25">
      <c r="B711" s="186"/>
      <c r="C711" s="187"/>
      <c r="D711" s="188" t="s">
        <v>325</v>
      </c>
      <c r="E711" s="189" t="s">
        <v>1396</v>
      </c>
      <c r="F711" s="190" t="s">
        <v>3133</v>
      </c>
      <c r="G711" s="187"/>
      <c r="H711" s="191">
        <v>14.68</v>
      </c>
      <c r="I711" s="192"/>
      <c r="J711" s="187"/>
      <c r="K711" s="187"/>
      <c r="L711" s="193"/>
      <c r="M711" s="194"/>
      <c r="N711" s="195"/>
      <c r="O711" s="195"/>
      <c r="P711" s="195"/>
      <c r="Q711" s="195"/>
      <c r="R711" s="195"/>
      <c r="S711" s="195"/>
      <c r="T711" s="196"/>
      <c r="AT711" s="197" t="s">
        <v>325</v>
      </c>
      <c r="AU711" s="197" t="s">
        <v>106</v>
      </c>
      <c r="AV711" s="11" t="s">
        <v>106</v>
      </c>
      <c r="AW711" s="11" t="s">
        <v>31</v>
      </c>
      <c r="AX711" s="11" t="s">
        <v>77</v>
      </c>
      <c r="AY711" s="197" t="s">
        <v>310</v>
      </c>
    </row>
    <row r="712" spans="2:65" s="1" customFormat="1" ht="22.5" customHeight="1">
      <c r="B712" s="31"/>
      <c r="C712" s="175" t="s">
        <v>1487</v>
      </c>
      <c r="D712" s="175" t="s">
        <v>317</v>
      </c>
      <c r="E712" s="176" t="s">
        <v>1534</v>
      </c>
      <c r="F712" s="177" t="s">
        <v>1535</v>
      </c>
      <c r="G712" s="178" t="s">
        <v>320</v>
      </c>
      <c r="H712" s="179">
        <v>468.28</v>
      </c>
      <c r="I712" s="180"/>
      <c r="J712" s="179">
        <f>ROUND(I712*H712,2)</f>
        <v>0</v>
      </c>
      <c r="K712" s="177" t="s">
        <v>321</v>
      </c>
      <c r="L712" s="35"/>
      <c r="M712" s="181" t="s">
        <v>1</v>
      </c>
      <c r="N712" s="182" t="s">
        <v>41</v>
      </c>
      <c r="O712" s="57"/>
      <c r="P712" s="183">
        <f>O712*H712</f>
        <v>0</v>
      </c>
      <c r="Q712" s="183">
        <v>0</v>
      </c>
      <c r="R712" s="183">
        <f>Q712*H712</f>
        <v>0</v>
      </c>
      <c r="S712" s="183">
        <v>0.015</v>
      </c>
      <c r="T712" s="184">
        <f>S712*H712</f>
        <v>7.0241999999999996</v>
      </c>
      <c r="AR712" s="14" t="s">
        <v>314</v>
      </c>
      <c r="AT712" s="14" t="s">
        <v>317</v>
      </c>
      <c r="AU712" s="14" t="s">
        <v>106</v>
      </c>
      <c r="AY712" s="14" t="s">
        <v>310</v>
      </c>
      <c r="BE712" s="185">
        <f>IF(N712="základní",J712,0)</f>
        <v>0</v>
      </c>
      <c r="BF712" s="185">
        <f>IF(N712="snížená",J712,0)</f>
        <v>0</v>
      </c>
      <c r="BG712" s="185">
        <f>IF(N712="zákl. přenesená",J712,0)</f>
        <v>0</v>
      </c>
      <c r="BH712" s="185">
        <f>IF(N712="sníž. přenesená",J712,0)</f>
        <v>0</v>
      </c>
      <c r="BI712" s="185">
        <f>IF(N712="nulová",J712,0)</f>
        <v>0</v>
      </c>
      <c r="BJ712" s="14" t="s">
        <v>106</v>
      </c>
      <c r="BK712" s="185">
        <f>ROUND(I712*H712,2)</f>
        <v>0</v>
      </c>
      <c r="BL712" s="14" t="s">
        <v>314</v>
      </c>
      <c r="BM712" s="14" t="s">
        <v>3134</v>
      </c>
    </row>
    <row r="713" spans="2:51" s="11" customFormat="1" ht="11.25">
      <c r="B713" s="186"/>
      <c r="C713" s="187"/>
      <c r="D713" s="188" t="s">
        <v>325</v>
      </c>
      <c r="E713" s="189" t="s">
        <v>1402</v>
      </c>
      <c r="F713" s="190" t="s">
        <v>3135</v>
      </c>
      <c r="G713" s="187"/>
      <c r="H713" s="191">
        <v>468.28</v>
      </c>
      <c r="I713" s="192"/>
      <c r="J713" s="187"/>
      <c r="K713" s="187"/>
      <c r="L713" s="193"/>
      <c r="M713" s="194"/>
      <c r="N713" s="195"/>
      <c r="O713" s="195"/>
      <c r="P713" s="195"/>
      <c r="Q713" s="195"/>
      <c r="R713" s="195"/>
      <c r="S713" s="195"/>
      <c r="T713" s="196"/>
      <c r="AT713" s="197" t="s">
        <v>325</v>
      </c>
      <c r="AU713" s="197" t="s">
        <v>106</v>
      </c>
      <c r="AV713" s="11" t="s">
        <v>106</v>
      </c>
      <c r="AW713" s="11" t="s">
        <v>31</v>
      </c>
      <c r="AX713" s="11" t="s">
        <v>69</v>
      </c>
      <c r="AY713" s="197" t="s">
        <v>310</v>
      </c>
    </row>
    <row r="714" spans="2:51" s="11" customFormat="1" ht="11.25">
      <c r="B714" s="186"/>
      <c r="C714" s="187"/>
      <c r="D714" s="188" t="s">
        <v>325</v>
      </c>
      <c r="E714" s="189" t="s">
        <v>3136</v>
      </c>
      <c r="F714" s="190" t="s">
        <v>3137</v>
      </c>
      <c r="G714" s="187"/>
      <c r="H714" s="191">
        <v>468.28</v>
      </c>
      <c r="I714" s="192"/>
      <c r="J714" s="187"/>
      <c r="K714" s="187"/>
      <c r="L714" s="193"/>
      <c r="M714" s="194"/>
      <c r="N714" s="195"/>
      <c r="O714" s="195"/>
      <c r="P714" s="195"/>
      <c r="Q714" s="195"/>
      <c r="R714" s="195"/>
      <c r="S714" s="195"/>
      <c r="T714" s="196"/>
      <c r="AT714" s="197" t="s">
        <v>325</v>
      </c>
      <c r="AU714" s="197" t="s">
        <v>106</v>
      </c>
      <c r="AV714" s="11" t="s">
        <v>106</v>
      </c>
      <c r="AW714" s="11" t="s">
        <v>31</v>
      </c>
      <c r="AX714" s="11" t="s">
        <v>77</v>
      </c>
      <c r="AY714" s="197" t="s">
        <v>310</v>
      </c>
    </row>
    <row r="715" spans="2:65" s="1" customFormat="1" ht="16.5" customHeight="1">
      <c r="B715" s="31"/>
      <c r="C715" s="175" t="s">
        <v>1493</v>
      </c>
      <c r="D715" s="175" t="s">
        <v>317</v>
      </c>
      <c r="E715" s="176" t="s">
        <v>1539</v>
      </c>
      <c r="F715" s="177" t="s">
        <v>1540</v>
      </c>
      <c r="G715" s="178" t="s">
        <v>336</v>
      </c>
      <c r="H715" s="179">
        <v>14.68</v>
      </c>
      <c r="I715" s="180"/>
      <c r="J715" s="179">
        <f>ROUND(I715*H715,2)</f>
        <v>0</v>
      </c>
      <c r="K715" s="177" t="s">
        <v>321</v>
      </c>
      <c r="L715" s="35"/>
      <c r="M715" s="181" t="s">
        <v>1</v>
      </c>
      <c r="N715" s="182" t="s">
        <v>41</v>
      </c>
      <c r="O715" s="57"/>
      <c r="P715" s="183">
        <f>O715*H715</f>
        <v>0</v>
      </c>
      <c r="Q715" s="183">
        <v>0.02337</v>
      </c>
      <c r="R715" s="183">
        <f>Q715*H715</f>
        <v>0.3430716</v>
      </c>
      <c r="S715" s="183">
        <v>0</v>
      </c>
      <c r="T715" s="184">
        <f>S715*H715</f>
        <v>0</v>
      </c>
      <c r="AR715" s="14" t="s">
        <v>314</v>
      </c>
      <c r="AT715" s="14" t="s">
        <v>317</v>
      </c>
      <c r="AU715" s="14" t="s">
        <v>106</v>
      </c>
      <c r="AY715" s="14" t="s">
        <v>310</v>
      </c>
      <c r="BE715" s="185">
        <f>IF(N715="základní",J715,0)</f>
        <v>0</v>
      </c>
      <c r="BF715" s="185">
        <f>IF(N715="snížená",J715,0)</f>
        <v>0</v>
      </c>
      <c r="BG715" s="185">
        <f>IF(N715="zákl. přenesená",J715,0)</f>
        <v>0</v>
      </c>
      <c r="BH715" s="185">
        <f>IF(N715="sníž. přenesená",J715,0)</f>
        <v>0</v>
      </c>
      <c r="BI715" s="185">
        <f>IF(N715="nulová",J715,0)</f>
        <v>0</v>
      </c>
      <c r="BJ715" s="14" t="s">
        <v>106</v>
      </c>
      <c r="BK715" s="185">
        <f>ROUND(I715*H715,2)</f>
        <v>0</v>
      </c>
      <c r="BL715" s="14" t="s">
        <v>314</v>
      </c>
      <c r="BM715" s="14" t="s">
        <v>3138</v>
      </c>
    </row>
    <row r="716" spans="2:51" s="11" customFormat="1" ht="11.25">
      <c r="B716" s="186"/>
      <c r="C716" s="187"/>
      <c r="D716" s="188" t="s">
        <v>325</v>
      </c>
      <c r="E716" s="189" t="s">
        <v>1408</v>
      </c>
      <c r="F716" s="190" t="s">
        <v>3133</v>
      </c>
      <c r="G716" s="187"/>
      <c r="H716" s="191">
        <v>14.68</v>
      </c>
      <c r="I716" s="192"/>
      <c r="J716" s="187"/>
      <c r="K716" s="187"/>
      <c r="L716" s="193"/>
      <c r="M716" s="194"/>
      <c r="N716" s="195"/>
      <c r="O716" s="195"/>
      <c r="P716" s="195"/>
      <c r="Q716" s="195"/>
      <c r="R716" s="195"/>
      <c r="S716" s="195"/>
      <c r="T716" s="196"/>
      <c r="AT716" s="197" t="s">
        <v>325</v>
      </c>
      <c r="AU716" s="197" t="s">
        <v>106</v>
      </c>
      <c r="AV716" s="11" t="s">
        <v>106</v>
      </c>
      <c r="AW716" s="11" t="s">
        <v>31</v>
      </c>
      <c r="AX716" s="11" t="s">
        <v>77</v>
      </c>
      <c r="AY716" s="197" t="s">
        <v>310</v>
      </c>
    </row>
    <row r="717" spans="2:65" s="1" customFormat="1" ht="22.5" customHeight="1">
      <c r="B717" s="31"/>
      <c r="C717" s="175" t="s">
        <v>1499</v>
      </c>
      <c r="D717" s="175" t="s">
        <v>317</v>
      </c>
      <c r="E717" s="176" t="s">
        <v>1545</v>
      </c>
      <c r="F717" s="177" t="s">
        <v>1546</v>
      </c>
      <c r="G717" s="178" t="s">
        <v>832</v>
      </c>
      <c r="H717" s="179">
        <v>8.42</v>
      </c>
      <c r="I717" s="180"/>
      <c r="J717" s="179">
        <f>ROUND(I717*H717,2)</f>
        <v>0</v>
      </c>
      <c r="K717" s="177" t="s">
        <v>321</v>
      </c>
      <c r="L717" s="35"/>
      <c r="M717" s="181" t="s">
        <v>1</v>
      </c>
      <c r="N717" s="182" t="s">
        <v>41</v>
      </c>
      <c r="O717" s="57"/>
      <c r="P717" s="183">
        <f>O717*H717</f>
        <v>0</v>
      </c>
      <c r="Q717" s="183">
        <v>0</v>
      </c>
      <c r="R717" s="183">
        <f>Q717*H717</f>
        <v>0</v>
      </c>
      <c r="S717" s="183">
        <v>0</v>
      </c>
      <c r="T717" s="184">
        <f>S717*H717</f>
        <v>0</v>
      </c>
      <c r="AR717" s="14" t="s">
        <v>314</v>
      </c>
      <c r="AT717" s="14" t="s">
        <v>317</v>
      </c>
      <c r="AU717" s="14" t="s">
        <v>106</v>
      </c>
      <c r="AY717" s="14" t="s">
        <v>310</v>
      </c>
      <c r="BE717" s="185">
        <f>IF(N717="základní",J717,0)</f>
        <v>0</v>
      </c>
      <c r="BF717" s="185">
        <f>IF(N717="snížená",J717,0)</f>
        <v>0</v>
      </c>
      <c r="BG717" s="185">
        <f>IF(N717="zákl. přenesená",J717,0)</f>
        <v>0</v>
      </c>
      <c r="BH717" s="185">
        <f>IF(N717="sníž. přenesená",J717,0)</f>
        <v>0</v>
      </c>
      <c r="BI717" s="185">
        <f>IF(N717="nulová",J717,0)</f>
        <v>0</v>
      </c>
      <c r="BJ717" s="14" t="s">
        <v>106</v>
      </c>
      <c r="BK717" s="185">
        <f>ROUND(I717*H717,2)</f>
        <v>0</v>
      </c>
      <c r="BL717" s="14" t="s">
        <v>314</v>
      </c>
      <c r="BM717" s="14" t="s">
        <v>3139</v>
      </c>
    </row>
    <row r="718" spans="2:63" s="10" customFormat="1" ht="22.9" customHeight="1">
      <c r="B718" s="159"/>
      <c r="C718" s="160"/>
      <c r="D718" s="161" t="s">
        <v>68</v>
      </c>
      <c r="E718" s="173" t="s">
        <v>1548</v>
      </c>
      <c r="F718" s="173" t="s">
        <v>1549</v>
      </c>
      <c r="G718" s="160"/>
      <c r="H718" s="160"/>
      <c r="I718" s="163"/>
      <c r="J718" s="174">
        <f>BK718</f>
        <v>0</v>
      </c>
      <c r="K718" s="160"/>
      <c r="L718" s="165"/>
      <c r="M718" s="166"/>
      <c r="N718" s="167"/>
      <c r="O718" s="167"/>
      <c r="P718" s="168">
        <f>SUM(P719:P760)</f>
        <v>0</v>
      </c>
      <c r="Q718" s="167"/>
      <c r="R718" s="168">
        <f>SUM(R719:R760)</f>
        <v>1.8950132999999998</v>
      </c>
      <c r="S718" s="167"/>
      <c r="T718" s="169">
        <f>SUM(T719:T760)</f>
        <v>3.7690786</v>
      </c>
      <c r="AR718" s="170" t="s">
        <v>314</v>
      </c>
      <c r="AT718" s="171" t="s">
        <v>68</v>
      </c>
      <c r="AU718" s="171" t="s">
        <v>77</v>
      </c>
      <c r="AY718" s="170" t="s">
        <v>310</v>
      </c>
      <c r="BK718" s="172">
        <f>SUM(BK719:BK760)</f>
        <v>0</v>
      </c>
    </row>
    <row r="719" spans="2:65" s="1" customFormat="1" ht="16.5" customHeight="1">
      <c r="B719" s="31"/>
      <c r="C719" s="175" t="s">
        <v>1503</v>
      </c>
      <c r="D719" s="175" t="s">
        <v>317</v>
      </c>
      <c r="E719" s="176" t="s">
        <v>1551</v>
      </c>
      <c r="F719" s="177" t="s">
        <v>1552</v>
      </c>
      <c r="G719" s="178" t="s">
        <v>720</v>
      </c>
      <c r="H719" s="179">
        <v>2</v>
      </c>
      <c r="I719" s="180"/>
      <c r="J719" s="179">
        <f>ROUND(I719*H719,2)</f>
        <v>0</v>
      </c>
      <c r="K719" s="177" t="s">
        <v>321</v>
      </c>
      <c r="L719" s="35"/>
      <c r="M719" s="181" t="s">
        <v>1</v>
      </c>
      <c r="N719" s="182" t="s">
        <v>41</v>
      </c>
      <c r="O719" s="57"/>
      <c r="P719" s="183">
        <f>O719*H719</f>
        <v>0</v>
      </c>
      <c r="Q719" s="183">
        <v>0</v>
      </c>
      <c r="R719" s="183">
        <f>Q719*H719</f>
        <v>0</v>
      </c>
      <c r="S719" s="183">
        <v>0</v>
      </c>
      <c r="T719" s="184">
        <f>S719*H719</f>
        <v>0</v>
      </c>
      <c r="AR719" s="14" t="s">
        <v>314</v>
      </c>
      <c r="AT719" s="14" t="s">
        <v>317</v>
      </c>
      <c r="AU719" s="14" t="s">
        <v>106</v>
      </c>
      <c r="AY719" s="14" t="s">
        <v>310</v>
      </c>
      <c r="BE719" s="185">
        <f>IF(N719="základní",J719,0)</f>
        <v>0</v>
      </c>
      <c r="BF719" s="185">
        <f>IF(N719="snížená",J719,0)</f>
        <v>0</v>
      </c>
      <c r="BG719" s="185">
        <f>IF(N719="zákl. přenesená",J719,0)</f>
        <v>0</v>
      </c>
      <c r="BH719" s="185">
        <f>IF(N719="sníž. přenesená",J719,0)</f>
        <v>0</v>
      </c>
      <c r="BI719" s="185">
        <f>IF(N719="nulová",J719,0)</f>
        <v>0</v>
      </c>
      <c r="BJ719" s="14" t="s">
        <v>106</v>
      </c>
      <c r="BK719" s="185">
        <f>ROUND(I719*H719,2)</f>
        <v>0</v>
      </c>
      <c r="BL719" s="14" t="s">
        <v>314</v>
      </c>
      <c r="BM719" s="14" t="s">
        <v>3140</v>
      </c>
    </row>
    <row r="720" spans="2:51" s="11" customFormat="1" ht="11.25">
      <c r="B720" s="186"/>
      <c r="C720" s="187"/>
      <c r="D720" s="188" t="s">
        <v>325</v>
      </c>
      <c r="E720" s="189" t="s">
        <v>1419</v>
      </c>
      <c r="F720" s="190" t="s">
        <v>3141</v>
      </c>
      <c r="G720" s="187"/>
      <c r="H720" s="191">
        <v>2</v>
      </c>
      <c r="I720" s="192"/>
      <c r="J720" s="187"/>
      <c r="K720" s="187"/>
      <c r="L720" s="193"/>
      <c r="M720" s="194"/>
      <c r="N720" s="195"/>
      <c r="O720" s="195"/>
      <c r="P720" s="195"/>
      <c r="Q720" s="195"/>
      <c r="R720" s="195"/>
      <c r="S720" s="195"/>
      <c r="T720" s="196"/>
      <c r="AT720" s="197" t="s">
        <v>325</v>
      </c>
      <c r="AU720" s="197" t="s">
        <v>106</v>
      </c>
      <c r="AV720" s="11" t="s">
        <v>106</v>
      </c>
      <c r="AW720" s="11" t="s">
        <v>31</v>
      </c>
      <c r="AX720" s="11" t="s">
        <v>77</v>
      </c>
      <c r="AY720" s="197" t="s">
        <v>310</v>
      </c>
    </row>
    <row r="721" spans="2:65" s="1" customFormat="1" ht="16.5" customHeight="1">
      <c r="B721" s="31"/>
      <c r="C721" s="175" t="s">
        <v>1508</v>
      </c>
      <c r="D721" s="175" t="s">
        <v>317</v>
      </c>
      <c r="E721" s="176" t="s">
        <v>1557</v>
      </c>
      <c r="F721" s="177" t="s">
        <v>1558</v>
      </c>
      <c r="G721" s="178" t="s">
        <v>720</v>
      </c>
      <c r="H721" s="179">
        <v>102</v>
      </c>
      <c r="I721" s="180"/>
      <c r="J721" s="179">
        <f>ROUND(I721*H721,2)</f>
        <v>0</v>
      </c>
      <c r="K721" s="177" t="s">
        <v>321</v>
      </c>
      <c r="L721" s="35"/>
      <c r="M721" s="181" t="s">
        <v>1</v>
      </c>
      <c r="N721" s="182" t="s">
        <v>41</v>
      </c>
      <c r="O721" s="57"/>
      <c r="P721" s="183">
        <f>O721*H721</f>
        <v>0</v>
      </c>
      <c r="Q721" s="183">
        <v>0</v>
      </c>
      <c r="R721" s="183">
        <f>Q721*H721</f>
        <v>0</v>
      </c>
      <c r="S721" s="183">
        <v>0</v>
      </c>
      <c r="T721" s="184">
        <f>S721*H721</f>
        <v>0</v>
      </c>
      <c r="AR721" s="14" t="s">
        <v>314</v>
      </c>
      <c r="AT721" s="14" t="s">
        <v>317</v>
      </c>
      <c r="AU721" s="14" t="s">
        <v>106</v>
      </c>
      <c r="AY721" s="14" t="s">
        <v>310</v>
      </c>
      <c r="BE721" s="185">
        <f>IF(N721="základní",J721,0)</f>
        <v>0</v>
      </c>
      <c r="BF721" s="185">
        <f>IF(N721="snížená",J721,0)</f>
        <v>0</v>
      </c>
      <c r="BG721" s="185">
        <f>IF(N721="zákl. přenesená",J721,0)</f>
        <v>0</v>
      </c>
      <c r="BH721" s="185">
        <f>IF(N721="sníž. přenesená",J721,0)</f>
        <v>0</v>
      </c>
      <c r="BI721" s="185">
        <f>IF(N721="nulová",J721,0)</f>
        <v>0</v>
      </c>
      <c r="BJ721" s="14" t="s">
        <v>106</v>
      </c>
      <c r="BK721" s="185">
        <f>ROUND(I721*H721,2)</f>
        <v>0</v>
      </c>
      <c r="BL721" s="14" t="s">
        <v>314</v>
      </c>
      <c r="BM721" s="14" t="s">
        <v>3142</v>
      </c>
    </row>
    <row r="722" spans="2:51" s="11" customFormat="1" ht="11.25">
      <c r="B722" s="186"/>
      <c r="C722" s="187"/>
      <c r="D722" s="188" t="s">
        <v>325</v>
      </c>
      <c r="E722" s="189" t="s">
        <v>3143</v>
      </c>
      <c r="F722" s="190" t="s">
        <v>3144</v>
      </c>
      <c r="G722" s="187"/>
      <c r="H722" s="191">
        <v>102</v>
      </c>
      <c r="I722" s="192"/>
      <c r="J722" s="187"/>
      <c r="K722" s="187"/>
      <c r="L722" s="193"/>
      <c r="M722" s="194"/>
      <c r="N722" s="195"/>
      <c r="O722" s="195"/>
      <c r="P722" s="195"/>
      <c r="Q722" s="195"/>
      <c r="R722" s="195"/>
      <c r="S722" s="195"/>
      <c r="T722" s="196"/>
      <c r="AT722" s="197" t="s">
        <v>325</v>
      </c>
      <c r="AU722" s="197" t="s">
        <v>106</v>
      </c>
      <c r="AV722" s="11" t="s">
        <v>106</v>
      </c>
      <c r="AW722" s="11" t="s">
        <v>31</v>
      </c>
      <c r="AX722" s="11" t="s">
        <v>77</v>
      </c>
      <c r="AY722" s="197" t="s">
        <v>310</v>
      </c>
    </row>
    <row r="723" spans="2:65" s="1" customFormat="1" ht="16.5" customHeight="1">
      <c r="B723" s="31"/>
      <c r="C723" s="175" t="s">
        <v>1514</v>
      </c>
      <c r="D723" s="175" t="s">
        <v>317</v>
      </c>
      <c r="E723" s="176" t="s">
        <v>1565</v>
      </c>
      <c r="F723" s="177" t="s">
        <v>1566</v>
      </c>
      <c r="G723" s="178" t="s">
        <v>320</v>
      </c>
      <c r="H723" s="179">
        <v>480.11</v>
      </c>
      <c r="I723" s="180"/>
      <c r="J723" s="179">
        <f>ROUND(I723*H723,2)</f>
        <v>0</v>
      </c>
      <c r="K723" s="177" t="s">
        <v>321</v>
      </c>
      <c r="L723" s="35"/>
      <c r="M723" s="181" t="s">
        <v>1</v>
      </c>
      <c r="N723" s="182" t="s">
        <v>41</v>
      </c>
      <c r="O723" s="57"/>
      <c r="P723" s="183">
        <f>O723*H723</f>
        <v>0</v>
      </c>
      <c r="Q723" s="183">
        <v>0</v>
      </c>
      <c r="R723" s="183">
        <f>Q723*H723</f>
        <v>0</v>
      </c>
      <c r="S723" s="183">
        <v>0.00594</v>
      </c>
      <c r="T723" s="184">
        <f>S723*H723</f>
        <v>2.8518534</v>
      </c>
      <c r="AR723" s="14" t="s">
        <v>314</v>
      </c>
      <c r="AT723" s="14" t="s">
        <v>317</v>
      </c>
      <c r="AU723" s="14" t="s">
        <v>106</v>
      </c>
      <c r="AY723" s="14" t="s">
        <v>310</v>
      </c>
      <c r="BE723" s="185">
        <f>IF(N723="základní",J723,0)</f>
        <v>0</v>
      </c>
      <c r="BF723" s="185">
        <f>IF(N723="snížená",J723,0)</f>
        <v>0</v>
      </c>
      <c r="BG723" s="185">
        <f>IF(N723="zákl. přenesená",J723,0)</f>
        <v>0</v>
      </c>
      <c r="BH723" s="185">
        <f>IF(N723="sníž. přenesená",J723,0)</f>
        <v>0</v>
      </c>
      <c r="BI723" s="185">
        <f>IF(N723="nulová",J723,0)</f>
        <v>0</v>
      </c>
      <c r="BJ723" s="14" t="s">
        <v>106</v>
      </c>
      <c r="BK723" s="185">
        <f>ROUND(I723*H723,2)</f>
        <v>0</v>
      </c>
      <c r="BL723" s="14" t="s">
        <v>314</v>
      </c>
      <c r="BM723" s="14" t="s">
        <v>3145</v>
      </c>
    </row>
    <row r="724" spans="2:51" s="11" customFormat="1" ht="11.25">
      <c r="B724" s="186"/>
      <c r="C724" s="187"/>
      <c r="D724" s="188" t="s">
        <v>325</v>
      </c>
      <c r="E724" s="189" t="s">
        <v>1518</v>
      </c>
      <c r="F724" s="190" t="s">
        <v>3135</v>
      </c>
      <c r="G724" s="187"/>
      <c r="H724" s="191">
        <v>468.28</v>
      </c>
      <c r="I724" s="192"/>
      <c r="J724" s="187"/>
      <c r="K724" s="187"/>
      <c r="L724" s="193"/>
      <c r="M724" s="194"/>
      <c r="N724" s="195"/>
      <c r="O724" s="195"/>
      <c r="P724" s="195"/>
      <c r="Q724" s="195"/>
      <c r="R724" s="195"/>
      <c r="S724" s="195"/>
      <c r="T724" s="196"/>
      <c r="AT724" s="197" t="s">
        <v>325</v>
      </c>
      <c r="AU724" s="197" t="s">
        <v>106</v>
      </c>
      <c r="AV724" s="11" t="s">
        <v>106</v>
      </c>
      <c r="AW724" s="11" t="s">
        <v>31</v>
      </c>
      <c r="AX724" s="11" t="s">
        <v>69</v>
      </c>
      <c r="AY724" s="197" t="s">
        <v>310</v>
      </c>
    </row>
    <row r="725" spans="2:51" s="12" customFormat="1" ht="11.25">
      <c r="B725" s="198"/>
      <c r="C725" s="199"/>
      <c r="D725" s="188" t="s">
        <v>325</v>
      </c>
      <c r="E725" s="200" t="s">
        <v>1</v>
      </c>
      <c r="F725" s="201" t="s">
        <v>3146</v>
      </c>
      <c r="G725" s="199"/>
      <c r="H725" s="200" t="s">
        <v>1</v>
      </c>
      <c r="I725" s="202"/>
      <c r="J725" s="199"/>
      <c r="K725" s="199"/>
      <c r="L725" s="203"/>
      <c r="M725" s="204"/>
      <c r="N725" s="205"/>
      <c r="O725" s="205"/>
      <c r="P725" s="205"/>
      <c r="Q725" s="205"/>
      <c r="R725" s="205"/>
      <c r="S725" s="205"/>
      <c r="T725" s="206"/>
      <c r="AT725" s="207" t="s">
        <v>325</v>
      </c>
      <c r="AU725" s="207" t="s">
        <v>106</v>
      </c>
      <c r="AV725" s="12" t="s">
        <v>77</v>
      </c>
      <c r="AW725" s="12" t="s">
        <v>31</v>
      </c>
      <c r="AX725" s="12" t="s">
        <v>69</v>
      </c>
      <c r="AY725" s="207" t="s">
        <v>310</v>
      </c>
    </row>
    <row r="726" spans="2:51" s="11" customFormat="1" ht="11.25">
      <c r="B726" s="186"/>
      <c r="C726" s="187"/>
      <c r="D726" s="188" t="s">
        <v>325</v>
      </c>
      <c r="E726" s="189" t="s">
        <v>2617</v>
      </c>
      <c r="F726" s="190" t="s">
        <v>3147</v>
      </c>
      <c r="G726" s="187"/>
      <c r="H726" s="191">
        <v>11.83</v>
      </c>
      <c r="I726" s="192"/>
      <c r="J726" s="187"/>
      <c r="K726" s="187"/>
      <c r="L726" s="193"/>
      <c r="M726" s="194"/>
      <c r="N726" s="195"/>
      <c r="O726" s="195"/>
      <c r="P726" s="195"/>
      <c r="Q726" s="195"/>
      <c r="R726" s="195"/>
      <c r="S726" s="195"/>
      <c r="T726" s="196"/>
      <c r="AT726" s="197" t="s">
        <v>325</v>
      </c>
      <c r="AU726" s="197" t="s">
        <v>106</v>
      </c>
      <c r="AV726" s="11" t="s">
        <v>106</v>
      </c>
      <c r="AW726" s="11" t="s">
        <v>31</v>
      </c>
      <c r="AX726" s="11" t="s">
        <v>69</v>
      </c>
      <c r="AY726" s="197" t="s">
        <v>310</v>
      </c>
    </row>
    <row r="727" spans="2:51" s="11" customFormat="1" ht="11.25">
      <c r="B727" s="186"/>
      <c r="C727" s="187"/>
      <c r="D727" s="188" t="s">
        <v>325</v>
      </c>
      <c r="E727" s="189" t="s">
        <v>3148</v>
      </c>
      <c r="F727" s="190" t="s">
        <v>3149</v>
      </c>
      <c r="G727" s="187"/>
      <c r="H727" s="191">
        <v>480.11</v>
      </c>
      <c r="I727" s="192"/>
      <c r="J727" s="187"/>
      <c r="K727" s="187"/>
      <c r="L727" s="193"/>
      <c r="M727" s="194"/>
      <c r="N727" s="195"/>
      <c r="O727" s="195"/>
      <c r="P727" s="195"/>
      <c r="Q727" s="195"/>
      <c r="R727" s="195"/>
      <c r="S727" s="195"/>
      <c r="T727" s="196"/>
      <c r="AT727" s="197" t="s">
        <v>325</v>
      </c>
      <c r="AU727" s="197" t="s">
        <v>106</v>
      </c>
      <c r="AV727" s="11" t="s">
        <v>106</v>
      </c>
      <c r="AW727" s="11" t="s">
        <v>31</v>
      </c>
      <c r="AX727" s="11" t="s">
        <v>77</v>
      </c>
      <c r="AY727" s="197" t="s">
        <v>310</v>
      </c>
    </row>
    <row r="728" spans="2:65" s="1" customFormat="1" ht="16.5" customHeight="1">
      <c r="B728" s="31"/>
      <c r="C728" s="175" t="s">
        <v>1520</v>
      </c>
      <c r="D728" s="175" t="s">
        <v>317</v>
      </c>
      <c r="E728" s="176" t="s">
        <v>1570</v>
      </c>
      <c r="F728" s="177" t="s">
        <v>1571</v>
      </c>
      <c r="G728" s="178" t="s">
        <v>1084</v>
      </c>
      <c r="H728" s="179">
        <v>4</v>
      </c>
      <c r="I728" s="180"/>
      <c r="J728" s="179">
        <f>ROUND(I728*H728,2)</f>
        <v>0</v>
      </c>
      <c r="K728" s="177" t="s">
        <v>321</v>
      </c>
      <c r="L728" s="35"/>
      <c r="M728" s="181" t="s">
        <v>1</v>
      </c>
      <c r="N728" s="182" t="s">
        <v>41</v>
      </c>
      <c r="O728" s="57"/>
      <c r="P728" s="183">
        <f>O728*H728</f>
        <v>0</v>
      </c>
      <c r="Q728" s="183">
        <v>0</v>
      </c>
      <c r="R728" s="183">
        <f>Q728*H728</f>
        <v>0</v>
      </c>
      <c r="S728" s="183">
        <v>0.00906</v>
      </c>
      <c r="T728" s="184">
        <f>S728*H728</f>
        <v>0.03624</v>
      </c>
      <c r="AR728" s="14" t="s">
        <v>314</v>
      </c>
      <c r="AT728" s="14" t="s">
        <v>317</v>
      </c>
      <c r="AU728" s="14" t="s">
        <v>106</v>
      </c>
      <c r="AY728" s="14" t="s">
        <v>310</v>
      </c>
      <c r="BE728" s="185">
        <f>IF(N728="základní",J728,0)</f>
        <v>0</v>
      </c>
      <c r="BF728" s="185">
        <f>IF(N728="snížená",J728,0)</f>
        <v>0</v>
      </c>
      <c r="BG728" s="185">
        <f>IF(N728="zákl. přenesená",J728,0)</f>
        <v>0</v>
      </c>
      <c r="BH728" s="185">
        <f>IF(N728="sníž. přenesená",J728,0)</f>
        <v>0</v>
      </c>
      <c r="BI728" s="185">
        <f>IF(N728="nulová",J728,0)</f>
        <v>0</v>
      </c>
      <c r="BJ728" s="14" t="s">
        <v>106</v>
      </c>
      <c r="BK728" s="185">
        <f>ROUND(I728*H728,2)</f>
        <v>0</v>
      </c>
      <c r="BL728" s="14" t="s">
        <v>314</v>
      </c>
      <c r="BM728" s="14" t="s">
        <v>3150</v>
      </c>
    </row>
    <row r="729" spans="2:51" s="11" customFormat="1" ht="11.25">
      <c r="B729" s="186"/>
      <c r="C729" s="187"/>
      <c r="D729" s="188" t="s">
        <v>325</v>
      </c>
      <c r="E729" s="189" t="s">
        <v>1524</v>
      </c>
      <c r="F729" s="190" t="s">
        <v>3151</v>
      </c>
      <c r="G729" s="187"/>
      <c r="H729" s="191">
        <v>4</v>
      </c>
      <c r="I729" s="192"/>
      <c r="J729" s="187"/>
      <c r="K729" s="187"/>
      <c r="L729" s="193"/>
      <c r="M729" s="194"/>
      <c r="N729" s="195"/>
      <c r="O729" s="195"/>
      <c r="P729" s="195"/>
      <c r="Q729" s="195"/>
      <c r="R729" s="195"/>
      <c r="S729" s="195"/>
      <c r="T729" s="196"/>
      <c r="AT729" s="197" t="s">
        <v>325</v>
      </c>
      <c r="AU729" s="197" t="s">
        <v>106</v>
      </c>
      <c r="AV729" s="11" t="s">
        <v>106</v>
      </c>
      <c r="AW729" s="11" t="s">
        <v>31</v>
      </c>
      <c r="AX729" s="11" t="s">
        <v>77</v>
      </c>
      <c r="AY729" s="197" t="s">
        <v>310</v>
      </c>
    </row>
    <row r="730" spans="2:65" s="1" customFormat="1" ht="16.5" customHeight="1">
      <c r="B730" s="31"/>
      <c r="C730" s="175" t="s">
        <v>1525</v>
      </c>
      <c r="D730" s="175" t="s">
        <v>317</v>
      </c>
      <c r="E730" s="176" t="s">
        <v>1585</v>
      </c>
      <c r="F730" s="177" t="s">
        <v>1586</v>
      </c>
      <c r="G730" s="178" t="s">
        <v>422</v>
      </c>
      <c r="H730" s="179">
        <v>155.6</v>
      </c>
      <c r="I730" s="180"/>
      <c r="J730" s="179">
        <f>ROUND(I730*H730,2)</f>
        <v>0</v>
      </c>
      <c r="K730" s="177" t="s">
        <v>321</v>
      </c>
      <c r="L730" s="35"/>
      <c r="M730" s="181" t="s">
        <v>1</v>
      </c>
      <c r="N730" s="182" t="s">
        <v>41</v>
      </c>
      <c r="O730" s="57"/>
      <c r="P730" s="183">
        <f>O730*H730</f>
        <v>0</v>
      </c>
      <c r="Q730" s="183">
        <v>0</v>
      </c>
      <c r="R730" s="183">
        <f>Q730*H730</f>
        <v>0</v>
      </c>
      <c r="S730" s="183">
        <v>0.00167</v>
      </c>
      <c r="T730" s="184">
        <f>S730*H730</f>
        <v>0.25985199999999997</v>
      </c>
      <c r="AR730" s="14" t="s">
        <v>314</v>
      </c>
      <c r="AT730" s="14" t="s">
        <v>317</v>
      </c>
      <c r="AU730" s="14" t="s">
        <v>106</v>
      </c>
      <c r="AY730" s="14" t="s">
        <v>310</v>
      </c>
      <c r="BE730" s="185">
        <f>IF(N730="základní",J730,0)</f>
        <v>0</v>
      </c>
      <c r="BF730" s="185">
        <f>IF(N730="snížená",J730,0)</f>
        <v>0</v>
      </c>
      <c r="BG730" s="185">
        <f>IF(N730="zákl. přenesená",J730,0)</f>
        <v>0</v>
      </c>
      <c r="BH730" s="185">
        <f>IF(N730="sníž. přenesená",J730,0)</f>
        <v>0</v>
      </c>
      <c r="BI730" s="185">
        <f>IF(N730="nulová",J730,0)</f>
        <v>0</v>
      </c>
      <c r="BJ730" s="14" t="s">
        <v>106</v>
      </c>
      <c r="BK730" s="185">
        <f>ROUND(I730*H730,2)</f>
        <v>0</v>
      </c>
      <c r="BL730" s="14" t="s">
        <v>314</v>
      </c>
      <c r="BM730" s="14" t="s">
        <v>3152</v>
      </c>
    </row>
    <row r="731" spans="2:51" s="11" customFormat="1" ht="11.25">
      <c r="B731" s="186"/>
      <c r="C731" s="187"/>
      <c r="D731" s="188" t="s">
        <v>325</v>
      </c>
      <c r="E731" s="189" t="s">
        <v>1529</v>
      </c>
      <c r="F731" s="190" t="s">
        <v>3153</v>
      </c>
      <c r="G731" s="187"/>
      <c r="H731" s="191">
        <v>155.6</v>
      </c>
      <c r="I731" s="192"/>
      <c r="J731" s="187"/>
      <c r="K731" s="187"/>
      <c r="L731" s="193"/>
      <c r="M731" s="194"/>
      <c r="N731" s="195"/>
      <c r="O731" s="195"/>
      <c r="P731" s="195"/>
      <c r="Q731" s="195"/>
      <c r="R731" s="195"/>
      <c r="S731" s="195"/>
      <c r="T731" s="196"/>
      <c r="AT731" s="197" t="s">
        <v>325</v>
      </c>
      <c r="AU731" s="197" t="s">
        <v>106</v>
      </c>
      <c r="AV731" s="11" t="s">
        <v>106</v>
      </c>
      <c r="AW731" s="11" t="s">
        <v>31</v>
      </c>
      <c r="AX731" s="11" t="s">
        <v>77</v>
      </c>
      <c r="AY731" s="197" t="s">
        <v>310</v>
      </c>
    </row>
    <row r="732" spans="2:65" s="1" customFormat="1" ht="16.5" customHeight="1">
      <c r="B732" s="31"/>
      <c r="C732" s="175" t="s">
        <v>1533</v>
      </c>
      <c r="D732" s="175" t="s">
        <v>317</v>
      </c>
      <c r="E732" s="176" t="s">
        <v>1593</v>
      </c>
      <c r="F732" s="177" t="s">
        <v>1594</v>
      </c>
      <c r="G732" s="178" t="s">
        <v>320</v>
      </c>
      <c r="H732" s="179">
        <v>33.53</v>
      </c>
      <c r="I732" s="180"/>
      <c r="J732" s="179">
        <f>ROUND(I732*H732,2)</f>
        <v>0</v>
      </c>
      <c r="K732" s="177" t="s">
        <v>321</v>
      </c>
      <c r="L732" s="35"/>
      <c r="M732" s="181" t="s">
        <v>1</v>
      </c>
      <c r="N732" s="182" t="s">
        <v>41</v>
      </c>
      <c r="O732" s="57"/>
      <c r="P732" s="183">
        <f>O732*H732</f>
        <v>0</v>
      </c>
      <c r="Q732" s="183">
        <v>0</v>
      </c>
      <c r="R732" s="183">
        <f>Q732*H732</f>
        <v>0</v>
      </c>
      <c r="S732" s="183">
        <v>0.00584</v>
      </c>
      <c r="T732" s="184">
        <f>S732*H732</f>
        <v>0.1958152</v>
      </c>
      <c r="AR732" s="14" t="s">
        <v>314</v>
      </c>
      <c r="AT732" s="14" t="s">
        <v>317</v>
      </c>
      <c r="AU732" s="14" t="s">
        <v>106</v>
      </c>
      <c r="AY732" s="14" t="s">
        <v>310</v>
      </c>
      <c r="BE732" s="185">
        <f>IF(N732="základní",J732,0)</f>
        <v>0</v>
      </c>
      <c r="BF732" s="185">
        <f>IF(N732="snížená",J732,0)</f>
        <v>0</v>
      </c>
      <c r="BG732" s="185">
        <f>IF(N732="zákl. přenesená",J732,0)</f>
        <v>0</v>
      </c>
      <c r="BH732" s="185">
        <f>IF(N732="sníž. přenesená",J732,0)</f>
        <v>0</v>
      </c>
      <c r="BI732" s="185">
        <f>IF(N732="nulová",J732,0)</f>
        <v>0</v>
      </c>
      <c r="BJ732" s="14" t="s">
        <v>106</v>
      </c>
      <c r="BK732" s="185">
        <f>ROUND(I732*H732,2)</f>
        <v>0</v>
      </c>
      <c r="BL732" s="14" t="s">
        <v>314</v>
      </c>
      <c r="BM732" s="14" t="s">
        <v>3154</v>
      </c>
    </row>
    <row r="733" spans="2:51" s="11" customFormat="1" ht="11.25">
      <c r="B733" s="186"/>
      <c r="C733" s="187"/>
      <c r="D733" s="188" t="s">
        <v>325</v>
      </c>
      <c r="E733" s="189" t="s">
        <v>1537</v>
      </c>
      <c r="F733" s="190" t="s">
        <v>3155</v>
      </c>
      <c r="G733" s="187"/>
      <c r="H733" s="191">
        <v>33.53</v>
      </c>
      <c r="I733" s="192"/>
      <c r="J733" s="187"/>
      <c r="K733" s="187"/>
      <c r="L733" s="193"/>
      <c r="M733" s="194"/>
      <c r="N733" s="195"/>
      <c r="O733" s="195"/>
      <c r="P733" s="195"/>
      <c r="Q733" s="195"/>
      <c r="R733" s="195"/>
      <c r="S733" s="195"/>
      <c r="T733" s="196"/>
      <c r="AT733" s="197" t="s">
        <v>325</v>
      </c>
      <c r="AU733" s="197" t="s">
        <v>106</v>
      </c>
      <c r="AV733" s="11" t="s">
        <v>106</v>
      </c>
      <c r="AW733" s="11" t="s">
        <v>31</v>
      </c>
      <c r="AX733" s="11" t="s">
        <v>77</v>
      </c>
      <c r="AY733" s="197" t="s">
        <v>310</v>
      </c>
    </row>
    <row r="734" spans="2:65" s="1" customFormat="1" ht="16.5" customHeight="1">
      <c r="B734" s="31"/>
      <c r="C734" s="175" t="s">
        <v>1538</v>
      </c>
      <c r="D734" s="175" t="s">
        <v>317</v>
      </c>
      <c r="E734" s="176" t="s">
        <v>1599</v>
      </c>
      <c r="F734" s="177" t="s">
        <v>1600</v>
      </c>
      <c r="G734" s="178" t="s">
        <v>422</v>
      </c>
      <c r="H734" s="179">
        <v>91.3</v>
      </c>
      <c r="I734" s="180"/>
      <c r="J734" s="179">
        <f>ROUND(I734*H734,2)</f>
        <v>0</v>
      </c>
      <c r="K734" s="177" t="s">
        <v>321</v>
      </c>
      <c r="L734" s="35"/>
      <c r="M734" s="181" t="s">
        <v>1</v>
      </c>
      <c r="N734" s="182" t="s">
        <v>41</v>
      </c>
      <c r="O734" s="57"/>
      <c r="P734" s="183">
        <f>O734*H734</f>
        <v>0</v>
      </c>
      <c r="Q734" s="183">
        <v>0</v>
      </c>
      <c r="R734" s="183">
        <f>Q734*H734</f>
        <v>0</v>
      </c>
      <c r="S734" s="183">
        <v>0.0026</v>
      </c>
      <c r="T734" s="184">
        <f>S734*H734</f>
        <v>0.23737999999999998</v>
      </c>
      <c r="AR734" s="14" t="s">
        <v>314</v>
      </c>
      <c r="AT734" s="14" t="s">
        <v>317</v>
      </c>
      <c r="AU734" s="14" t="s">
        <v>106</v>
      </c>
      <c r="AY734" s="14" t="s">
        <v>310</v>
      </c>
      <c r="BE734" s="185">
        <f>IF(N734="základní",J734,0)</f>
        <v>0</v>
      </c>
      <c r="BF734" s="185">
        <f>IF(N734="snížená",J734,0)</f>
        <v>0</v>
      </c>
      <c r="BG734" s="185">
        <f>IF(N734="zákl. přenesená",J734,0)</f>
        <v>0</v>
      </c>
      <c r="BH734" s="185">
        <f>IF(N734="sníž. přenesená",J734,0)</f>
        <v>0</v>
      </c>
      <c r="BI734" s="185">
        <f>IF(N734="nulová",J734,0)</f>
        <v>0</v>
      </c>
      <c r="BJ734" s="14" t="s">
        <v>106</v>
      </c>
      <c r="BK734" s="185">
        <f>ROUND(I734*H734,2)</f>
        <v>0</v>
      </c>
      <c r="BL734" s="14" t="s">
        <v>314</v>
      </c>
      <c r="BM734" s="14" t="s">
        <v>3156</v>
      </c>
    </row>
    <row r="735" spans="2:51" s="11" customFormat="1" ht="11.25">
      <c r="B735" s="186"/>
      <c r="C735" s="187"/>
      <c r="D735" s="188" t="s">
        <v>325</v>
      </c>
      <c r="E735" s="189" t="s">
        <v>1542</v>
      </c>
      <c r="F735" s="190" t="s">
        <v>3157</v>
      </c>
      <c r="G735" s="187"/>
      <c r="H735" s="191">
        <v>91.3</v>
      </c>
      <c r="I735" s="192"/>
      <c r="J735" s="187"/>
      <c r="K735" s="187"/>
      <c r="L735" s="193"/>
      <c r="M735" s="194"/>
      <c r="N735" s="195"/>
      <c r="O735" s="195"/>
      <c r="P735" s="195"/>
      <c r="Q735" s="195"/>
      <c r="R735" s="195"/>
      <c r="S735" s="195"/>
      <c r="T735" s="196"/>
      <c r="AT735" s="197" t="s">
        <v>325</v>
      </c>
      <c r="AU735" s="197" t="s">
        <v>106</v>
      </c>
      <c r="AV735" s="11" t="s">
        <v>106</v>
      </c>
      <c r="AW735" s="11" t="s">
        <v>31</v>
      </c>
      <c r="AX735" s="11" t="s">
        <v>77</v>
      </c>
      <c r="AY735" s="197" t="s">
        <v>310</v>
      </c>
    </row>
    <row r="736" spans="2:65" s="1" customFormat="1" ht="16.5" customHeight="1">
      <c r="B736" s="31"/>
      <c r="C736" s="175" t="s">
        <v>1544</v>
      </c>
      <c r="D736" s="175" t="s">
        <v>317</v>
      </c>
      <c r="E736" s="176" t="s">
        <v>1605</v>
      </c>
      <c r="F736" s="177" t="s">
        <v>1606</v>
      </c>
      <c r="G736" s="178" t="s">
        <v>422</v>
      </c>
      <c r="H736" s="179">
        <v>47.7</v>
      </c>
      <c r="I736" s="180"/>
      <c r="J736" s="179">
        <f>ROUND(I736*H736,2)</f>
        <v>0</v>
      </c>
      <c r="K736" s="177" t="s">
        <v>321</v>
      </c>
      <c r="L736" s="35"/>
      <c r="M736" s="181" t="s">
        <v>1</v>
      </c>
      <c r="N736" s="182" t="s">
        <v>41</v>
      </c>
      <c r="O736" s="57"/>
      <c r="P736" s="183">
        <f>O736*H736</f>
        <v>0</v>
      </c>
      <c r="Q736" s="183">
        <v>0</v>
      </c>
      <c r="R736" s="183">
        <f>Q736*H736</f>
        <v>0</v>
      </c>
      <c r="S736" s="183">
        <v>0.00394</v>
      </c>
      <c r="T736" s="184">
        <f>S736*H736</f>
        <v>0.187938</v>
      </c>
      <c r="AR736" s="14" t="s">
        <v>314</v>
      </c>
      <c r="AT736" s="14" t="s">
        <v>317</v>
      </c>
      <c r="AU736" s="14" t="s">
        <v>106</v>
      </c>
      <c r="AY736" s="14" t="s">
        <v>310</v>
      </c>
      <c r="BE736" s="185">
        <f>IF(N736="základní",J736,0)</f>
        <v>0</v>
      </c>
      <c r="BF736" s="185">
        <f>IF(N736="snížená",J736,0)</f>
        <v>0</v>
      </c>
      <c r="BG736" s="185">
        <f>IF(N736="zákl. přenesená",J736,0)</f>
        <v>0</v>
      </c>
      <c r="BH736" s="185">
        <f>IF(N736="sníž. přenesená",J736,0)</f>
        <v>0</v>
      </c>
      <c r="BI736" s="185">
        <f>IF(N736="nulová",J736,0)</f>
        <v>0</v>
      </c>
      <c r="BJ736" s="14" t="s">
        <v>106</v>
      </c>
      <c r="BK736" s="185">
        <f>ROUND(I736*H736,2)</f>
        <v>0</v>
      </c>
      <c r="BL736" s="14" t="s">
        <v>314</v>
      </c>
      <c r="BM736" s="14" t="s">
        <v>3158</v>
      </c>
    </row>
    <row r="737" spans="2:51" s="11" customFormat="1" ht="11.25">
      <c r="B737" s="186"/>
      <c r="C737" s="187"/>
      <c r="D737" s="188" t="s">
        <v>325</v>
      </c>
      <c r="E737" s="189" t="s">
        <v>3159</v>
      </c>
      <c r="F737" s="190" t="s">
        <v>3160</v>
      </c>
      <c r="G737" s="187"/>
      <c r="H737" s="191">
        <v>47.7</v>
      </c>
      <c r="I737" s="192"/>
      <c r="J737" s="187"/>
      <c r="K737" s="187"/>
      <c r="L737" s="193"/>
      <c r="M737" s="194"/>
      <c r="N737" s="195"/>
      <c r="O737" s="195"/>
      <c r="P737" s="195"/>
      <c r="Q737" s="195"/>
      <c r="R737" s="195"/>
      <c r="S737" s="195"/>
      <c r="T737" s="196"/>
      <c r="AT737" s="197" t="s">
        <v>325</v>
      </c>
      <c r="AU737" s="197" t="s">
        <v>106</v>
      </c>
      <c r="AV737" s="11" t="s">
        <v>106</v>
      </c>
      <c r="AW737" s="11" t="s">
        <v>31</v>
      </c>
      <c r="AX737" s="11" t="s">
        <v>77</v>
      </c>
      <c r="AY737" s="197" t="s">
        <v>310</v>
      </c>
    </row>
    <row r="738" spans="2:65" s="1" customFormat="1" ht="22.5" customHeight="1">
      <c r="B738" s="31"/>
      <c r="C738" s="175" t="s">
        <v>1550</v>
      </c>
      <c r="D738" s="175" t="s">
        <v>317</v>
      </c>
      <c r="E738" s="176" t="s">
        <v>1611</v>
      </c>
      <c r="F738" s="177" t="s">
        <v>1612</v>
      </c>
      <c r="G738" s="178" t="s">
        <v>320</v>
      </c>
      <c r="H738" s="179">
        <v>569.68</v>
      </c>
      <c r="I738" s="180"/>
      <c r="J738" s="179">
        <f>ROUND(I738*H738,2)</f>
        <v>0</v>
      </c>
      <c r="K738" s="177" t="s">
        <v>321</v>
      </c>
      <c r="L738" s="35"/>
      <c r="M738" s="181" t="s">
        <v>1</v>
      </c>
      <c r="N738" s="182" t="s">
        <v>41</v>
      </c>
      <c r="O738" s="57"/>
      <c r="P738" s="183">
        <f>O738*H738</f>
        <v>0</v>
      </c>
      <c r="Q738" s="183">
        <v>0.00268</v>
      </c>
      <c r="R738" s="183">
        <f>Q738*H738</f>
        <v>1.5267423999999998</v>
      </c>
      <c r="S738" s="183">
        <v>0</v>
      </c>
      <c r="T738" s="184">
        <f>S738*H738</f>
        <v>0</v>
      </c>
      <c r="AR738" s="14" t="s">
        <v>314</v>
      </c>
      <c r="AT738" s="14" t="s">
        <v>317</v>
      </c>
      <c r="AU738" s="14" t="s">
        <v>106</v>
      </c>
      <c r="AY738" s="14" t="s">
        <v>310</v>
      </c>
      <c r="BE738" s="185">
        <f>IF(N738="základní",J738,0)</f>
        <v>0</v>
      </c>
      <c r="BF738" s="185">
        <f>IF(N738="snížená",J738,0)</f>
        <v>0</v>
      </c>
      <c r="BG738" s="185">
        <f>IF(N738="zákl. přenesená",J738,0)</f>
        <v>0</v>
      </c>
      <c r="BH738" s="185">
        <f>IF(N738="sníž. přenesená",J738,0)</f>
        <v>0</v>
      </c>
      <c r="BI738" s="185">
        <f>IF(N738="nulová",J738,0)</f>
        <v>0</v>
      </c>
      <c r="BJ738" s="14" t="s">
        <v>106</v>
      </c>
      <c r="BK738" s="185">
        <f>ROUND(I738*H738,2)</f>
        <v>0</v>
      </c>
      <c r="BL738" s="14" t="s">
        <v>314</v>
      </c>
      <c r="BM738" s="14" t="s">
        <v>3161</v>
      </c>
    </row>
    <row r="739" spans="2:51" s="11" customFormat="1" ht="11.25">
      <c r="B739" s="186"/>
      <c r="C739" s="187"/>
      <c r="D739" s="188" t="s">
        <v>325</v>
      </c>
      <c r="E739" s="189" t="s">
        <v>1554</v>
      </c>
      <c r="F739" s="190" t="s">
        <v>3162</v>
      </c>
      <c r="G739" s="187"/>
      <c r="H739" s="191">
        <v>557.85</v>
      </c>
      <c r="I739" s="192"/>
      <c r="J739" s="187"/>
      <c r="K739" s="187"/>
      <c r="L739" s="193"/>
      <c r="M739" s="194"/>
      <c r="N739" s="195"/>
      <c r="O739" s="195"/>
      <c r="P739" s="195"/>
      <c r="Q739" s="195"/>
      <c r="R739" s="195"/>
      <c r="S739" s="195"/>
      <c r="T739" s="196"/>
      <c r="AT739" s="197" t="s">
        <v>325</v>
      </c>
      <c r="AU739" s="197" t="s">
        <v>106</v>
      </c>
      <c r="AV739" s="11" t="s">
        <v>106</v>
      </c>
      <c r="AW739" s="11" t="s">
        <v>31</v>
      </c>
      <c r="AX739" s="11" t="s">
        <v>69</v>
      </c>
      <c r="AY739" s="197" t="s">
        <v>310</v>
      </c>
    </row>
    <row r="740" spans="2:51" s="12" customFormat="1" ht="11.25">
      <c r="B740" s="198"/>
      <c r="C740" s="199"/>
      <c r="D740" s="188" t="s">
        <v>325</v>
      </c>
      <c r="E740" s="200" t="s">
        <v>1</v>
      </c>
      <c r="F740" s="201" t="s">
        <v>3146</v>
      </c>
      <c r="G740" s="199"/>
      <c r="H740" s="200" t="s">
        <v>1</v>
      </c>
      <c r="I740" s="202"/>
      <c r="J740" s="199"/>
      <c r="K740" s="199"/>
      <c r="L740" s="203"/>
      <c r="M740" s="204"/>
      <c r="N740" s="205"/>
      <c r="O740" s="205"/>
      <c r="P740" s="205"/>
      <c r="Q740" s="205"/>
      <c r="R740" s="205"/>
      <c r="S740" s="205"/>
      <c r="T740" s="206"/>
      <c r="AT740" s="207" t="s">
        <v>325</v>
      </c>
      <c r="AU740" s="207" t="s">
        <v>106</v>
      </c>
      <c r="AV740" s="12" t="s">
        <v>77</v>
      </c>
      <c r="AW740" s="12" t="s">
        <v>31</v>
      </c>
      <c r="AX740" s="12" t="s">
        <v>69</v>
      </c>
      <c r="AY740" s="207" t="s">
        <v>310</v>
      </c>
    </row>
    <row r="741" spans="2:51" s="11" customFormat="1" ht="11.25">
      <c r="B741" s="186"/>
      <c r="C741" s="187"/>
      <c r="D741" s="188" t="s">
        <v>325</v>
      </c>
      <c r="E741" s="189" t="s">
        <v>2619</v>
      </c>
      <c r="F741" s="190" t="s">
        <v>3147</v>
      </c>
      <c r="G741" s="187"/>
      <c r="H741" s="191">
        <v>11.83</v>
      </c>
      <c r="I741" s="192"/>
      <c r="J741" s="187"/>
      <c r="K741" s="187"/>
      <c r="L741" s="193"/>
      <c r="M741" s="194"/>
      <c r="N741" s="195"/>
      <c r="O741" s="195"/>
      <c r="P741" s="195"/>
      <c r="Q741" s="195"/>
      <c r="R741" s="195"/>
      <c r="S741" s="195"/>
      <c r="T741" s="196"/>
      <c r="AT741" s="197" t="s">
        <v>325</v>
      </c>
      <c r="AU741" s="197" t="s">
        <v>106</v>
      </c>
      <c r="AV741" s="11" t="s">
        <v>106</v>
      </c>
      <c r="AW741" s="11" t="s">
        <v>31</v>
      </c>
      <c r="AX741" s="11" t="s">
        <v>69</v>
      </c>
      <c r="AY741" s="197" t="s">
        <v>310</v>
      </c>
    </row>
    <row r="742" spans="2:51" s="11" customFormat="1" ht="11.25">
      <c r="B742" s="186"/>
      <c r="C742" s="187"/>
      <c r="D742" s="188" t="s">
        <v>325</v>
      </c>
      <c r="E742" s="189" t="s">
        <v>3163</v>
      </c>
      <c r="F742" s="190" t="s">
        <v>3164</v>
      </c>
      <c r="G742" s="187"/>
      <c r="H742" s="191">
        <v>569.68</v>
      </c>
      <c r="I742" s="192"/>
      <c r="J742" s="187"/>
      <c r="K742" s="187"/>
      <c r="L742" s="193"/>
      <c r="M742" s="194"/>
      <c r="N742" s="195"/>
      <c r="O742" s="195"/>
      <c r="P742" s="195"/>
      <c r="Q742" s="195"/>
      <c r="R742" s="195"/>
      <c r="S742" s="195"/>
      <c r="T742" s="196"/>
      <c r="AT742" s="197" t="s">
        <v>325</v>
      </c>
      <c r="AU742" s="197" t="s">
        <v>106</v>
      </c>
      <c r="AV742" s="11" t="s">
        <v>106</v>
      </c>
      <c r="AW742" s="11" t="s">
        <v>31</v>
      </c>
      <c r="AX742" s="11" t="s">
        <v>77</v>
      </c>
      <c r="AY742" s="197" t="s">
        <v>310</v>
      </c>
    </row>
    <row r="743" spans="2:65" s="1" customFormat="1" ht="16.5" customHeight="1">
      <c r="B743" s="31"/>
      <c r="C743" s="175" t="s">
        <v>1556</v>
      </c>
      <c r="D743" s="175" t="s">
        <v>317</v>
      </c>
      <c r="E743" s="176" t="s">
        <v>1621</v>
      </c>
      <c r="F743" s="177" t="s">
        <v>1622</v>
      </c>
      <c r="G743" s="178" t="s">
        <v>422</v>
      </c>
      <c r="H743" s="179">
        <v>155.6</v>
      </c>
      <c r="I743" s="180"/>
      <c r="J743" s="179">
        <f>ROUND(I743*H743,2)</f>
        <v>0</v>
      </c>
      <c r="K743" s="177" t="s">
        <v>321</v>
      </c>
      <c r="L743" s="35"/>
      <c r="M743" s="181" t="s">
        <v>1</v>
      </c>
      <c r="N743" s="182" t="s">
        <v>41</v>
      </c>
      <c r="O743" s="57"/>
      <c r="P743" s="183">
        <f>O743*H743</f>
        <v>0</v>
      </c>
      <c r="Q743" s="183">
        <v>0.00039</v>
      </c>
      <c r="R743" s="183">
        <f>Q743*H743</f>
        <v>0.060683999999999995</v>
      </c>
      <c r="S743" s="183">
        <v>0</v>
      </c>
      <c r="T743" s="184">
        <f>S743*H743</f>
        <v>0</v>
      </c>
      <c r="AR743" s="14" t="s">
        <v>314</v>
      </c>
      <c r="AT743" s="14" t="s">
        <v>317</v>
      </c>
      <c r="AU743" s="14" t="s">
        <v>106</v>
      </c>
      <c r="AY743" s="14" t="s">
        <v>310</v>
      </c>
      <c r="BE743" s="185">
        <f>IF(N743="základní",J743,0)</f>
        <v>0</v>
      </c>
      <c r="BF743" s="185">
        <f>IF(N743="snížená",J743,0)</f>
        <v>0</v>
      </c>
      <c r="BG743" s="185">
        <f>IF(N743="zákl. přenesená",J743,0)</f>
        <v>0</v>
      </c>
      <c r="BH743" s="185">
        <f>IF(N743="sníž. přenesená",J743,0)</f>
        <v>0</v>
      </c>
      <c r="BI743" s="185">
        <f>IF(N743="nulová",J743,0)</f>
        <v>0</v>
      </c>
      <c r="BJ743" s="14" t="s">
        <v>106</v>
      </c>
      <c r="BK743" s="185">
        <f>ROUND(I743*H743,2)</f>
        <v>0</v>
      </c>
      <c r="BL743" s="14" t="s">
        <v>314</v>
      </c>
      <c r="BM743" s="14" t="s">
        <v>3165</v>
      </c>
    </row>
    <row r="744" spans="2:51" s="11" customFormat="1" ht="11.25">
      <c r="B744" s="186"/>
      <c r="C744" s="187"/>
      <c r="D744" s="188" t="s">
        <v>325</v>
      </c>
      <c r="E744" s="189" t="s">
        <v>1560</v>
      </c>
      <c r="F744" s="190" t="s">
        <v>3153</v>
      </c>
      <c r="G744" s="187"/>
      <c r="H744" s="191">
        <v>155.6</v>
      </c>
      <c r="I744" s="192"/>
      <c r="J744" s="187"/>
      <c r="K744" s="187"/>
      <c r="L744" s="193"/>
      <c r="M744" s="194"/>
      <c r="N744" s="195"/>
      <c r="O744" s="195"/>
      <c r="P744" s="195"/>
      <c r="Q744" s="195"/>
      <c r="R744" s="195"/>
      <c r="S744" s="195"/>
      <c r="T744" s="196"/>
      <c r="AT744" s="197" t="s">
        <v>325</v>
      </c>
      <c r="AU744" s="197" t="s">
        <v>106</v>
      </c>
      <c r="AV744" s="11" t="s">
        <v>106</v>
      </c>
      <c r="AW744" s="11" t="s">
        <v>31</v>
      </c>
      <c r="AX744" s="11" t="s">
        <v>69</v>
      </c>
      <c r="AY744" s="197" t="s">
        <v>310</v>
      </c>
    </row>
    <row r="745" spans="2:51" s="11" customFormat="1" ht="11.25">
      <c r="B745" s="186"/>
      <c r="C745" s="187"/>
      <c r="D745" s="188" t="s">
        <v>325</v>
      </c>
      <c r="E745" s="189" t="s">
        <v>1562</v>
      </c>
      <c r="F745" s="190" t="s">
        <v>1563</v>
      </c>
      <c r="G745" s="187"/>
      <c r="H745" s="191">
        <v>155.6</v>
      </c>
      <c r="I745" s="192"/>
      <c r="J745" s="187"/>
      <c r="K745" s="187"/>
      <c r="L745" s="193"/>
      <c r="M745" s="194"/>
      <c r="N745" s="195"/>
      <c r="O745" s="195"/>
      <c r="P745" s="195"/>
      <c r="Q745" s="195"/>
      <c r="R745" s="195"/>
      <c r="S745" s="195"/>
      <c r="T745" s="196"/>
      <c r="AT745" s="197" t="s">
        <v>325</v>
      </c>
      <c r="AU745" s="197" t="s">
        <v>106</v>
      </c>
      <c r="AV745" s="11" t="s">
        <v>106</v>
      </c>
      <c r="AW745" s="11" t="s">
        <v>31</v>
      </c>
      <c r="AX745" s="11" t="s">
        <v>77</v>
      </c>
      <c r="AY745" s="197" t="s">
        <v>310</v>
      </c>
    </row>
    <row r="746" spans="2:65" s="1" customFormat="1" ht="16.5" customHeight="1">
      <c r="B746" s="31"/>
      <c r="C746" s="175" t="s">
        <v>1564</v>
      </c>
      <c r="D746" s="175" t="s">
        <v>317</v>
      </c>
      <c r="E746" s="176" t="s">
        <v>3166</v>
      </c>
      <c r="F746" s="177" t="s">
        <v>3167</v>
      </c>
      <c r="G746" s="178" t="s">
        <v>422</v>
      </c>
      <c r="H746" s="179">
        <v>53.7</v>
      </c>
      <c r="I746" s="180"/>
      <c r="J746" s="179">
        <f>ROUND(I746*H746,2)</f>
        <v>0</v>
      </c>
      <c r="K746" s="177" t="s">
        <v>321</v>
      </c>
      <c r="L746" s="35"/>
      <c r="M746" s="181" t="s">
        <v>1</v>
      </c>
      <c r="N746" s="182" t="s">
        <v>41</v>
      </c>
      <c r="O746" s="57"/>
      <c r="P746" s="183">
        <f>O746*H746</f>
        <v>0</v>
      </c>
      <c r="Q746" s="183">
        <v>0.00079</v>
      </c>
      <c r="R746" s="183">
        <f>Q746*H746</f>
        <v>0.042423</v>
      </c>
      <c r="S746" s="183">
        <v>0</v>
      </c>
      <c r="T746" s="184">
        <f>S746*H746</f>
        <v>0</v>
      </c>
      <c r="AR746" s="14" t="s">
        <v>314</v>
      </c>
      <c r="AT746" s="14" t="s">
        <v>317</v>
      </c>
      <c r="AU746" s="14" t="s">
        <v>106</v>
      </c>
      <c r="AY746" s="14" t="s">
        <v>310</v>
      </c>
      <c r="BE746" s="185">
        <f>IF(N746="základní",J746,0)</f>
        <v>0</v>
      </c>
      <c r="BF746" s="185">
        <f>IF(N746="snížená",J746,0)</f>
        <v>0</v>
      </c>
      <c r="BG746" s="185">
        <f>IF(N746="zákl. přenesená",J746,0)</f>
        <v>0</v>
      </c>
      <c r="BH746" s="185">
        <f>IF(N746="sníž. přenesená",J746,0)</f>
        <v>0</v>
      </c>
      <c r="BI746" s="185">
        <f>IF(N746="nulová",J746,0)</f>
        <v>0</v>
      </c>
      <c r="BJ746" s="14" t="s">
        <v>106</v>
      </c>
      <c r="BK746" s="185">
        <f>ROUND(I746*H746,2)</f>
        <v>0</v>
      </c>
      <c r="BL746" s="14" t="s">
        <v>314</v>
      </c>
      <c r="BM746" s="14" t="s">
        <v>3168</v>
      </c>
    </row>
    <row r="747" spans="2:51" s="11" customFormat="1" ht="11.25">
      <c r="B747" s="186"/>
      <c r="C747" s="187"/>
      <c r="D747" s="188" t="s">
        <v>325</v>
      </c>
      <c r="E747" s="189" t="s">
        <v>1568</v>
      </c>
      <c r="F747" s="190" t="s">
        <v>3169</v>
      </c>
      <c r="G747" s="187"/>
      <c r="H747" s="191">
        <v>53.7</v>
      </c>
      <c r="I747" s="192"/>
      <c r="J747" s="187"/>
      <c r="K747" s="187"/>
      <c r="L747" s="193"/>
      <c r="M747" s="194"/>
      <c r="N747" s="195"/>
      <c r="O747" s="195"/>
      <c r="P747" s="195"/>
      <c r="Q747" s="195"/>
      <c r="R747" s="195"/>
      <c r="S747" s="195"/>
      <c r="T747" s="196"/>
      <c r="AT747" s="197" t="s">
        <v>325</v>
      </c>
      <c r="AU747" s="197" t="s">
        <v>106</v>
      </c>
      <c r="AV747" s="11" t="s">
        <v>106</v>
      </c>
      <c r="AW747" s="11" t="s">
        <v>31</v>
      </c>
      <c r="AX747" s="11" t="s">
        <v>77</v>
      </c>
      <c r="AY747" s="197" t="s">
        <v>310</v>
      </c>
    </row>
    <row r="748" spans="2:65" s="1" customFormat="1" ht="16.5" customHeight="1">
      <c r="B748" s="31"/>
      <c r="C748" s="175" t="s">
        <v>1569</v>
      </c>
      <c r="D748" s="175" t="s">
        <v>317</v>
      </c>
      <c r="E748" s="176" t="s">
        <v>1628</v>
      </c>
      <c r="F748" s="177" t="s">
        <v>1629</v>
      </c>
      <c r="G748" s="178" t="s">
        <v>320</v>
      </c>
      <c r="H748" s="179">
        <v>38.43</v>
      </c>
      <c r="I748" s="180"/>
      <c r="J748" s="179">
        <f>ROUND(I748*H748,2)</f>
        <v>0</v>
      </c>
      <c r="K748" s="177" t="s">
        <v>321</v>
      </c>
      <c r="L748" s="35"/>
      <c r="M748" s="181" t="s">
        <v>1</v>
      </c>
      <c r="N748" s="182" t="s">
        <v>41</v>
      </c>
      <c r="O748" s="57"/>
      <c r="P748" s="183">
        <f>O748*H748</f>
        <v>0</v>
      </c>
      <c r="Q748" s="183">
        <v>0.00233</v>
      </c>
      <c r="R748" s="183">
        <f>Q748*H748</f>
        <v>0.08954190000000001</v>
      </c>
      <c r="S748" s="183">
        <v>0</v>
      </c>
      <c r="T748" s="184">
        <f>S748*H748</f>
        <v>0</v>
      </c>
      <c r="AR748" s="14" t="s">
        <v>314</v>
      </c>
      <c r="AT748" s="14" t="s">
        <v>317</v>
      </c>
      <c r="AU748" s="14" t="s">
        <v>106</v>
      </c>
      <c r="AY748" s="14" t="s">
        <v>310</v>
      </c>
      <c r="BE748" s="185">
        <f>IF(N748="základní",J748,0)</f>
        <v>0</v>
      </c>
      <c r="BF748" s="185">
        <f>IF(N748="snížená",J748,0)</f>
        <v>0</v>
      </c>
      <c r="BG748" s="185">
        <f>IF(N748="zákl. přenesená",J748,0)</f>
        <v>0</v>
      </c>
      <c r="BH748" s="185">
        <f>IF(N748="sníž. přenesená",J748,0)</f>
        <v>0</v>
      </c>
      <c r="BI748" s="185">
        <f>IF(N748="nulová",J748,0)</f>
        <v>0</v>
      </c>
      <c r="BJ748" s="14" t="s">
        <v>106</v>
      </c>
      <c r="BK748" s="185">
        <f>ROUND(I748*H748,2)</f>
        <v>0</v>
      </c>
      <c r="BL748" s="14" t="s">
        <v>314</v>
      </c>
      <c r="BM748" s="14" t="s">
        <v>3170</v>
      </c>
    </row>
    <row r="749" spans="2:51" s="11" customFormat="1" ht="11.25">
      <c r="B749" s="186"/>
      <c r="C749" s="187"/>
      <c r="D749" s="188" t="s">
        <v>325</v>
      </c>
      <c r="E749" s="189" t="s">
        <v>1573</v>
      </c>
      <c r="F749" s="190" t="s">
        <v>3171</v>
      </c>
      <c r="G749" s="187"/>
      <c r="H749" s="191">
        <v>38.43</v>
      </c>
      <c r="I749" s="192"/>
      <c r="J749" s="187"/>
      <c r="K749" s="187"/>
      <c r="L749" s="193"/>
      <c r="M749" s="194"/>
      <c r="N749" s="195"/>
      <c r="O749" s="195"/>
      <c r="P749" s="195"/>
      <c r="Q749" s="195"/>
      <c r="R749" s="195"/>
      <c r="S749" s="195"/>
      <c r="T749" s="196"/>
      <c r="AT749" s="197" t="s">
        <v>325</v>
      </c>
      <c r="AU749" s="197" t="s">
        <v>106</v>
      </c>
      <c r="AV749" s="11" t="s">
        <v>106</v>
      </c>
      <c r="AW749" s="11" t="s">
        <v>31</v>
      </c>
      <c r="AX749" s="11" t="s">
        <v>69</v>
      </c>
      <c r="AY749" s="197" t="s">
        <v>310</v>
      </c>
    </row>
    <row r="750" spans="2:51" s="11" customFormat="1" ht="11.25">
      <c r="B750" s="186"/>
      <c r="C750" s="187"/>
      <c r="D750" s="188" t="s">
        <v>325</v>
      </c>
      <c r="E750" s="189" t="s">
        <v>3172</v>
      </c>
      <c r="F750" s="190" t="s">
        <v>3173</v>
      </c>
      <c r="G750" s="187"/>
      <c r="H750" s="191">
        <v>38.43</v>
      </c>
      <c r="I750" s="192"/>
      <c r="J750" s="187"/>
      <c r="K750" s="187"/>
      <c r="L750" s="193"/>
      <c r="M750" s="194"/>
      <c r="N750" s="195"/>
      <c r="O750" s="195"/>
      <c r="P750" s="195"/>
      <c r="Q750" s="195"/>
      <c r="R750" s="195"/>
      <c r="S750" s="195"/>
      <c r="T750" s="196"/>
      <c r="AT750" s="197" t="s">
        <v>325</v>
      </c>
      <c r="AU750" s="197" t="s">
        <v>106</v>
      </c>
      <c r="AV750" s="11" t="s">
        <v>106</v>
      </c>
      <c r="AW750" s="11" t="s">
        <v>31</v>
      </c>
      <c r="AX750" s="11" t="s">
        <v>77</v>
      </c>
      <c r="AY750" s="197" t="s">
        <v>310</v>
      </c>
    </row>
    <row r="751" spans="2:65" s="1" customFormat="1" ht="22.5" customHeight="1">
      <c r="B751" s="31"/>
      <c r="C751" s="175" t="s">
        <v>1575</v>
      </c>
      <c r="D751" s="175" t="s">
        <v>317</v>
      </c>
      <c r="E751" s="176" t="s">
        <v>1636</v>
      </c>
      <c r="F751" s="177" t="s">
        <v>1637</v>
      </c>
      <c r="G751" s="178" t="s">
        <v>1084</v>
      </c>
      <c r="H751" s="179">
        <v>14</v>
      </c>
      <c r="I751" s="180"/>
      <c r="J751" s="179">
        <f>ROUND(I751*H751,2)</f>
        <v>0</v>
      </c>
      <c r="K751" s="177" t="s">
        <v>321</v>
      </c>
      <c r="L751" s="35"/>
      <c r="M751" s="181" t="s">
        <v>1</v>
      </c>
      <c r="N751" s="182" t="s">
        <v>41</v>
      </c>
      <c r="O751" s="57"/>
      <c r="P751" s="183">
        <f>O751*H751</f>
        <v>0</v>
      </c>
      <c r="Q751" s="183">
        <v>0.00075</v>
      </c>
      <c r="R751" s="183">
        <f>Q751*H751</f>
        <v>0.0105</v>
      </c>
      <c r="S751" s="183">
        <v>0</v>
      </c>
      <c r="T751" s="184">
        <f>S751*H751</f>
        <v>0</v>
      </c>
      <c r="AR751" s="14" t="s">
        <v>314</v>
      </c>
      <c r="AT751" s="14" t="s">
        <v>317</v>
      </c>
      <c r="AU751" s="14" t="s">
        <v>106</v>
      </c>
      <c r="AY751" s="14" t="s">
        <v>310</v>
      </c>
      <c r="BE751" s="185">
        <f>IF(N751="základní",J751,0)</f>
        <v>0</v>
      </c>
      <c r="BF751" s="185">
        <f>IF(N751="snížená",J751,0)</f>
        <v>0</v>
      </c>
      <c r="BG751" s="185">
        <f>IF(N751="zákl. přenesená",J751,0)</f>
        <v>0</v>
      </c>
      <c r="BH751" s="185">
        <f>IF(N751="sníž. přenesená",J751,0)</f>
        <v>0</v>
      </c>
      <c r="BI751" s="185">
        <f>IF(N751="nulová",J751,0)</f>
        <v>0</v>
      </c>
      <c r="BJ751" s="14" t="s">
        <v>106</v>
      </c>
      <c r="BK751" s="185">
        <f>ROUND(I751*H751,2)</f>
        <v>0</v>
      </c>
      <c r="BL751" s="14" t="s">
        <v>314</v>
      </c>
      <c r="BM751" s="14" t="s">
        <v>3174</v>
      </c>
    </row>
    <row r="752" spans="2:51" s="11" customFormat="1" ht="11.25">
      <c r="B752" s="186"/>
      <c r="C752" s="187"/>
      <c r="D752" s="188" t="s">
        <v>325</v>
      </c>
      <c r="E752" s="189" t="s">
        <v>1580</v>
      </c>
      <c r="F752" s="190" t="s">
        <v>3175</v>
      </c>
      <c r="G752" s="187"/>
      <c r="H752" s="191">
        <v>14</v>
      </c>
      <c r="I752" s="192"/>
      <c r="J752" s="187"/>
      <c r="K752" s="187"/>
      <c r="L752" s="193"/>
      <c r="M752" s="194"/>
      <c r="N752" s="195"/>
      <c r="O752" s="195"/>
      <c r="P752" s="195"/>
      <c r="Q752" s="195"/>
      <c r="R752" s="195"/>
      <c r="S752" s="195"/>
      <c r="T752" s="196"/>
      <c r="AT752" s="197" t="s">
        <v>325</v>
      </c>
      <c r="AU752" s="197" t="s">
        <v>106</v>
      </c>
      <c r="AV752" s="11" t="s">
        <v>106</v>
      </c>
      <c r="AW752" s="11" t="s">
        <v>31</v>
      </c>
      <c r="AX752" s="11" t="s">
        <v>77</v>
      </c>
      <c r="AY752" s="197" t="s">
        <v>310</v>
      </c>
    </row>
    <row r="753" spans="2:65" s="1" customFormat="1" ht="22.5" customHeight="1">
      <c r="B753" s="31"/>
      <c r="C753" s="175" t="s">
        <v>1584</v>
      </c>
      <c r="D753" s="175" t="s">
        <v>317</v>
      </c>
      <c r="E753" s="176" t="s">
        <v>1641</v>
      </c>
      <c r="F753" s="177" t="s">
        <v>1642</v>
      </c>
      <c r="G753" s="178" t="s">
        <v>1084</v>
      </c>
      <c r="H753" s="179">
        <v>3</v>
      </c>
      <c r="I753" s="180"/>
      <c r="J753" s="179">
        <f>ROUND(I753*H753,2)</f>
        <v>0</v>
      </c>
      <c r="K753" s="177" t="s">
        <v>321</v>
      </c>
      <c r="L753" s="35"/>
      <c r="M753" s="181" t="s">
        <v>1</v>
      </c>
      <c r="N753" s="182" t="s">
        <v>41</v>
      </c>
      <c r="O753" s="57"/>
      <c r="P753" s="183">
        <f>O753*H753</f>
        <v>0</v>
      </c>
      <c r="Q753" s="183">
        <v>0.00192</v>
      </c>
      <c r="R753" s="183">
        <f>Q753*H753</f>
        <v>0.00576</v>
      </c>
      <c r="S753" s="183">
        <v>0</v>
      </c>
      <c r="T753" s="184">
        <f>S753*H753</f>
        <v>0</v>
      </c>
      <c r="AR753" s="14" t="s">
        <v>314</v>
      </c>
      <c r="AT753" s="14" t="s">
        <v>317</v>
      </c>
      <c r="AU753" s="14" t="s">
        <v>106</v>
      </c>
      <c r="AY753" s="14" t="s">
        <v>310</v>
      </c>
      <c r="BE753" s="185">
        <f>IF(N753="základní",J753,0)</f>
        <v>0</v>
      </c>
      <c r="BF753" s="185">
        <f>IF(N753="snížená",J753,0)</f>
        <v>0</v>
      </c>
      <c r="BG753" s="185">
        <f>IF(N753="zákl. přenesená",J753,0)</f>
        <v>0</v>
      </c>
      <c r="BH753" s="185">
        <f>IF(N753="sníž. přenesená",J753,0)</f>
        <v>0</v>
      </c>
      <c r="BI753" s="185">
        <f>IF(N753="nulová",J753,0)</f>
        <v>0</v>
      </c>
      <c r="BJ753" s="14" t="s">
        <v>106</v>
      </c>
      <c r="BK753" s="185">
        <f>ROUND(I753*H753,2)</f>
        <v>0</v>
      </c>
      <c r="BL753" s="14" t="s">
        <v>314</v>
      </c>
      <c r="BM753" s="14" t="s">
        <v>3176</v>
      </c>
    </row>
    <row r="754" spans="2:51" s="11" customFormat="1" ht="11.25">
      <c r="B754" s="186"/>
      <c r="C754" s="187"/>
      <c r="D754" s="188" t="s">
        <v>325</v>
      </c>
      <c r="E754" s="189" t="s">
        <v>1588</v>
      </c>
      <c r="F754" s="190" t="s">
        <v>1645</v>
      </c>
      <c r="G754" s="187"/>
      <c r="H754" s="191">
        <v>3</v>
      </c>
      <c r="I754" s="192"/>
      <c r="J754" s="187"/>
      <c r="K754" s="187"/>
      <c r="L754" s="193"/>
      <c r="M754" s="194"/>
      <c r="N754" s="195"/>
      <c r="O754" s="195"/>
      <c r="P754" s="195"/>
      <c r="Q754" s="195"/>
      <c r="R754" s="195"/>
      <c r="S754" s="195"/>
      <c r="T754" s="196"/>
      <c r="AT754" s="197" t="s">
        <v>325</v>
      </c>
      <c r="AU754" s="197" t="s">
        <v>106</v>
      </c>
      <c r="AV754" s="11" t="s">
        <v>106</v>
      </c>
      <c r="AW754" s="11" t="s">
        <v>31</v>
      </c>
      <c r="AX754" s="11" t="s">
        <v>69</v>
      </c>
      <c r="AY754" s="197" t="s">
        <v>310</v>
      </c>
    </row>
    <row r="755" spans="2:51" s="11" customFormat="1" ht="11.25">
      <c r="B755" s="186"/>
      <c r="C755" s="187"/>
      <c r="D755" s="188" t="s">
        <v>325</v>
      </c>
      <c r="E755" s="189" t="s">
        <v>305</v>
      </c>
      <c r="F755" s="190" t="s">
        <v>3177</v>
      </c>
      <c r="G755" s="187"/>
      <c r="H755" s="191">
        <v>3</v>
      </c>
      <c r="I755" s="192"/>
      <c r="J755" s="187"/>
      <c r="K755" s="187"/>
      <c r="L755" s="193"/>
      <c r="M755" s="194"/>
      <c r="N755" s="195"/>
      <c r="O755" s="195"/>
      <c r="P755" s="195"/>
      <c r="Q755" s="195"/>
      <c r="R755" s="195"/>
      <c r="S755" s="195"/>
      <c r="T755" s="196"/>
      <c r="AT755" s="197" t="s">
        <v>325</v>
      </c>
      <c r="AU755" s="197" t="s">
        <v>106</v>
      </c>
      <c r="AV755" s="11" t="s">
        <v>106</v>
      </c>
      <c r="AW755" s="11" t="s">
        <v>31</v>
      </c>
      <c r="AX755" s="11" t="s">
        <v>77</v>
      </c>
      <c r="AY755" s="197" t="s">
        <v>310</v>
      </c>
    </row>
    <row r="756" spans="2:65" s="1" customFormat="1" ht="16.5" customHeight="1">
      <c r="B756" s="31"/>
      <c r="C756" s="175" t="s">
        <v>323</v>
      </c>
      <c r="D756" s="175" t="s">
        <v>317</v>
      </c>
      <c r="E756" s="176" t="s">
        <v>1649</v>
      </c>
      <c r="F756" s="177" t="s">
        <v>1650</v>
      </c>
      <c r="G756" s="178" t="s">
        <v>422</v>
      </c>
      <c r="H756" s="179">
        <v>91.3</v>
      </c>
      <c r="I756" s="180"/>
      <c r="J756" s="179">
        <f>ROUND(I756*H756,2)</f>
        <v>0</v>
      </c>
      <c r="K756" s="177" t="s">
        <v>321</v>
      </c>
      <c r="L756" s="35"/>
      <c r="M756" s="181" t="s">
        <v>1</v>
      </c>
      <c r="N756" s="182" t="s">
        <v>41</v>
      </c>
      <c r="O756" s="57"/>
      <c r="P756" s="183">
        <f>O756*H756</f>
        <v>0</v>
      </c>
      <c r="Q756" s="183">
        <v>0.00092</v>
      </c>
      <c r="R756" s="183">
        <f>Q756*H756</f>
        <v>0.083996</v>
      </c>
      <c r="S756" s="183">
        <v>0</v>
      </c>
      <c r="T756" s="184">
        <f>S756*H756</f>
        <v>0</v>
      </c>
      <c r="AR756" s="14" t="s">
        <v>314</v>
      </c>
      <c r="AT756" s="14" t="s">
        <v>317</v>
      </c>
      <c r="AU756" s="14" t="s">
        <v>106</v>
      </c>
      <c r="AY756" s="14" t="s">
        <v>310</v>
      </c>
      <c r="BE756" s="185">
        <f>IF(N756="základní",J756,0)</f>
        <v>0</v>
      </c>
      <c r="BF756" s="185">
        <f>IF(N756="snížená",J756,0)</f>
        <v>0</v>
      </c>
      <c r="BG756" s="185">
        <f>IF(N756="zákl. přenesená",J756,0)</f>
        <v>0</v>
      </c>
      <c r="BH756" s="185">
        <f>IF(N756="sníž. přenesená",J756,0)</f>
        <v>0</v>
      </c>
      <c r="BI756" s="185">
        <f>IF(N756="nulová",J756,0)</f>
        <v>0</v>
      </c>
      <c r="BJ756" s="14" t="s">
        <v>106</v>
      </c>
      <c r="BK756" s="185">
        <f>ROUND(I756*H756,2)</f>
        <v>0</v>
      </c>
      <c r="BL756" s="14" t="s">
        <v>314</v>
      </c>
      <c r="BM756" s="14" t="s">
        <v>3178</v>
      </c>
    </row>
    <row r="757" spans="2:51" s="11" customFormat="1" ht="11.25">
      <c r="B757" s="186"/>
      <c r="C757" s="187"/>
      <c r="D757" s="188" t="s">
        <v>325</v>
      </c>
      <c r="E757" s="189" t="s">
        <v>1596</v>
      </c>
      <c r="F757" s="190" t="s">
        <v>3157</v>
      </c>
      <c r="G757" s="187"/>
      <c r="H757" s="191">
        <v>91.3</v>
      </c>
      <c r="I757" s="192"/>
      <c r="J757" s="187"/>
      <c r="K757" s="187"/>
      <c r="L757" s="193"/>
      <c r="M757" s="194"/>
      <c r="N757" s="195"/>
      <c r="O757" s="195"/>
      <c r="P757" s="195"/>
      <c r="Q757" s="195"/>
      <c r="R757" s="195"/>
      <c r="S757" s="195"/>
      <c r="T757" s="196"/>
      <c r="AT757" s="197" t="s">
        <v>325</v>
      </c>
      <c r="AU757" s="197" t="s">
        <v>106</v>
      </c>
      <c r="AV757" s="11" t="s">
        <v>106</v>
      </c>
      <c r="AW757" s="11" t="s">
        <v>31</v>
      </c>
      <c r="AX757" s="11" t="s">
        <v>77</v>
      </c>
      <c r="AY757" s="197" t="s">
        <v>310</v>
      </c>
    </row>
    <row r="758" spans="2:65" s="1" customFormat="1" ht="16.5" customHeight="1">
      <c r="B758" s="31"/>
      <c r="C758" s="175" t="s">
        <v>1598</v>
      </c>
      <c r="D758" s="175" t="s">
        <v>317</v>
      </c>
      <c r="E758" s="176" t="s">
        <v>1654</v>
      </c>
      <c r="F758" s="177" t="s">
        <v>1655</v>
      </c>
      <c r="G758" s="178" t="s">
        <v>422</v>
      </c>
      <c r="H758" s="179">
        <v>47.7</v>
      </c>
      <c r="I758" s="180"/>
      <c r="J758" s="179">
        <f>ROUND(I758*H758,2)</f>
        <v>0</v>
      </c>
      <c r="K758" s="177" t="s">
        <v>321</v>
      </c>
      <c r="L758" s="35"/>
      <c r="M758" s="181" t="s">
        <v>1</v>
      </c>
      <c r="N758" s="182" t="s">
        <v>41</v>
      </c>
      <c r="O758" s="57"/>
      <c r="P758" s="183">
        <f>O758*H758</f>
        <v>0</v>
      </c>
      <c r="Q758" s="183">
        <v>0.00158</v>
      </c>
      <c r="R758" s="183">
        <f>Q758*H758</f>
        <v>0.075366</v>
      </c>
      <c r="S758" s="183">
        <v>0</v>
      </c>
      <c r="T758" s="184">
        <f>S758*H758</f>
        <v>0</v>
      </c>
      <c r="AR758" s="14" t="s">
        <v>314</v>
      </c>
      <c r="AT758" s="14" t="s">
        <v>317</v>
      </c>
      <c r="AU758" s="14" t="s">
        <v>106</v>
      </c>
      <c r="AY758" s="14" t="s">
        <v>310</v>
      </c>
      <c r="BE758" s="185">
        <f>IF(N758="základní",J758,0)</f>
        <v>0</v>
      </c>
      <c r="BF758" s="185">
        <f>IF(N758="snížená",J758,0)</f>
        <v>0</v>
      </c>
      <c r="BG758" s="185">
        <f>IF(N758="zákl. přenesená",J758,0)</f>
        <v>0</v>
      </c>
      <c r="BH758" s="185">
        <f>IF(N758="sníž. přenesená",J758,0)</f>
        <v>0</v>
      </c>
      <c r="BI758" s="185">
        <f>IF(N758="nulová",J758,0)</f>
        <v>0</v>
      </c>
      <c r="BJ758" s="14" t="s">
        <v>106</v>
      </c>
      <c r="BK758" s="185">
        <f>ROUND(I758*H758,2)</f>
        <v>0</v>
      </c>
      <c r="BL758" s="14" t="s">
        <v>314</v>
      </c>
      <c r="BM758" s="14" t="s">
        <v>3179</v>
      </c>
    </row>
    <row r="759" spans="2:51" s="11" customFormat="1" ht="11.25">
      <c r="B759" s="186"/>
      <c r="C759" s="187"/>
      <c r="D759" s="188" t="s">
        <v>325</v>
      </c>
      <c r="E759" s="189" t="s">
        <v>1602</v>
      </c>
      <c r="F759" s="190" t="s">
        <v>3160</v>
      </c>
      <c r="G759" s="187"/>
      <c r="H759" s="191">
        <v>47.7</v>
      </c>
      <c r="I759" s="192"/>
      <c r="J759" s="187"/>
      <c r="K759" s="187"/>
      <c r="L759" s="193"/>
      <c r="M759" s="194"/>
      <c r="N759" s="195"/>
      <c r="O759" s="195"/>
      <c r="P759" s="195"/>
      <c r="Q759" s="195"/>
      <c r="R759" s="195"/>
      <c r="S759" s="195"/>
      <c r="T759" s="196"/>
      <c r="AT759" s="197" t="s">
        <v>325</v>
      </c>
      <c r="AU759" s="197" t="s">
        <v>106</v>
      </c>
      <c r="AV759" s="11" t="s">
        <v>106</v>
      </c>
      <c r="AW759" s="11" t="s">
        <v>31</v>
      </c>
      <c r="AX759" s="11" t="s">
        <v>77</v>
      </c>
      <c r="AY759" s="197" t="s">
        <v>310</v>
      </c>
    </row>
    <row r="760" spans="2:65" s="1" customFormat="1" ht="22.5" customHeight="1">
      <c r="B760" s="31"/>
      <c r="C760" s="175" t="s">
        <v>1604</v>
      </c>
      <c r="D760" s="175" t="s">
        <v>317</v>
      </c>
      <c r="E760" s="176" t="s">
        <v>1659</v>
      </c>
      <c r="F760" s="177" t="s">
        <v>1660</v>
      </c>
      <c r="G760" s="178" t="s">
        <v>832</v>
      </c>
      <c r="H760" s="179">
        <v>1.74</v>
      </c>
      <c r="I760" s="180"/>
      <c r="J760" s="179">
        <f>ROUND(I760*H760,2)</f>
        <v>0</v>
      </c>
      <c r="K760" s="177" t="s">
        <v>321</v>
      </c>
      <c r="L760" s="35"/>
      <c r="M760" s="181" t="s">
        <v>1</v>
      </c>
      <c r="N760" s="182" t="s">
        <v>41</v>
      </c>
      <c r="O760" s="57"/>
      <c r="P760" s="183">
        <f>O760*H760</f>
        <v>0</v>
      </c>
      <c r="Q760" s="183">
        <v>0</v>
      </c>
      <c r="R760" s="183">
        <f>Q760*H760</f>
        <v>0</v>
      </c>
      <c r="S760" s="183">
        <v>0</v>
      </c>
      <c r="T760" s="184">
        <f>S760*H760</f>
        <v>0</v>
      </c>
      <c r="AR760" s="14" t="s">
        <v>314</v>
      </c>
      <c r="AT760" s="14" t="s">
        <v>317</v>
      </c>
      <c r="AU760" s="14" t="s">
        <v>106</v>
      </c>
      <c r="AY760" s="14" t="s">
        <v>310</v>
      </c>
      <c r="BE760" s="185">
        <f>IF(N760="základní",J760,0)</f>
        <v>0</v>
      </c>
      <c r="BF760" s="185">
        <f>IF(N760="snížená",J760,0)</f>
        <v>0</v>
      </c>
      <c r="BG760" s="185">
        <f>IF(N760="zákl. přenesená",J760,0)</f>
        <v>0</v>
      </c>
      <c r="BH760" s="185">
        <f>IF(N760="sníž. přenesená",J760,0)</f>
        <v>0</v>
      </c>
      <c r="BI760" s="185">
        <f>IF(N760="nulová",J760,0)</f>
        <v>0</v>
      </c>
      <c r="BJ760" s="14" t="s">
        <v>106</v>
      </c>
      <c r="BK760" s="185">
        <f>ROUND(I760*H760,2)</f>
        <v>0</v>
      </c>
      <c r="BL760" s="14" t="s">
        <v>314</v>
      </c>
      <c r="BM760" s="14" t="s">
        <v>3180</v>
      </c>
    </row>
    <row r="761" spans="2:63" s="10" customFormat="1" ht="22.9" customHeight="1">
      <c r="B761" s="159"/>
      <c r="C761" s="160"/>
      <c r="D761" s="161" t="s">
        <v>68</v>
      </c>
      <c r="E761" s="173" t="s">
        <v>1662</v>
      </c>
      <c r="F761" s="173" t="s">
        <v>1663</v>
      </c>
      <c r="G761" s="160"/>
      <c r="H761" s="160"/>
      <c r="I761" s="163"/>
      <c r="J761" s="174">
        <f>BK761</f>
        <v>0</v>
      </c>
      <c r="K761" s="160"/>
      <c r="L761" s="165"/>
      <c r="M761" s="166"/>
      <c r="N761" s="167"/>
      <c r="O761" s="167"/>
      <c r="P761" s="168">
        <f>SUM(P762:P801)</f>
        <v>0</v>
      </c>
      <c r="Q761" s="167"/>
      <c r="R761" s="168">
        <f>SUM(R762:R801)</f>
        <v>0.047796399999999996</v>
      </c>
      <c r="S761" s="167"/>
      <c r="T761" s="169">
        <f>SUM(T762:T801)</f>
        <v>0.41000000000000003</v>
      </c>
      <c r="AR761" s="170" t="s">
        <v>314</v>
      </c>
      <c r="AT761" s="171" t="s">
        <v>68</v>
      </c>
      <c r="AU761" s="171" t="s">
        <v>77</v>
      </c>
      <c r="AY761" s="170" t="s">
        <v>310</v>
      </c>
      <c r="BK761" s="172">
        <f>SUM(BK762:BK801)</f>
        <v>0</v>
      </c>
    </row>
    <row r="762" spans="2:65" s="1" customFormat="1" ht="16.5" customHeight="1">
      <c r="B762" s="31"/>
      <c r="C762" s="175" t="s">
        <v>1610</v>
      </c>
      <c r="D762" s="175" t="s">
        <v>317</v>
      </c>
      <c r="E762" s="176" t="s">
        <v>1665</v>
      </c>
      <c r="F762" s="177" t="s">
        <v>1666</v>
      </c>
      <c r="G762" s="178" t="s">
        <v>320</v>
      </c>
      <c r="H762" s="179">
        <v>161.67</v>
      </c>
      <c r="I762" s="180"/>
      <c r="J762" s="179">
        <f>ROUND(I762*H762,2)</f>
        <v>0</v>
      </c>
      <c r="K762" s="177" t="s">
        <v>321</v>
      </c>
      <c r="L762" s="35"/>
      <c r="M762" s="181" t="s">
        <v>1</v>
      </c>
      <c r="N762" s="182" t="s">
        <v>41</v>
      </c>
      <c r="O762" s="57"/>
      <c r="P762" s="183">
        <f>O762*H762</f>
        <v>0</v>
      </c>
      <c r="Q762" s="183">
        <v>0</v>
      </c>
      <c r="R762" s="183">
        <f>Q762*H762</f>
        <v>0</v>
      </c>
      <c r="S762" s="183">
        <v>0</v>
      </c>
      <c r="T762" s="184">
        <f>S762*H762</f>
        <v>0</v>
      </c>
      <c r="AR762" s="14" t="s">
        <v>314</v>
      </c>
      <c r="AT762" s="14" t="s">
        <v>317</v>
      </c>
      <c r="AU762" s="14" t="s">
        <v>106</v>
      </c>
      <c r="AY762" s="14" t="s">
        <v>310</v>
      </c>
      <c r="BE762" s="185">
        <f>IF(N762="základní",J762,0)</f>
        <v>0</v>
      </c>
      <c r="BF762" s="185">
        <f>IF(N762="snížená",J762,0)</f>
        <v>0</v>
      </c>
      <c r="BG762" s="185">
        <f>IF(N762="zákl. přenesená",J762,0)</f>
        <v>0</v>
      </c>
      <c r="BH762" s="185">
        <f>IF(N762="sníž. přenesená",J762,0)</f>
        <v>0</v>
      </c>
      <c r="BI762" s="185">
        <f>IF(N762="nulová",J762,0)</f>
        <v>0</v>
      </c>
      <c r="BJ762" s="14" t="s">
        <v>106</v>
      </c>
      <c r="BK762" s="185">
        <f>ROUND(I762*H762,2)</f>
        <v>0</v>
      </c>
      <c r="BL762" s="14" t="s">
        <v>314</v>
      </c>
      <c r="BM762" s="14" t="s">
        <v>3181</v>
      </c>
    </row>
    <row r="763" spans="2:51" s="11" customFormat="1" ht="11.25">
      <c r="B763" s="186"/>
      <c r="C763" s="187"/>
      <c r="D763" s="188" t="s">
        <v>325</v>
      </c>
      <c r="E763" s="189" t="s">
        <v>1614</v>
      </c>
      <c r="F763" s="190" t="s">
        <v>3182</v>
      </c>
      <c r="G763" s="187"/>
      <c r="H763" s="191">
        <v>91.8</v>
      </c>
      <c r="I763" s="192"/>
      <c r="J763" s="187"/>
      <c r="K763" s="187"/>
      <c r="L763" s="193"/>
      <c r="M763" s="194"/>
      <c r="N763" s="195"/>
      <c r="O763" s="195"/>
      <c r="P763" s="195"/>
      <c r="Q763" s="195"/>
      <c r="R763" s="195"/>
      <c r="S763" s="195"/>
      <c r="T763" s="196"/>
      <c r="AT763" s="197" t="s">
        <v>325</v>
      </c>
      <c r="AU763" s="197" t="s">
        <v>106</v>
      </c>
      <c r="AV763" s="11" t="s">
        <v>106</v>
      </c>
      <c r="AW763" s="11" t="s">
        <v>31</v>
      </c>
      <c r="AX763" s="11" t="s">
        <v>69</v>
      </c>
      <c r="AY763" s="197" t="s">
        <v>310</v>
      </c>
    </row>
    <row r="764" spans="2:51" s="11" customFormat="1" ht="11.25">
      <c r="B764" s="186"/>
      <c r="C764" s="187"/>
      <c r="D764" s="188" t="s">
        <v>325</v>
      </c>
      <c r="E764" s="189" t="s">
        <v>2620</v>
      </c>
      <c r="F764" s="190" t="s">
        <v>3183</v>
      </c>
      <c r="G764" s="187"/>
      <c r="H764" s="191">
        <v>19.62</v>
      </c>
      <c r="I764" s="192"/>
      <c r="J764" s="187"/>
      <c r="K764" s="187"/>
      <c r="L764" s="193"/>
      <c r="M764" s="194"/>
      <c r="N764" s="195"/>
      <c r="O764" s="195"/>
      <c r="P764" s="195"/>
      <c r="Q764" s="195"/>
      <c r="R764" s="195"/>
      <c r="S764" s="195"/>
      <c r="T764" s="196"/>
      <c r="AT764" s="197" t="s">
        <v>325</v>
      </c>
      <c r="AU764" s="197" t="s">
        <v>106</v>
      </c>
      <c r="AV764" s="11" t="s">
        <v>106</v>
      </c>
      <c r="AW764" s="11" t="s">
        <v>31</v>
      </c>
      <c r="AX764" s="11" t="s">
        <v>69</v>
      </c>
      <c r="AY764" s="197" t="s">
        <v>310</v>
      </c>
    </row>
    <row r="765" spans="2:51" s="11" customFormat="1" ht="11.25">
      <c r="B765" s="186"/>
      <c r="C765" s="187"/>
      <c r="D765" s="188" t="s">
        <v>325</v>
      </c>
      <c r="E765" s="189" t="s">
        <v>2622</v>
      </c>
      <c r="F765" s="190" t="s">
        <v>3184</v>
      </c>
      <c r="G765" s="187"/>
      <c r="H765" s="191">
        <v>50.25</v>
      </c>
      <c r="I765" s="192"/>
      <c r="J765" s="187"/>
      <c r="K765" s="187"/>
      <c r="L765" s="193"/>
      <c r="M765" s="194"/>
      <c r="N765" s="195"/>
      <c r="O765" s="195"/>
      <c r="P765" s="195"/>
      <c r="Q765" s="195"/>
      <c r="R765" s="195"/>
      <c r="S765" s="195"/>
      <c r="T765" s="196"/>
      <c r="AT765" s="197" t="s">
        <v>325</v>
      </c>
      <c r="AU765" s="197" t="s">
        <v>106</v>
      </c>
      <c r="AV765" s="11" t="s">
        <v>106</v>
      </c>
      <c r="AW765" s="11" t="s">
        <v>31</v>
      </c>
      <c r="AX765" s="11" t="s">
        <v>69</v>
      </c>
      <c r="AY765" s="197" t="s">
        <v>310</v>
      </c>
    </row>
    <row r="766" spans="2:51" s="11" customFormat="1" ht="11.25">
      <c r="B766" s="186"/>
      <c r="C766" s="187"/>
      <c r="D766" s="188" t="s">
        <v>325</v>
      </c>
      <c r="E766" s="189" t="s">
        <v>3185</v>
      </c>
      <c r="F766" s="190" t="s">
        <v>3186</v>
      </c>
      <c r="G766" s="187"/>
      <c r="H766" s="191">
        <v>161.67</v>
      </c>
      <c r="I766" s="192"/>
      <c r="J766" s="187"/>
      <c r="K766" s="187"/>
      <c r="L766" s="193"/>
      <c r="M766" s="194"/>
      <c r="N766" s="195"/>
      <c r="O766" s="195"/>
      <c r="P766" s="195"/>
      <c r="Q766" s="195"/>
      <c r="R766" s="195"/>
      <c r="S766" s="195"/>
      <c r="T766" s="196"/>
      <c r="AT766" s="197" t="s">
        <v>325</v>
      </c>
      <c r="AU766" s="197" t="s">
        <v>106</v>
      </c>
      <c r="AV766" s="11" t="s">
        <v>106</v>
      </c>
      <c r="AW766" s="11" t="s">
        <v>31</v>
      </c>
      <c r="AX766" s="11" t="s">
        <v>77</v>
      </c>
      <c r="AY766" s="197" t="s">
        <v>310</v>
      </c>
    </row>
    <row r="767" spans="2:65" s="1" customFormat="1" ht="16.5" customHeight="1">
      <c r="B767" s="31"/>
      <c r="C767" s="175" t="s">
        <v>1615</v>
      </c>
      <c r="D767" s="175" t="s">
        <v>317</v>
      </c>
      <c r="E767" s="176" t="s">
        <v>1671</v>
      </c>
      <c r="F767" s="177" t="s">
        <v>1672</v>
      </c>
      <c r="G767" s="178" t="s">
        <v>720</v>
      </c>
      <c r="H767" s="179">
        <v>1</v>
      </c>
      <c r="I767" s="180"/>
      <c r="J767" s="179">
        <f>ROUND(I767*H767,2)</f>
        <v>0</v>
      </c>
      <c r="K767" s="177" t="s">
        <v>321</v>
      </c>
      <c r="L767" s="35"/>
      <c r="M767" s="181" t="s">
        <v>1</v>
      </c>
      <c r="N767" s="182" t="s">
        <v>41</v>
      </c>
      <c r="O767" s="57"/>
      <c r="P767" s="183">
        <f>O767*H767</f>
        <v>0</v>
      </c>
      <c r="Q767" s="183">
        <v>0</v>
      </c>
      <c r="R767" s="183">
        <f>Q767*H767</f>
        <v>0</v>
      </c>
      <c r="S767" s="183">
        <v>0</v>
      </c>
      <c r="T767" s="184">
        <f>S767*H767</f>
        <v>0</v>
      </c>
      <c r="AR767" s="14" t="s">
        <v>314</v>
      </c>
      <c r="AT767" s="14" t="s">
        <v>317</v>
      </c>
      <c r="AU767" s="14" t="s">
        <v>106</v>
      </c>
      <c r="AY767" s="14" t="s">
        <v>310</v>
      </c>
      <c r="BE767" s="185">
        <f>IF(N767="základní",J767,0)</f>
        <v>0</v>
      </c>
      <c r="BF767" s="185">
        <f>IF(N767="snížená",J767,0)</f>
        <v>0</v>
      </c>
      <c r="BG767" s="185">
        <f>IF(N767="zákl. přenesená",J767,0)</f>
        <v>0</v>
      </c>
      <c r="BH767" s="185">
        <f>IF(N767="sníž. přenesená",J767,0)</f>
        <v>0</v>
      </c>
      <c r="BI767" s="185">
        <f>IF(N767="nulová",J767,0)</f>
        <v>0</v>
      </c>
      <c r="BJ767" s="14" t="s">
        <v>106</v>
      </c>
      <c r="BK767" s="185">
        <f>ROUND(I767*H767,2)</f>
        <v>0</v>
      </c>
      <c r="BL767" s="14" t="s">
        <v>314</v>
      </c>
      <c r="BM767" s="14" t="s">
        <v>3187</v>
      </c>
    </row>
    <row r="768" spans="2:51" s="11" customFormat="1" ht="11.25">
      <c r="B768" s="186"/>
      <c r="C768" s="187"/>
      <c r="D768" s="188" t="s">
        <v>325</v>
      </c>
      <c r="E768" s="189" t="s">
        <v>1619</v>
      </c>
      <c r="F768" s="190" t="s">
        <v>3188</v>
      </c>
      <c r="G768" s="187"/>
      <c r="H768" s="191">
        <v>1</v>
      </c>
      <c r="I768" s="192"/>
      <c r="J768" s="187"/>
      <c r="K768" s="187"/>
      <c r="L768" s="193"/>
      <c r="M768" s="194"/>
      <c r="N768" s="195"/>
      <c r="O768" s="195"/>
      <c r="P768" s="195"/>
      <c r="Q768" s="195"/>
      <c r="R768" s="195"/>
      <c r="S768" s="195"/>
      <c r="T768" s="196"/>
      <c r="AT768" s="197" t="s">
        <v>325</v>
      </c>
      <c r="AU768" s="197" t="s">
        <v>106</v>
      </c>
      <c r="AV768" s="11" t="s">
        <v>106</v>
      </c>
      <c r="AW768" s="11" t="s">
        <v>31</v>
      </c>
      <c r="AX768" s="11" t="s">
        <v>77</v>
      </c>
      <c r="AY768" s="197" t="s">
        <v>310</v>
      </c>
    </row>
    <row r="769" spans="2:65" s="1" customFormat="1" ht="16.5" customHeight="1">
      <c r="B769" s="31"/>
      <c r="C769" s="175" t="s">
        <v>1620</v>
      </c>
      <c r="D769" s="175" t="s">
        <v>317</v>
      </c>
      <c r="E769" s="176" t="s">
        <v>1677</v>
      </c>
      <c r="F769" s="177" t="s">
        <v>1678</v>
      </c>
      <c r="G769" s="178" t="s">
        <v>1084</v>
      </c>
      <c r="H769" s="179">
        <v>105</v>
      </c>
      <c r="I769" s="180"/>
      <c r="J769" s="179">
        <f>ROUND(I769*H769,2)</f>
        <v>0</v>
      </c>
      <c r="K769" s="177" t="s">
        <v>321</v>
      </c>
      <c r="L769" s="35"/>
      <c r="M769" s="181" t="s">
        <v>1</v>
      </c>
      <c r="N769" s="182" t="s">
        <v>41</v>
      </c>
      <c r="O769" s="57"/>
      <c r="P769" s="183">
        <f>O769*H769</f>
        <v>0</v>
      </c>
      <c r="Q769" s="183">
        <v>0</v>
      </c>
      <c r="R769" s="183">
        <f>Q769*H769</f>
        <v>0</v>
      </c>
      <c r="S769" s="183">
        <v>0.003</v>
      </c>
      <c r="T769" s="184">
        <f>S769*H769</f>
        <v>0.315</v>
      </c>
      <c r="AR769" s="14" t="s">
        <v>314</v>
      </c>
      <c r="AT769" s="14" t="s">
        <v>317</v>
      </c>
      <c r="AU769" s="14" t="s">
        <v>106</v>
      </c>
      <c r="AY769" s="14" t="s">
        <v>310</v>
      </c>
      <c r="BE769" s="185">
        <f>IF(N769="základní",J769,0)</f>
        <v>0</v>
      </c>
      <c r="BF769" s="185">
        <f>IF(N769="snížená",J769,0)</f>
        <v>0</v>
      </c>
      <c r="BG769" s="185">
        <f>IF(N769="zákl. přenesená",J769,0)</f>
        <v>0</v>
      </c>
      <c r="BH769" s="185">
        <f>IF(N769="sníž. přenesená",J769,0)</f>
        <v>0</v>
      </c>
      <c r="BI769" s="185">
        <f>IF(N769="nulová",J769,0)</f>
        <v>0</v>
      </c>
      <c r="BJ769" s="14" t="s">
        <v>106</v>
      </c>
      <c r="BK769" s="185">
        <f>ROUND(I769*H769,2)</f>
        <v>0</v>
      </c>
      <c r="BL769" s="14" t="s">
        <v>314</v>
      </c>
      <c r="BM769" s="14" t="s">
        <v>3189</v>
      </c>
    </row>
    <row r="770" spans="2:51" s="11" customFormat="1" ht="11.25">
      <c r="B770" s="186"/>
      <c r="C770" s="187"/>
      <c r="D770" s="188" t="s">
        <v>325</v>
      </c>
      <c r="E770" s="189" t="s">
        <v>1624</v>
      </c>
      <c r="F770" s="190" t="s">
        <v>3190</v>
      </c>
      <c r="G770" s="187"/>
      <c r="H770" s="191">
        <v>105</v>
      </c>
      <c r="I770" s="192"/>
      <c r="J770" s="187"/>
      <c r="K770" s="187"/>
      <c r="L770" s="193"/>
      <c r="M770" s="194"/>
      <c r="N770" s="195"/>
      <c r="O770" s="195"/>
      <c r="P770" s="195"/>
      <c r="Q770" s="195"/>
      <c r="R770" s="195"/>
      <c r="S770" s="195"/>
      <c r="T770" s="196"/>
      <c r="AT770" s="197" t="s">
        <v>325</v>
      </c>
      <c r="AU770" s="197" t="s">
        <v>106</v>
      </c>
      <c r="AV770" s="11" t="s">
        <v>106</v>
      </c>
      <c r="AW770" s="11" t="s">
        <v>31</v>
      </c>
      <c r="AX770" s="11" t="s">
        <v>77</v>
      </c>
      <c r="AY770" s="197" t="s">
        <v>310</v>
      </c>
    </row>
    <row r="771" spans="2:65" s="1" customFormat="1" ht="16.5" customHeight="1">
      <c r="B771" s="31"/>
      <c r="C771" s="175" t="s">
        <v>1627</v>
      </c>
      <c r="D771" s="175" t="s">
        <v>317</v>
      </c>
      <c r="E771" s="176" t="s">
        <v>1682</v>
      </c>
      <c r="F771" s="177" t="s">
        <v>1683</v>
      </c>
      <c r="G771" s="178" t="s">
        <v>1084</v>
      </c>
      <c r="H771" s="179">
        <v>19</v>
      </c>
      <c r="I771" s="180"/>
      <c r="J771" s="179">
        <f>ROUND(I771*H771,2)</f>
        <v>0</v>
      </c>
      <c r="K771" s="177" t="s">
        <v>321</v>
      </c>
      <c r="L771" s="35"/>
      <c r="M771" s="181" t="s">
        <v>1</v>
      </c>
      <c r="N771" s="182" t="s">
        <v>41</v>
      </c>
      <c r="O771" s="57"/>
      <c r="P771" s="183">
        <f>O771*H771</f>
        <v>0</v>
      </c>
      <c r="Q771" s="183">
        <v>0</v>
      </c>
      <c r="R771" s="183">
        <f>Q771*H771</f>
        <v>0</v>
      </c>
      <c r="S771" s="183">
        <v>0.005</v>
      </c>
      <c r="T771" s="184">
        <f>S771*H771</f>
        <v>0.095</v>
      </c>
      <c r="AR771" s="14" t="s">
        <v>314</v>
      </c>
      <c r="AT771" s="14" t="s">
        <v>317</v>
      </c>
      <c r="AU771" s="14" t="s">
        <v>106</v>
      </c>
      <c r="AY771" s="14" t="s">
        <v>310</v>
      </c>
      <c r="BE771" s="185">
        <f>IF(N771="základní",J771,0)</f>
        <v>0</v>
      </c>
      <c r="BF771" s="185">
        <f>IF(N771="snížená",J771,0)</f>
        <v>0</v>
      </c>
      <c r="BG771" s="185">
        <f>IF(N771="zákl. přenesená",J771,0)</f>
        <v>0</v>
      </c>
      <c r="BH771" s="185">
        <f>IF(N771="sníž. přenesená",J771,0)</f>
        <v>0</v>
      </c>
      <c r="BI771" s="185">
        <f>IF(N771="nulová",J771,0)</f>
        <v>0</v>
      </c>
      <c r="BJ771" s="14" t="s">
        <v>106</v>
      </c>
      <c r="BK771" s="185">
        <f>ROUND(I771*H771,2)</f>
        <v>0</v>
      </c>
      <c r="BL771" s="14" t="s">
        <v>314</v>
      </c>
      <c r="BM771" s="14" t="s">
        <v>3191</v>
      </c>
    </row>
    <row r="772" spans="2:51" s="11" customFormat="1" ht="11.25">
      <c r="B772" s="186"/>
      <c r="C772" s="187"/>
      <c r="D772" s="188" t="s">
        <v>325</v>
      </c>
      <c r="E772" s="189" t="s">
        <v>1631</v>
      </c>
      <c r="F772" s="190" t="s">
        <v>3192</v>
      </c>
      <c r="G772" s="187"/>
      <c r="H772" s="191">
        <v>19</v>
      </c>
      <c r="I772" s="192"/>
      <c r="J772" s="187"/>
      <c r="K772" s="187"/>
      <c r="L772" s="193"/>
      <c r="M772" s="194"/>
      <c r="N772" s="195"/>
      <c r="O772" s="195"/>
      <c r="P772" s="195"/>
      <c r="Q772" s="195"/>
      <c r="R772" s="195"/>
      <c r="S772" s="195"/>
      <c r="T772" s="196"/>
      <c r="AT772" s="197" t="s">
        <v>325</v>
      </c>
      <c r="AU772" s="197" t="s">
        <v>106</v>
      </c>
      <c r="AV772" s="11" t="s">
        <v>106</v>
      </c>
      <c r="AW772" s="11" t="s">
        <v>31</v>
      </c>
      <c r="AX772" s="11" t="s">
        <v>77</v>
      </c>
      <c r="AY772" s="197" t="s">
        <v>310</v>
      </c>
    </row>
    <row r="773" spans="2:65" s="1" customFormat="1" ht="22.5" customHeight="1">
      <c r="B773" s="31"/>
      <c r="C773" s="175" t="s">
        <v>1635</v>
      </c>
      <c r="D773" s="175" t="s">
        <v>317</v>
      </c>
      <c r="E773" s="176" t="s">
        <v>1687</v>
      </c>
      <c r="F773" s="177" t="s">
        <v>1688</v>
      </c>
      <c r="G773" s="178" t="s">
        <v>320</v>
      </c>
      <c r="H773" s="179">
        <v>91.8</v>
      </c>
      <c r="I773" s="180"/>
      <c r="J773" s="179">
        <f>ROUND(I773*H773,2)</f>
        <v>0</v>
      </c>
      <c r="K773" s="177" t="s">
        <v>321</v>
      </c>
      <c r="L773" s="35"/>
      <c r="M773" s="181" t="s">
        <v>1</v>
      </c>
      <c r="N773" s="182" t="s">
        <v>41</v>
      </c>
      <c r="O773" s="57"/>
      <c r="P773" s="183">
        <f>O773*H773</f>
        <v>0</v>
      </c>
      <c r="Q773" s="183">
        <v>0.00027</v>
      </c>
      <c r="R773" s="183">
        <f>Q773*H773</f>
        <v>0.024786</v>
      </c>
      <c r="S773" s="183">
        <v>0</v>
      </c>
      <c r="T773" s="184">
        <f>S773*H773</f>
        <v>0</v>
      </c>
      <c r="AR773" s="14" t="s">
        <v>314</v>
      </c>
      <c r="AT773" s="14" t="s">
        <v>317</v>
      </c>
      <c r="AU773" s="14" t="s">
        <v>106</v>
      </c>
      <c r="AY773" s="14" t="s">
        <v>310</v>
      </c>
      <c r="BE773" s="185">
        <f>IF(N773="základní",J773,0)</f>
        <v>0</v>
      </c>
      <c r="BF773" s="185">
        <f>IF(N773="snížená",J773,0)</f>
        <v>0</v>
      </c>
      <c r="BG773" s="185">
        <f>IF(N773="zákl. přenesená",J773,0)</f>
        <v>0</v>
      </c>
      <c r="BH773" s="185">
        <f>IF(N773="sníž. přenesená",J773,0)</f>
        <v>0</v>
      </c>
      <c r="BI773" s="185">
        <f>IF(N773="nulová",J773,0)</f>
        <v>0</v>
      </c>
      <c r="BJ773" s="14" t="s">
        <v>106</v>
      </c>
      <c r="BK773" s="185">
        <f>ROUND(I773*H773,2)</f>
        <v>0</v>
      </c>
      <c r="BL773" s="14" t="s">
        <v>314</v>
      </c>
      <c r="BM773" s="14" t="s">
        <v>3193</v>
      </c>
    </row>
    <row r="774" spans="2:51" s="11" customFormat="1" ht="11.25">
      <c r="B774" s="186"/>
      <c r="C774" s="187"/>
      <c r="D774" s="188" t="s">
        <v>325</v>
      </c>
      <c r="E774" s="189" t="s">
        <v>1639</v>
      </c>
      <c r="F774" s="190" t="s">
        <v>3182</v>
      </c>
      <c r="G774" s="187"/>
      <c r="H774" s="191">
        <v>91.8</v>
      </c>
      <c r="I774" s="192"/>
      <c r="J774" s="187"/>
      <c r="K774" s="187"/>
      <c r="L774" s="193"/>
      <c r="M774" s="194"/>
      <c r="N774" s="195"/>
      <c r="O774" s="195"/>
      <c r="P774" s="195"/>
      <c r="Q774" s="195"/>
      <c r="R774" s="195"/>
      <c r="S774" s="195"/>
      <c r="T774" s="196"/>
      <c r="AT774" s="197" t="s">
        <v>325</v>
      </c>
      <c r="AU774" s="197" t="s">
        <v>106</v>
      </c>
      <c r="AV774" s="11" t="s">
        <v>106</v>
      </c>
      <c r="AW774" s="11" t="s">
        <v>31</v>
      </c>
      <c r="AX774" s="11" t="s">
        <v>77</v>
      </c>
      <c r="AY774" s="197" t="s">
        <v>310</v>
      </c>
    </row>
    <row r="775" spans="2:65" s="1" customFormat="1" ht="16.5" customHeight="1">
      <c r="B775" s="31"/>
      <c r="C775" s="208" t="s">
        <v>1640</v>
      </c>
      <c r="D775" s="208" t="s">
        <v>422</v>
      </c>
      <c r="E775" s="209" t="s">
        <v>3194</v>
      </c>
      <c r="F775" s="210" t="s">
        <v>3195</v>
      </c>
      <c r="G775" s="211" t="s">
        <v>720</v>
      </c>
      <c r="H775" s="212">
        <v>18</v>
      </c>
      <c r="I775" s="213"/>
      <c r="J775" s="212">
        <f>ROUND(I775*H775,2)</f>
        <v>0</v>
      </c>
      <c r="K775" s="210" t="s">
        <v>321</v>
      </c>
      <c r="L775" s="214"/>
      <c r="M775" s="215" t="s">
        <v>1</v>
      </c>
      <c r="N775" s="216" t="s">
        <v>41</v>
      </c>
      <c r="O775" s="57"/>
      <c r="P775" s="183">
        <f>O775*H775</f>
        <v>0</v>
      </c>
      <c r="Q775" s="183">
        <v>0</v>
      </c>
      <c r="R775" s="183">
        <f>Q775*H775</f>
        <v>0</v>
      </c>
      <c r="S775" s="183">
        <v>0</v>
      </c>
      <c r="T775" s="184">
        <f>S775*H775</f>
        <v>0</v>
      </c>
      <c r="AR775" s="14" t="s">
        <v>391</v>
      </c>
      <c r="AT775" s="14" t="s">
        <v>422</v>
      </c>
      <c r="AU775" s="14" t="s">
        <v>106</v>
      </c>
      <c r="AY775" s="14" t="s">
        <v>310</v>
      </c>
      <c r="BE775" s="185">
        <f>IF(N775="základní",J775,0)</f>
        <v>0</v>
      </c>
      <c r="BF775" s="185">
        <f>IF(N775="snížená",J775,0)</f>
        <v>0</v>
      </c>
      <c r="BG775" s="185">
        <f>IF(N775="zákl. přenesená",J775,0)</f>
        <v>0</v>
      </c>
      <c r="BH775" s="185">
        <f>IF(N775="sníž. přenesená",J775,0)</f>
        <v>0</v>
      </c>
      <c r="BI775" s="185">
        <f>IF(N775="nulová",J775,0)</f>
        <v>0</v>
      </c>
      <c r="BJ775" s="14" t="s">
        <v>106</v>
      </c>
      <c r="BK775" s="185">
        <f>ROUND(I775*H775,2)</f>
        <v>0</v>
      </c>
      <c r="BL775" s="14" t="s">
        <v>314</v>
      </c>
      <c r="BM775" s="14" t="s">
        <v>3196</v>
      </c>
    </row>
    <row r="776" spans="2:51" s="11" customFormat="1" ht="11.25">
      <c r="B776" s="186"/>
      <c r="C776" s="187"/>
      <c r="D776" s="188" t="s">
        <v>325</v>
      </c>
      <c r="E776" s="189" t="s">
        <v>1644</v>
      </c>
      <c r="F776" s="190" t="s">
        <v>3197</v>
      </c>
      <c r="G776" s="187"/>
      <c r="H776" s="191">
        <v>18</v>
      </c>
      <c r="I776" s="192"/>
      <c r="J776" s="187"/>
      <c r="K776" s="187"/>
      <c r="L776" s="193"/>
      <c r="M776" s="194"/>
      <c r="N776" s="195"/>
      <c r="O776" s="195"/>
      <c r="P776" s="195"/>
      <c r="Q776" s="195"/>
      <c r="R776" s="195"/>
      <c r="S776" s="195"/>
      <c r="T776" s="196"/>
      <c r="AT776" s="197" t="s">
        <v>325</v>
      </c>
      <c r="AU776" s="197" t="s">
        <v>106</v>
      </c>
      <c r="AV776" s="11" t="s">
        <v>106</v>
      </c>
      <c r="AW776" s="11" t="s">
        <v>31</v>
      </c>
      <c r="AX776" s="11" t="s">
        <v>77</v>
      </c>
      <c r="AY776" s="197" t="s">
        <v>310</v>
      </c>
    </row>
    <row r="777" spans="2:65" s="1" customFormat="1" ht="16.5" customHeight="1">
      <c r="B777" s="31"/>
      <c r="C777" s="208" t="s">
        <v>1648</v>
      </c>
      <c r="D777" s="208" t="s">
        <v>422</v>
      </c>
      <c r="E777" s="209" t="s">
        <v>3198</v>
      </c>
      <c r="F777" s="210" t="s">
        <v>3199</v>
      </c>
      <c r="G777" s="211" t="s">
        <v>720</v>
      </c>
      <c r="H777" s="212">
        <v>18</v>
      </c>
      <c r="I777" s="213"/>
      <c r="J777" s="212">
        <f>ROUND(I777*H777,2)</f>
        <v>0</v>
      </c>
      <c r="K777" s="210" t="s">
        <v>321</v>
      </c>
      <c r="L777" s="214"/>
      <c r="M777" s="215" t="s">
        <v>1</v>
      </c>
      <c r="N777" s="216" t="s">
        <v>41</v>
      </c>
      <c r="O777" s="57"/>
      <c r="P777" s="183">
        <f>O777*H777</f>
        <v>0</v>
      </c>
      <c r="Q777" s="183">
        <v>0</v>
      </c>
      <c r="R777" s="183">
        <f>Q777*H777</f>
        <v>0</v>
      </c>
      <c r="S777" s="183">
        <v>0</v>
      </c>
      <c r="T777" s="184">
        <f>S777*H777</f>
        <v>0</v>
      </c>
      <c r="AR777" s="14" t="s">
        <v>391</v>
      </c>
      <c r="AT777" s="14" t="s">
        <v>422</v>
      </c>
      <c r="AU777" s="14" t="s">
        <v>106</v>
      </c>
      <c r="AY777" s="14" t="s">
        <v>310</v>
      </c>
      <c r="BE777" s="185">
        <f>IF(N777="základní",J777,0)</f>
        <v>0</v>
      </c>
      <c r="BF777" s="185">
        <f>IF(N777="snížená",J777,0)</f>
        <v>0</v>
      </c>
      <c r="BG777" s="185">
        <f>IF(N777="zákl. přenesená",J777,0)</f>
        <v>0</v>
      </c>
      <c r="BH777" s="185">
        <f>IF(N777="sníž. přenesená",J777,0)</f>
        <v>0</v>
      </c>
      <c r="BI777" s="185">
        <f>IF(N777="nulová",J777,0)</f>
        <v>0</v>
      </c>
      <c r="BJ777" s="14" t="s">
        <v>106</v>
      </c>
      <c r="BK777" s="185">
        <f>ROUND(I777*H777,2)</f>
        <v>0</v>
      </c>
      <c r="BL777" s="14" t="s">
        <v>314</v>
      </c>
      <c r="BM777" s="14" t="s">
        <v>3200</v>
      </c>
    </row>
    <row r="778" spans="2:51" s="11" customFormat="1" ht="11.25">
      <c r="B778" s="186"/>
      <c r="C778" s="187"/>
      <c r="D778" s="188" t="s">
        <v>325</v>
      </c>
      <c r="E778" s="189" t="s">
        <v>1652</v>
      </c>
      <c r="F778" s="190" t="s">
        <v>3197</v>
      </c>
      <c r="G778" s="187"/>
      <c r="H778" s="191">
        <v>18</v>
      </c>
      <c r="I778" s="192"/>
      <c r="J778" s="187"/>
      <c r="K778" s="187"/>
      <c r="L778" s="193"/>
      <c r="M778" s="194"/>
      <c r="N778" s="195"/>
      <c r="O778" s="195"/>
      <c r="P778" s="195"/>
      <c r="Q778" s="195"/>
      <c r="R778" s="195"/>
      <c r="S778" s="195"/>
      <c r="T778" s="196"/>
      <c r="AT778" s="197" t="s">
        <v>325</v>
      </c>
      <c r="AU778" s="197" t="s">
        <v>106</v>
      </c>
      <c r="AV778" s="11" t="s">
        <v>106</v>
      </c>
      <c r="AW778" s="11" t="s">
        <v>31</v>
      </c>
      <c r="AX778" s="11" t="s">
        <v>77</v>
      </c>
      <c r="AY778" s="197" t="s">
        <v>310</v>
      </c>
    </row>
    <row r="779" spans="2:65" s="1" customFormat="1" ht="16.5" customHeight="1">
      <c r="B779" s="31"/>
      <c r="C779" s="208" t="s">
        <v>1653</v>
      </c>
      <c r="D779" s="208" t="s">
        <v>422</v>
      </c>
      <c r="E779" s="209" t="s">
        <v>3201</v>
      </c>
      <c r="F779" s="210" t="s">
        <v>3202</v>
      </c>
      <c r="G779" s="211" t="s">
        <v>720</v>
      </c>
      <c r="H779" s="212">
        <v>36</v>
      </c>
      <c r="I779" s="213"/>
      <c r="J779" s="212">
        <f>ROUND(I779*H779,2)</f>
        <v>0</v>
      </c>
      <c r="K779" s="210" t="s">
        <v>321</v>
      </c>
      <c r="L779" s="214"/>
      <c r="M779" s="215" t="s">
        <v>1</v>
      </c>
      <c r="N779" s="216" t="s">
        <v>41</v>
      </c>
      <c r="O779" s="57"/>
      <c r="P779" s="183">
        <f>O779*H779</f>
        <v>0</v>
      </c>
      <c r="Q779" s="183">
        <v>0</v>
      </c>
      <c r="R779" s="183">
        <f>Q779*H779</f>
        <v>0</v>
      </c>
      <c r="S779" s="183">
        <v>0</v>
      </c>
      <c r="T779" s="184">
        <f>S779*H779</f>
        <v>0</v>
      </c>
      <c r="AR779" s="14" t="s">
        <v>391</v>
      </c>
      <c r="AT779" s="14" t="s">
        <v>422</v>
      </c>
      <c r="AU779" s="14" t="s">
        <v>106</v>
      </c>
      <c r="AY779" s="14" t="s">
        <v>310</v>
      </c>
      <c r="BE779" s="185">
        <f>IF(N779="základní",J779,0)</f>
        <v>0</v>
      </c>
      <c r="BF779" s="185">
        <f>IF(N779="snížená",J779,0)</f>
        <v>0</v>
      </c>
      <c r="BG779" s="185">
        <f>IF(N779="zákl. přenesená",J779,0)</f>
        <v>0</v>
      </c>
      <c r="BH779" s="185">
        <f>IF(N779="sníž. přenesená",J779,0)</f>
        <v>0</v>
      </c>
      <c r="BI779" s="185">
        <f>IF(N779="nulová",J779,0)</f>
        <v>0</v>
      </c>
      <c r="BJ779" s="14" t="s">
        <v>106</v>
      </c>
      <c r="BK779" s="185">
        <f>ROUND(I779*H779,2)</f>
        <v>0</v>
      </c>
      <c r="BL779" s="14" t="s">
        <v>314</v>
      </c>
      <c r="BM779" s="14" t="s">
        <v>3203</v>
      </c>
    </row>
    <row r="780" spans="2:51" s="11" customFormat="1" ht="11.25">
      <c r="B780" s="186"/>
      <c r="C780" s="187"/>
      <c r="D780" s="188" t="s">
        <v>325</v>
      </c>
      <c r="E780" s="189" t="s">
        <v>1657</v>
      </c>
      <c r="F780" s="190" t="s">
        <v>3204</v>
      </c>
      <c r="G780" s="187"/>
      <c r="H780" s="191">
        <v>36</v>
      </c>
      <c r="I780" s="192"/>
      <c r="J780" s="187"/>
      <c r="K780" s="187"/>
      <c r="L780" s="193"/>
      <c r="M780" s="194"/>
      <c r="N780" s="195"/>
      <c r="O780" s="195"/>
      <c r="P780" s="195"/>
      <c r="Q780" s="195"/>
      <c r="R780" s="195"/>
      <c r="S780" s="195"/>
      <c r="T780" s="196"/>
      <c r="AT780" s="197" t="s">
        <v>325</v>
      </c>
      <c r="AU780" s="197" t="s">
        <v>106</v>
      </c>
      <c r="AV780" s="11" t="s">
        <v>106</v>
      </c>
      <c r="AW780" s="11" t="s">
        <v>31</v>
      </c>
      <c r="AX780" s="11" t="s">
        <v>77</v>
      </c>
      <c r="AY780" s="197" t="s">
        <v>310</v>
      </c>
    </row>
    <row r="781" spans="2:65" s="1" customFormat="1" ht="16.5" customHeight="1">
      <c r="B781" s="31"/>
      <c r="C781" s="208" t="s">
        <v>1658</v>
      </c>
      <c r="D781" s="208" t="s">
        <v>422</v>
      </c>
      <c r="E781" s="209" t="s">
        <v>3205</v>
      </c>
      <c r="F781" s="210" t="s">
        <v>3206</v>
      </c>
      <c r="G781" s="211" t="s">
        <v>720</v>
      </c>
      <c r="H781" s="212">
        <v>36</v>
      </c>
      <c r="I781" s="213"/>
      <c r="J781" s="212">
        <f>ROUND(I781*H781,2)</f>
        <v>0</v>
      </c>
      <c r="K781" s="210" t="s">
        <v>321</v>
      </c>
      <c r="L781" s="214"/>
      <c r="M781" s="215" t="s">
        <v>1</v>
      </c>
      <c r="N781" s="216" t="s">
        <v>41</v>
      </c>
      <c r="O781" s="57"/>
      <c r="P781" s="183">
        <f>O781*H781</f>
        <v>0</v>
      </c>
      <c r="Q781" s="183">
        <v>0</v>
      </c>
      <c r="R781" s="183">
        <f>Q781*H781</f>
        <v>0</v>
      </c>
      <c r="S781" s="183">
        <v>0</v>
      </c>
      <c r="T781" s="184">
        <f>S781*H781</f>
        <v>0</v>
      </c>
      <c r="AR781" s="14" t="s">
        <v>391</v>
      </c>
      <c r="AT781" s="14" t="s">
        <v>422</v>
      </c>
      <c r="AU781" s="14" t="s">
        <v>106</v>
      </c>
      <c r="AY781" s="14" t="s">
        <v>310</v>
      </c>
      <c r="BE781" s="185">
        <f>IF(N781="základní",J781,0)</f>
        <v>0</v>
      </c>
      <c r="BF781" s="185">
        <f>IF(N781="snížená",J781,0)</f>
        <v>0</v>
      </c>
      <c r="BG781" s="185">
        <f>IF(N781="zákl. přenesená",J781,0)</f>
        <v>0</v>
      </c>
      <c r="BH781" s="185">
        <f>IF(N781="sníž. přenesená",J781,0)</f>
        <v>0</v>
      </c>
      <c r="BI781" s="185">
        <f>IF(N781="nulová",J781,0)</f>
        <v>0</v>
      </c>
      <c r="BJ781" s="14" t="s">
        <v>106</v>
      </c>
      <c r="BK781" s="185">
        <f>ROUND(I781*H781,2)</f>
        <v>0</v>
      </c>
      <c r="BL781" s="14" t="s">
        <v>314</v>
      </c>
      <c r="BM781" s="14" t="s">
        <v>3207</v>
      </c>
    </row>
    <row r="782" spans="2:51" s="11" customFormat="1" ht="11.25">
      <c r="B782" s="186"/>
      <c r="C782" s="187"/>
      <c r="D782" s="188" t="s">
        <v>325</v>
      </c>
      <c r="E782" s="189" t="s">
        <v>3208</v>
      </c>
      <c r="F782" s="190" t="s">
        <v>3204</v>
      </c>
      <c r="G782" s="187"/>
      <c r="H782" s="191">
        <v>36</v>
      </c>
      <c r="I782" s="192"/>
      <c r="J782" s="187"/>
      <c r="K782" s="187"/>
      <c r="L782" s="193"/>
      <c r="M782" s="194"/>
      <c r="N782" s="195"/>
      <c r="O782" s="195"/>
      <c r="P782" s="195"/>
      <c r="Q782" s="195"/>
      <c r="R782" s="195"/>
      <c r="S782" s="195"/>
      <c r="T782" s="196"/>
      <c r="AT782" s="197" t="s">
        <v>325</v>
      </c>
      <c r="AU782" s="197" t="s">
        <v>106</v>
      </c>
      <c r="AV782" s="11" t="s">
        <v>106</v>
      </c>
      <c r="AW782" s="11" t="s">
        <v>31</v>
      </c>
      <c r="AX782" s="11" t="s">
        <v>77</v>
      </c>
      <c r="AY782" s="197" t="s">
        <v>310</v>
      </c>
    </row>
    <row r="783" spans="2:65" s="1" customFormat="1" ht="16.5" customHeight="1">
      <c r="B783" s="31"/>
      <c r="C783" s="208" t="s">
        <v>1664</v>
      </c>
      <c r="D783" s="208" t="s">
        <v>422</v>
      </c>
      <c r="E783" s="209" t="s">
        <v>3209</v>
      </c>
      <c r="F783" s="210" t="s">
        <v>3210</v>
      </c>
      <c r="G783" s="211" t="s">
        <v>720</v>
      </c>
      <c r="H783" s="212">
        <v>1</v>
      </c>
      <c r="I783" s="213"/>
      <c r="J783" s="212">
        <f>ROUND(I783*H783,2)</f>
        <v>0</v>
      </c>
      <c r="K783" s="210" t="s">
        <v>321</v>
      </c>
      <c r="L783" s="214"/>
      <c r="M783" s="215" t="s">
        <v>1</v>
      </c>
      <c r="N783" s="216" t="s">
        <v>41</v>
      </c>
      <c r="O783" s="57"/>
      <c r="P783" s="183">
        <f>O783*H783</f>
        <v>0</v>
      </c>
      <c r="Q783" s="183">
        <v>0</v>
      </c>
      <c r="R783" s="183">
        <f>Q783*H783</f>
        <v>0</v>
      </c>
      <c r="S783" s="183">
        <v>0</v>
      </c>
      <c r="T783" s="184">
        <f>S783*H783</f>
        <v>0</v>
      </c>
      <c r="AR783" s="14" t="s">
        <v>391</v>
      </c>
      <c r="AT783" s="14" t="s">
        <v>422</v>
      </c>
      <c r="AU783" s="14" t="s">
        <v>106</v>
      </c>
      <c r="AY783" s="14" t="s">
        <v>310</v>
      </c>
      <c r="BE783" s="185">
        <f>IF(N783="základní",J783,0)</f>
        <v>0</v>
      </c>
      <c r="BF783" s="185">
        <f>IF(N783="snížená",J783,0)</f>
        <v>0</v>
      </c>
      <c r="BG783" s="185">
        <f>IF(N783="zákl. přenesená",J783,0)</f>
        <v>0</v>
      </c>
      <c r="BH783" s="185">
        <f>IF(N783="sníž. přenesená",J783,0)</f>
        <v>0</v>
      </c>
      <c r="BI783" s="185">
        <f>IF(N783="nulová",J783,0)</f>
        <v>0</v>
      </c>
      <c r="BJ783" s="14" t="s">
        <v>106</v>
      </c>
      <c r="BK783" s="185">
        <f>ROUND(I783*H783,2)</f>
        <v>0</v>
      </c>
      <c r="BL783" s="14" t="s">
        <v>314</v>
      </c>
      <c r="BM783" s="14" t="s">
        <v>3211</v>
      </c>
    </row>
    <row r="784" spans="2:51" s="11" customFormat="1" ht="11.25">
      <c r="B784" s="186"/>
      <c r="C784" s="187"/>
      <c r="D784" s="188" t="s">
        <v>325</v>
      </c>
      <c r="E784" s="189" t="s">
        <v>1668</v>
      </c>
      <c r="F784" s="190" t="s">
        <v>1717</v>
      </c>
      <c r="G784" s="187"/>
      <c r="H784" s="191">
        <v>1</v>
      </c>
      <c r="I784" s="192"/>
      <c r="J784" s="187"/>
      <c r="K784" s="187"/>
      <c r="L784" s="193"/>
      <c r="M784" s="194"/>
      <c r="N784" s="195"/>
      <c r="O784" s="195"/>
      <c r="P784" s="195"/>
      <c r="Q784" s="195"/>
      <c r="R784" s="195"/>
      <c r="S784" s="195"/>
      <c r="T784" s="196"/>
      <c r="AT784" s="197" t="s">
        <v>325</v>
      </c>
      <c r="AU784" s="197" t="s">
        <v>106</v>
      </c>
      <c r="AV784" s="11" t="s">
        <v>106</v>
      </c>
      <c r="AW784" s="11" t="s">
        <v>31</v>
      </c>
      <c r="AX784" s="11" t="s">
        <v>77</v>
      </c>
      <c r="AY784" s="197" t="s">
        <v>310</v>
      </c>
    </row>
    <row r="785" spans="2:65" s="1" customFormat="1" ht="16.5" customHeight="1">
      <c r="B785" s="31"/>
      <c r="C785" s="208" t="s">
        <v>1670</v>
      </c>
      <c r="D785" s="208" t="s">
        <v>422</v>
      </c>
      <c r="E785" s="209" t="s">
        <v>3212</v>
      </c>
      <c r="F785" s="210" t="s">
        <v>1753</v>
      </c>
      <c r="G785" s="211" t="s">
        <v>720</v>
      </c>
      <c r="H785" s="212">
        <v>36</v>
      </c>
      <c r="I785" s="213"/>
      <c r="J785" s="212">
        <f>ROUND(I785*H785,2)</f>
        <v>0</v>
      </c>
      <c r="K785" s="210" t="s">
        <v>321</v>
      </c>
      <c r="L785" s="214"/>
      <c r="M785" s="215" t="s">
        <v>1</v>
      </c>
      <c r="N785" s="216" t="s">
        <v>41</v>
      </c>
      <c r="O785" s="57"/>
      <c r="P785" s="183">
        <f>O785*H785</f>
        <v>0</v>
      </c>
      <c r="Q785" s="183">
        <v>0</v>
      </c>
      <c r="R785" s="183">
        <f>Q785*H785</f>
        <v>0</v>
      </c>
      <c r="S785" s="183">
        <v>0</v>
      </c>
      <c r="T785" s="184">
        <f>S785*H785</f>
        <v>0</v>
      </c>
      <c r="AR785" s="14" t="s">
        <v>391</v>
      </c>
      <c r="AT785" s="14" t="s">
        <v>422</v>
      </c>
      <c r="AU785" s="14" t="s">
        <v>106</v>
      </c>
      <c r="AY785" s="14" t="s">
        <v>310</v>
      </c>
      <c r="BE785" s="185">
        <f>IF(N785="základní",J785,0)</f>
        <v>0</v>
      </c>
      <c r="BF785" s="185">
        <f>IF(N785="snížená",J785,0)</f>
        <v>0</v>
      </c>
      <c r="BG785" s="185">
        <f>IF(N785="zákl. přenesená",J785,0)</f>
        <v>0</v>
      </c>
      <c r="BH785" s="185">
        <f>IF(N785="sníž. přenesená",J785,0)</f>
        <v>0</v>
      </c>
      <c r="BI785" s="185">
        <f>IF(N785="nulová",J785,0)</f>
        <v>0</v>
      </c>
      <c r="BJ785" s="14" t="s">
        <v>106</v>
      </c>
      <c r="BK785" s="185">
        <f>ROUND(I785*H785,2)</f>
        <v>0</v>
      </c>
      <c r="BL785" s="14" t="s">
        <v>314</v>
      </c>
      <c r="BM785" s="14" t="s">
        <v>3213</v>
      </c>
    </row>
    <row r="786" spans="2:51" s="11" customFormat="1" ht="11.25">
      <c r="B786" s="186"/>
      <c r="C786" s="187"/>
      <c r="D786" s="188" t="s">
        <v>325</v>
      </c>
      <c r="E786" s="189" t="s">
        <v>1674</v>
      </c>
      <c r="F786" s="190" t="s">
        <v>3204</v>
      </c>
      <c r="G786" s="187"/>
      <c r="H786" s="191">
        <v>36</v>
      </c>
      <c r="I786" s="192"/>
      <c r="J786" s="187"/>
      <c r="K786" s="187"/>
      <c r="L786" s="193"/>
      <c r="M786" s="194"/>
      <c r="N786" s="195"/>
      <c r="O786" s="195"/>
      <c r="P786" s="195"/>
      <c r="Q786" s="195"/>
      <c r="R786" s="195"/>
      <c r="S786" s="195"/>
      <c r="T786" s="196"/>
      <c r="AT786" s="197" t="s">
        <v>325</v>
      </c>
      <c r="AU786" s="197" t="s">
        <v>106</v>
      </c>
      <c r="AV786" s="11" t="s">
        <v>106</v>
      </c>
      <c r="AW786" s="11" t="s">
        <v>31</v>
      </c>
      <c r="AX786" s="11" t="s">
        <v>77</v>
      </c>
      <c r="AY786" s="197" t="s">
        <v>310</v>
      </c>
    </row>
    <row r="787" spans="2:65" s="1" customFormat="1" ht="16.5" customHeight="1">
      <c r="B787" s="31"/>
      <c r="C787" s="208" t="s">
        <v>1676</v>
      </c>
      <c r="D787" s="208" t="s">
        <v>422</v>
      </c>
      <c r="E787" s="209" t="s">
        <v>3214</v>
      </c>
      <c r="F787" s="210" t="s">
        <v>3215</v>
      </c>
      <c r="G787" s="211" t="s">
        <v>720</v>
      </c>
      <c r="H787" s="212">
        <v>18</v>
      </c>
      <c r="I787" s="213"/>
      <c r="J787" s="212">
        <f>ROUND(I787*H787,2)</f>
        <v>0</v>
      </c>
      <c r="K787" s="210" t="s">
        <v>321</v>
      </c>
      <c r="L787" s="214"/>
      <c r="M787" s="215" t="s">
        <v>1</v>
      </c>
      <c r="N787" s="216" t="s">
        <v>41</v>
      </c>
      <c r="O787" s="57"/>
      <c r="P787" s="183">
        <f>O787*H787</f>
        <v>0</v>
      </c>
      <c r="Q787" s="183">
        <v>0</v>
      </c>
      <c r="R787" s="183">
        <f>Q787*H787</f>
        <v>0</v>
      </c>
      <c r="S787" s="183">
        <v>0</v>
      </c>
      <c r="T787" s="184">
        <f>S787*H787</f>
        <v>0</v>
      </c>
      <c r="AR787" s="14" t="s">
        <v>391</v>
      </c>
      <c r="AT787" s="14" t="s">
        <v>422</v>
      </c>
      <c r="AU787" s="14" t="s">
        <v>106</v>
      </c>
      <c r="AY787" s="14" t="s">
        <v>310</v>
      </c>
      <c r="BE787" s="185">
        <f>IF(N787="základní",J787,0)</f>
        <v>0</v>
      </c>
      <c r="BF787" s="185">
        <f>IF(N787="snížená",J787,0)</f>
        <v>0</v>
      </c>
      <c r="BG787" s="185">
        <f>IF(N787="zákl. přenesená",J787,0)</f>
        <v>0</v>
      </c>
      <c r="BH787" s="185">
        <f>IF(N787="sníž. přenesená",J787,0)</f>
        <v>0</v>
      </c>
      <c r="BI787" s="185">
        <f>IF(N787="nulová",J787,0)</f>
        <v>0</v>
      </c>
      <c r="BJ787" s="14" t="s">
        <v>106</v>
      </c>
      <c r="BK787" s="185">
        <f>ROUND(I787*H787,2)</f>
        <v>0</v>
      </c>
      <c r="BL787" s="14" t="s">
        <v>314</v>
      </c>
      <c r="BM787" s="14" t="s">
        <v>3216</v>
      </c>
    </row>
    <row r="788" spans="2:51" s="11" customFormat="1" ht="11.25">
      <c r="B788" s="186"/>
      <c r="C788" s="187"/>
      <c r="D788" s="188" t="s">
        <v>325</v>
      </c>
      <c r="E788" s="189" t="s">
        <v>1680</v>
      </c>
      <c r="F788" s="190" t="s">
        <v>3197</v>
      </c>
      <c r="G788" s="187"/>
      <c r="H788" s="191">
        <v>18</v>
      </c>
      <c r="I788" s="192"/>
      <c r="J788" s="187"/>
      <c r="K788" s="187"/>
      <c r="L788" s="193"/>
      <c r="M788" s="194"/>
      <c r="N788" s="195"/>
      <c r="O788" s="195"/>
      <c r="P788" s="195"/>
      <c r="Q788" s="195"/>
      <c r="R788" s="195"/>
      <c r="S788" s="195"/>
      <c r="T788" s="196"/>
      <c r="AT788" s="197" t="s">
        <v>325</v>
      </c>
      <c r="AU788" s="197" t="s">
        <v>106</v>
      </c>
      <c r="AV788" s="11" t="s">
        <v>106</v>
      </c>
      <c r="AW788" s="11" t="s">
        <v>31</v>
      </c>
      <c r="AX788" s="11" t="s">
        <v>77</v>
      </c>
      <c r="AY788" s="197" t="s">
        <v>310</v>
      </c>
    </row>
    <row r="789" spans="2:65" s="1" customFormat="1" ht="22.5" customHeight="1">
      <c r="B789" s="31"/>
      <c r="C789" s="175" t="s">
        <v>1681</v>
      </c>
      <c r="D789" s="175" t="s">
        <v>317</v>
      </c>
      <c r="E789" s="176" t="s">
        <v>1773</v>
      </c>
      <c r="F789" s="177" t="s">
        <v>1774</v>
      </c>
      <c r="G789" s="178" t="s">
        <v>320</v>
      </c>
      <c r="H789" s="179">
        <v>53.45</v>
      </c>
      <c r="I789" s="180"/>
      <c r="J789" s="179">
        <f>ROUND(I789*H789,2)</f>
        <v>0</v>
      </c>
      <c r="K789" s="177" t="s">
        <v>321</v>
      </c>
      <c r="L789" s="35"/>
      <c r="M789" s="181" t="s">
        <v>1</v>
      </c>
      <c r="N789" s="182" t="s">
        <v>41</v>
      </c>
      <c r="O789" s="57"/>
      <c r="P789" s="183">
        <f>O789*H789</f>
        <v>0</v>
      </c>
      <c r="Q789" s="183">
        <v>0.00026</v>
      </c>
      <c r="R789" s="183">
        <f>Q789*H789</f>
        <v>0.013897</v>
      </c>
      <c r="S789" s="183">
        <v>0</v>
      </c>
      <c r="T789" s="184">
        <f>S789*H789</f>
        <v>0</v>
      </c>
      <c r="AR789" s="14" t="s">
        <v>314</v>
      </c>
      <c r="AT789" s="14" t="s">
        <v>317</v>
      </c>
      <c r="AU789" s="14" t="s">
        <v>106</v>
      </c>
      <c r="AY789" s="14" t="s">
        <v>310</v>
      </c>
      <c r="BE789" s="185">
        <f>IF(N789="základní",J789,0)</f>
        <v>0</v>
      </c>
      <c r="BF789" s="185">
        <f>IF(N789="snížená",J789,0)</f>
        <v>0</v>
      </c>
      <c r="BG789" s="185">
        <f>IF(N789="zákl. přenesená",J789,0)</f>
        <v>0</v>
      </c>
      <c r="BH789" s="185">
        <f>IF(N789="sníž. přenesená",J789,0)</f>
        <v>0</v>
      </c>
      <c r="BI789" s="185">
        <f>IF(N789="nulová",J789,0)</f>
        <v>0</v>
      </c>
      <c r="BJ789" s="14" t="s">
        <v>106</v>
      </c>
      <c r="BK789" s="185">
        <f>ROUND(I789*H789,2)</f>
        <v>0</v>
      </c>
      <c r="BL789" s="14" t="s">
        <v>314</v>
      </c>
      <c r="BM789" s="14" t="s">
        <v>3217</v>
      </c>
    </row>
    <row r="790" spans="2:51" s="11" customFormat="1" ht="11.25">
      <c r="B790" s="186"/>
      <c r="C790" s="187"/>
      <c r="D790" s="188" t="s">
        <v>325</v>
      </c>
      <c r="E790" s="189" t="s">
        <v>1685</v>
      </c>
      <c r="F790" s="190" t="s">
        <v>3218</v>
      </c>
      <c r="G790" s="187"/>
      <c r="H790" s="191">
        <v>53.45</v>
      </c>
      <c r="I790" s="192"/>
      <c r="J790" s="187"/>
      <c r="K790" s="187"/>
      <c r="L790" s="193"/>
      <c r="M790" s="194"/>
      <c r="N790" s="195"/>
      <c r="O790" s="195"/>
      <c r="P790" s="195"/>
      <c r="Q790" s="195"/>
      <c r="R790" s="195"/>
      <c r="S790" s="195"/>
      <c r="T790" s="196"/>
      <c r="AT790" s="197" t="s">
        <v>325</v>
      </c>
      <c r="AU790" s="197" t="s">
        <v>106</v>
      </c>
      <c r="AV790" s="11" t="s">
        <v>106</v>
      </c>
      <c r="AW790" s="11" t="s">
        <v>31</v>
      </c>
      <c r="AX790" s="11" t="s">
        <v>77</v>
      </c>
      <c r="AY790" s="197" t="s">
        <v>310</v>
      </c>
    </row>
    <row r="791" spans="2:65" s="1" customFormat="1" ht="22.5" customHeight="1">
      <c r="B791" s="31"/>
      <c r="C791" s="175" t="s">
        <v>1686</v>
      </c>
      <c r="D791" s="175" t="s">
        <v>317</v>
      </c>
      <c r="E791" s="176" t="s">
        <v>1780</v>
      </c>
      <c r="F791" s="177" t="s">
        <v>1781</v>
      </c>
      <c r="G791" s="178" t="s">
        <v>320</v>
      </c>
      <c r="H791" s="179">
        <v>16.42</v>
      </c>
      <c r="I791" s="180"/>
      <c r="J791" s="179">
        <f>ROUND(I791*H791,2)</f>
        <v>0</v>
      </c>
      <c r="K791" s="177" t="s">
        <v>321</v>
      </c>
      <c r="L791" s="35"/>
      <c r="M791" s="181" t="s">
        <v>1</v>
      </c>
      <c r="N791" s="182" t="s">
        <v>41</v>
      </c>
      <c r="O791" s="57"/>
      <c r="P791" s="183">
        <f>O791*H791</f>
        <v>0</v>
      </c>
      <c r="Q791" s="183">
        <v>0.00027</v>
      </c>
      <c r="R791" s="183">
        <f>Q791*H791</f>
        <v>0.0044334000000000005</v>
      </c>
      <c r="S791" s="183">
        <v>0</v>
      </c>
      <c r="T791" s="184">
        <f>S791*H791</f>
        <v>0</v>
      </c>
      <c r="AR791" s="14" t="s">
        <v>314</v>
      </c>
      <c r="AT791" s="14" t="s">
        <v>317</v>
      </c>
      <c r="AU791" s="14" t="s">
        <v>106</v>
      </c>
      <c r="AY791" s="14" t="s">
        <v>310</v>
      </c>
      <c r="BE791" s="185">
        <f>IF(N791="základní",J791,0)</f>
        <v>0</v>
      </c>
      <c r="BF791" s="185">
        <f>IF(N791="snížená",J791,0)</f>
        <v>0</v>
      </c>
      <c r="BG791" s="185">
        <f>IF(N791="zákl. přenesená",J791,0)</f>
        <v>0</v>
      </c>
      <c r="BH791" s="185">
        <f>IF(N791="sníž. přenesená",J791,0)</f>
        <v>0</v>
      </c>
      <c r="BI791" s="185">
        <f>IF(N791="nulová",J791,0)</f>
        <v>0</v>
      </c>
      <c r="BJ791" s="14" t="s">
        <v>106</v>
      </c>
      <c r="BK791" s="185">
        <f>ROUND(I791*H791,2)</f>
        <v>0</v>
      </c>
      <c r="BL791" s="14" t="s">
        <v>314</v>
      </c>
      <c r="BM791" s="14" t="s">
        <v>3219</v>
      </c>
    </row>
    <row r="792" spans="2:51" s="11" customFormat="1" ht="11.25">
      <c r="B792" s="186"/>
      <c r="C792" s="187"/>
      <c r="D792" s="188" t="s">
        <v>325</v>
      </c>
      <c r="E792" s="189" t="s">
        <v>1690</v>
      </c>
      <c r="F792" s="190" t="s">
        <v>2922</v>
      </c>
      <c r="G792" s="187"/>
      <c r="H792" s="191">
        <v>16.42</v>
      </c>
      <c r="I792" s="192"/>
      <c r="J792" s="187"/>
      <c r="K792" s="187"/>
      <c r="L792" s="193"/>
      <c r="M792" s="194"/>
      <c r="N792" s="195"/>
      <c r="O792" s="195"/>
      <c r="P792" s="195"/>
      <c r="Q792" s="195"/>
      <c r="R792" s="195"/>
      <c r="S792" s="195"/>
      <c r="T792" s="196"/>
      <c r="AT792" s="197" t="s">
        <v>325</v>
      </c>
      <c r="AU792" s="197" t="s">
        <v>106</v>
      </c>
      <c r="AV792" s="11" t="s">
        <v>106</v>
      </c>
      <c r="AW792" s="11" t="s">
        <v>31</v>
      </c>
      <c r="AX792" s="11" t="s">
        <v>69</v>
      </c>
      <c r="AY792" s="197" t="s">
        <v>310</v>
      </c>
    </row>
    <row r="793" spans="2:51" s="11" customFormat="1" ht="11.25">
      <c r="B793" s="186"/>
      <c r="C793" s="187"/>
      <c r="D793" s="188" t="s">
        <v>325</v>
      </c>
      <c r="E793" s="189" t="s">
        <v>311</v>
      </c>
      <c r="F793" s="190" t="s">
        <v>3220</v>
      </c>
      <c r="G793" s="187"/>
      <c r="H793" s="191">
        <v>16.42</v>
      </c>
      <c r="I793" s="192"/>
      <c r="J793" s="187"/>
      <c r="K793" s="187"/>
      <c r="L793" s="193"/>
      <c r="M793" s="194"/>
      <c r="N793" s="195"/>
      <c r="O793" s="195"/>
      <c r="P793" s="195"/>
      <c r="Q793" s="195"/>
      <c r="R793" s="195"/>
      <c r="S793" s="195"/>
      <c r="T793" s="196"/>
      <c r="AT793" s="197" t="s">
        <v>325</v>
      </c>
      <c r="AU793" s="197" t="s">
        <v>106</v>
      </c>
      <c r="AV793" s="11" t="s">
        <v>106</v>
      </c>
      <c r="AW793" s="11" t="s">
        <v>31</v>
      </c>
      <c r="AX793" s="11" t="s">
        <v>77</v>
      </c>
      <c r="AY793" s="197" t="s">
        <v>310</v>
      </c>
    </row>
    <row r="794" spans="2:65" s="1" customFormat="1" ht="22.5" customHeight="1">
      <c r="B794" s="31"/>
      <c r="C794" s="175" t="s">
        <v>1695</v>
      </c>
      <c r="D794" s="175" t="s">
        <v>317</v>
      </c>
      <c r="E794" s="176" t="s">
        <v>1786</v>
      </c>
      <c r="F794" s="177" t="s">
        <v>1787</v>
      </c>
      <c r="G794" s="178" t="s">
        <v>422</v>
      </c>
      <c r="H794" s="179">
        <v>779.92</v>
      </c>
      <c r="I794" s="180"/>
      <c r="J794" s="179">
        <f>ROUND(I794*H794,2)</f>
        <v>0</v>
      </c>
      <c r="K794" s="177" t="s">
        <v>321</v>
      </c>
      <c r="L794" s="35"/>
      <c r="M794" s="181" t="s">
        <v>1</v>
      </c>
      <c r="N794" s="182" t="s">
        <v>41</v>
      </c>
      <c r="O794" s="57"/>
      <c r="P794" s="183">
        <f>O794*H794</f>
        <v>0</v>
      </c>
      <c r="Q794" s="183">
        <v>0</v>
      </c>
      <c r="R794" s="183">
        <f>Q794*H794</f>
        <v>0</v>
      </c>
      <c r="S794" s="183">
        <v>0</v>
      </c>
      <c r="T794" s="184">
        <f>S794*H794</f>
        <v>0</v>
      </c>
      <c r="AR794" s="14" t="s">
        <v>314</v>
      </c>
      <c r="AT794" s="14" t="s">
        <v>317</v>
      </c>
      <c r="AU794" s="14" t="s">
        <v>106</v>
      </c>
      <c r="AY794" s="14" t="s">
        <v>310</v>
      </c>
      <c r="BE794" s="185">
        <f>IF(N794="základní",J794,0)</f>
        <v>0</v>
      </c>
      <c r="BF794" s="185">
        <f>IF(N794="snížená",J794,0)</f>
        <v>0</v>
      </c>
      <c r="BG794" s="185">
        <f>IF(N794="zákl. přenesená",J794,0)</f>
        <v>0</v>
      </c>
      <c r="BH794" s="185">
        <f>IF(N794="sníž. přenesená",J794,0)</f>
        <v>0</v>
      </c>
      <c r="BI794" s="185">
        <f>IF(N794="nulová",J794,0)</f>
        <v>0</v>
      </c>
      <c r="BJ794" s="14" t="s">
        <v>106</v>
      </c>
      <c r="BK794" s="185">
        <f>ROUND(I794*H794,2)</f>
        <v>0</v>
      </c>
      <c r="BL794" s="14" t="s">
        <v>314</v>
      </c>
      <c r="BM794" s="14" t="s">
        <v>3221</v>
      </c>
    </row>
    <row r="795" spans="2:51" s="11" customFormat="1" ht="11.25">
      <c r="B795" s="186"/>
      <c r="C795" s="187"/>
      <c r="D795" s="188" t="s">
        <v>325</v>
      </c>
      <c r="E795" s="189" t="s">
        <v>1699</v>
      </c>
      <c r="F795" s="190" t="s">
        <v>3222</v>
      </c>
      <c r="G795" s="187"/>
      <c r="H795" s="191">
        <v>441.3</v>
      </c>
      <c r="I795" s="192"/>
      <c r="J795" s="187"/>
      <c r="K795" s="187"/>
      <c r="L795" s="193"/>
      <c r="M795" s="194"/>
      <c r="N795" s="195"/>
      <c r="O795" s="195"/>
      <c r="P795" s="195"/>
      <c r="Q795" s="195"/>
      <c r="R795" s="195"/>
      <c r="S795" s="195"/>
      <c r="T795" s="196"/>
      <c r="AT795" s="197" t="s">
        <v>325</v>
      </c>
      <c r="AU795" s="197" t="s">
        <v>106</v>
      </c>
      <c r="AV795" s="11" t="s">
        <v>106</v>
      </c>
      <c r="AW795" s="11" t="s">
        <v>31</v>
      </c>
      <c r="AX795" s="11" t="s">
        <v>69</v>
      </c>
      <c r="AY795" s="197" t="s">
        <v>310</v>
      </c>
    </row>
    <row r="796" spans="2:51" s="11" customFormat="1" ht="11.25">
      <c r="B796" s="186"/>
      <c r="C796" s="187"/>
      <c r="D796" s="188" t="s">
        <v>325</v>
      </c>
      <c r="E796" s="189" t="s">
        <v>2624</v>
      </c>
      <c r="F796" s="190" t="s">
        <v>3223</v>
      </c>
      <c r="G796" s="187"/>
      <c r="H796" s="191">
        <v>164.16</v>
      </c>
      <c r="I796" s="192"/>
      <c r="J796" s="187"/>
      <c r="K796" s="187"/>
      <c r="L796" s="193"/>
      <c r="M796" s="194"/>
      <c r="N796" s="195"/>
      <c r="O796" s="195"/>
      <c r="P796" s="195"/>
      <c r="Q796" s="195"/>
      <c r="R796" s="195"/>
      <c r="S796" s="195"/>
      <c r="T796" s="196"/>
      <c r="AT796" s="197" t="s">
        <v>325</v>
      </c>
      <c r="AU796" s="197" t="s">
        <v>106</v>
      </c>
      <c r="AV796" s="11" t="s">
        <v>106</v>
      </c>
      <c r="AW796" s="11" t="s">
        <v>31</v>
      </c>
      <c r="AX796" s="11" t="s">
        <v>69</v>
      </c>
      <c r="AY796" s="197" t="s">
        <v>310</v>
      </c>
    </row>
    <row r="797" spans="2:51" s="11" customFormat="1" ht="11.25">
      <c r="B797" s="186"/>
      <c r="C797" s="187"/>
      <c r="D797" s="188" t="s">
        <v>325</v>
      </c>
      <c r="E797" s="189" t="s">
        <v>2626</v>
      </c>
      <c r="F797" s="190" t="s">
        <v>3224</v>
      </c>
      <c r="G797" s="187"/>
      <c r="H797" s="191">
        <v>174.46</v>
      </c>
      <c r="I797" s="192"/>
      <c r="J797" s="187"/>
      <c r="K797" s="187"/>
      <c r="L797" s="193"/>
      <c r="M797" s="194"/>
      <c r="N797" s="195"/>
      <c r="O797" s="195"/>
      <c r="P797" s="195"/>
      <c r="Q797" s="195"/>
      <c r="R797" s="195"/>
      <c r="S797" s="195"/>
      <c r="T797" s="196"/>
      <c r="AT797" s="197" t="s">
        <v>325</v>
      </c>
      <c r="AU797" s="197" t="s">
        <v>106</v>
      </c>
      <c r="AV797" s="11" t="s">
        <v>106</v>
      </c>
      <c r="AW797" s="11" t="s">
        <v>31</v>
      </c>
      <c r="AX797" s="11" t="s">
        <v>69</v>
      </c>
      <c r="AY797" s="197" t="s">
        <v>310</v>
      </c>
    </row>
    <row r="798" spans="2:51" s="11" customFormat="1" ht="11.25">
      <c r="B798" s="186"/>
      <c r="C798" s="187"/>
      <c r="D798" s="188" t="s">
        <v>325</v>
      </c>
      <c r="E798" s="189" t="s">
        <v>3225</v>
      </c>
      <c r="F798" s="190" t="s">
        <v>3226</v>
      </c>
      <c r="G798" s="187"/>
      <c r="H798" s="191">
        <v>779.92</v>
      </c>
      <c r="I798" s="192"/>
      <c r="J798" s="187"/>
      <c r="K798" s="187"/>
      <c r="L798" s="193"/>
      <c r="M798" s="194"/>
      <c r="N798" s="195"/>
      <c r="O798" s="195"/>
      <c r="P798" s="195"/>
      <c r="Q798" s="195"/>
      <c r="R798" s="195"/>
      <c r="S798" s="195"/>
      <c r="T798" s="196"/>
      <c r="AT798" s="197" t="s">
        <v>325</v>
      </c>
      <c r="AU798" s="197" t="s">
        <v>106</v>
      </c>
      <c r="AV798" s="11" t="s">
        <v>106</v>
      </c>
      <c r="AW798" s="11" t="s">
        <v>31</v>
      </c>
      <c r="AX798" s="11" t="s">
        <v>77</v>
      </c>
      <c r="AY798" s="197" t="s">
        <v>310</v>
      </c>
    </row>
    <row r="799" spans="2:65" s="1" customFormat="1" ht="22.5" customHeight="1">
      <c r="B799" s="31"/>
      <c r="C799" s="175" t="s">
        <v>1701</v>
      </c>
      <c r="D799" s="175" t="s">
        <v>317</v>
      </c>
      <c r="E799" s="176" t="s">
        <v>3227</v>
      </c>
      <c r="F799" s="177" t="s">
        <v>3228</v>
      </c>
      <c r="G799" s="178" t="s">
        <v>1084</v>
      </c>
      <c r="H799" s="179">
        <v>18</v>
      </c>
      <c r="I799" s="180"/>
      <c r="J799" s="179">
        <f>ROUND(I799*H799,2)</f>
        <v>0</v>
      </c>
      <c r="K799" s="177" t="s">
        <v>321</v>
      </c>
      <c r="L799" s="35"/>
      <c r="M799" s="181" t="s">
        <v>1</v>
      </c>
      <c r="N799" s="182" t="s">
        <v>41</v>
      </c>
      <c r="O799" s="57"/>
      <c r="P799" s="183">
        <f>O799*H799</f>
        <v>0</v>
      </c>
      <c r="Q799" s="183">
        <v>0.00026</v>
      </c>
      <c r="R799" s="183">
        <f>Q799*H799</f>
        <v>0.004679999999999999</v>
      </c>
      <c r="S799" s="183">
        <v>0</v>
      </c>
      <c r="T799" s="184">
        <f>S799*H799</f>
        <v>0</v>
      </c>
      <c r="AR799" s="14" t="s">
        <v>314</v>
      </c>
      <c r="AT799" s="14" t="s">
        <v>317</v>
      </c>
      <c r="AU799" s="14" t="s">
        <v>106</v>
      </c>
      <c r="AY799" s="14" t="s">
        <v>310</v>
      </c>
      <c r="BE799" s="185">
        <f>IF(N799="základní",J799,0)</f>
        <v>0</v>
      </c>
      <c r="BF799" s="185">
        <f>IF(N799="snížená",J799,0)</f>
        <v>0</v>
      </c>
      <c r="BG799" s="185">
        <f>IF(N799="zákl. přenesená",J799,0)</f>
        <v>0</v>
      </c>
      <c r="BH799" s="185">
        <f>IF(N799="sníž. přenesená",J799,0)</f>
        <v>0</v>
      </c>
      <c r="BI799" s="185">
        <f>IF(N799="nulová",J799,0)</f>
        <v>0</v>
      </c>
      <c r="BJ799" s="14" t="s">
        <v>106</v>
      </c>
      <c r="BK799" s="185">
        <f>ROUND(I799*H799,2)</f>
        <v>0</v>
      </c>
      <c r="BL799" s="14" t="s">
        <v>314</v>
      </c>
      <c r="BM799" s="14" t="s">
        <v>3229</v>
      </c>
    </row>
    <row r="800" spans="2:51" s="11" customFormat="1" ht="11.25">
      <c r="B800" s="186"/>
      <c r="C800" s="187"/>
      <c r="D800" s="188" t="s">
        <v>325</v>
      </c>
      <c r="E800" s="189" t="s">
        <v>1705</v>
      </c>
      <c r="F800" s="190" t="s">
        <v>3230</v>
      </c>
      <c r="G800" s="187"/>
      <c r="H800" s="191">
        <v>18</v>
      </c>
      <c r="I800" s="192"/>
      <c r="J800" s="187"/>
      <c r="K800" s="187"/>
      <c r="L800" s="193"/>
      <c r="M800" s="194"/>
      <c r="N800" s="195"/>
      <c r="O800" s="195"/>
      <c r="P800" s="195"/>
      <c r="Q800" s="195"/>
      <c r="R800" s="195"/>
      <c r="S800" s="195"/>
      <c r="T800" s="196"/>
      <c r="AT800" s="197" t="s">
        <v>325</v>
      </c>
      <c r="AU800" s="197" t="s">
        <v>106</v>
      </c>
      <c r="AV800" s="11" t="s">
        <v>106</v>
      </c>
      <c r="AW800" s="11" t="s">
        <v>31</v>
      </c>
      <c r="AX800" s="11" t="s">
        <v>77</v>
      </c>
      <c r="AY800" s="197" t="s">
        <v>310</v>
      </c>
    </row>
    <row r="801" spans="2:65" s="1" customFormat="1" ht="22.5" customHeight="1">
      <c r="B801" s="31"/>
      <c r="C801" s="175" t="s">
        <v>1707</v>
      </c>
      <c r="D801" s="175" t="s">
        <v>317</v>
      </c>
      <c r="E801" s="176" t="s">
        <v>1797</v>
      </c>
      <c r="F801" s="177" t="s">
        <v>1798</v>
      </c>
      <c r="G801" s="178" t="s">
        <v>832</v>
      </c>
      <c r="H801" s="179">
        <v>0.26</v>
      </c>
      <c r="I801" s="180"/>
      <c r="J801" s="179">
        <f>ROUND(I801*H801,2)</f>
        <v>0</v>
      </c>
      <c r="K801" s="177" t="s">
        <v>321</v>
      </c>
      <c r="L801" s="35"/>
      <c r="M801" s="181" t="s">
        <v>1</v>
      </c>
      <c r="N801" s="182" t="s">
        <v>41</v>
      </c>
      <c r="O801" s="57"/>
      <c r="P801" s="183">
        <f>O801*H801</f>
        <v>0</v>
      </c>
      <c r="Q801" s="183">
        <v>0</v>
      </c>
      <c r="R801" s="183">
        <f>Q801*H801</f>
        <v>0</v>
      </c>
      <c r="S801" s="183">
        <v>0</v>
      </c>
      <c r="T801" s="184">
        <f>S801*H801</f>
        <v>0</v>
      </c>
      <c r="AR801" s="14" t="s">
        <v>314</v>
      </c>
      <c r="AT801" s="14" t="s">
        <v>317</v>
      </c>
      <c r="AU801" s="14" t="s">
        <v>106</v>
      </c>
      <c r="AY801" s="14" t="s">
        <v>310</v>
      </c>
      <c r="BE801" s="185">
        <f>IF(N801="základní",J801,0)</f>
        <v>0</v>
      </c>
      <c r="BF801" s="185">
        <f>IF(N801="snížená",J801,0)</f>
        <v>0</v>
      </c>
      <c r="BG801" s="185">
        <f>IF(N801="zákl. přenesená",J801,0)</f>
        <v>0</v>
      </c>
      <c r="BH801" s="185">
        <f>IF(N801="sníž. přenesená",J801,0)</f>
        <v>0</v>
      </c>
      <c r="BI801" s="185">
        <f>IF(N801="nulová",J801,0)</f>
        <v>0</v>
      </c>
      <c r="BJ801" s="14" t="s">
        <v>106</v>
      </c>
      <c r="BK801" s="185">
        <f>ROUND(I801*H801,2)</f>
        <v>0</v>
      </c>
      <c r="BL801" s="14" t="s">
        <v>314</v>
      </c>
      <c r="BM801" s="14" t="s">
        <v>3231</v>
      </c>
    </row>
    <row r="802" spans="2:63" s="10" customFormat="1" ht="22.9" customHeight="1">
      <c r="B802" s="159"/>
      <c r="C802" s="160"/>
      <c r="D802" s="161" t="s">
        <v>68</v>
      </c>
      <c r="E802" s="173" t="s">
        <v>1800</v>
      </c>
      <c r="F802" s="173" t="s">
        <v>1801</v>
      </c>
      <c r="G802" s="160"/>
      <c r="H802" s="160"/>
      <c r="I802" s="163"/>
      <c r="J802" s="174">
        <f>BK802</f>
        <v>0</v>
      </c>
      <c r="K802" s="160"/>
      <c r="L802" s="165"/>
      <c r="M802" s="166"/>
      <c r="N802" s="167"/>
      <c r="O802" s="167"/>
      <c r="P802" s="168">
        <f>SUM(P803:P822)</f>
        <v>0</v>
      </c>
      <c r="Q802" s="167"/>
      <c r="R802" s="168">
        <f>SUM(R803:R822)</f>
        <v>0.00264</v>
      </c>
      <c r="S802" s="167"/>
      <c r="T802" s="169">
        <f>SUM(T803:T822)</f>
        <v>0</v>
      </c>
      <c r="AR802" s="170" t="s">
        <v>314</v>
      </c>
      <c r="AT802" s="171" t="s">
        <v>68</v>
      </c>
      <c r="AU802" s="171" t="s">
        <v>77</v>
      </c>
      <c r="AY802" s="170" t="s">
        <v>310</v>
      </c>
      <c r="BK802" s="172">
        <f>SUM(BK803:BK822)</f>
        <v>0</v>
      </c>
    </row>
    <row r="803" spans="2:65" s="1" customFormat="1" ht="16.5" customHeight="1">
      <c r="B803" s="31"/>
      <c r="C803" s="175" t="s">
        <v>1712</v>
      </c>
      <c r="D803" s="175" t="s">
        <v>317</v>
      </c>
      <c r="E803" s="176" t="s">
        <v>3232</v>
      </c>
      <c r="F803" s="177" t="s">
        <v>3233</v>
      </c>
      <c r="G803" s="178" t="s">
        <v>422</v>
      </c>
      <c r="H803" s="179">
        <v>151.62</v>
      </c>
      <c r="I803" s="180"/>
      <c r="J803" s="179">
        <f>ROUND(I803*H803,2)</f>
        <v>0</v>
      </c>
      <c r="K803" s="177" t="s">
        <v>402</v>
      </c>
      <c r="L803" s="35"/>
      <c r="M803" s="181" t="s">
        <v>1</v>
      </c>
      <c r="N803" s="182" t="s">
        <v>41</v>
      </c>
      <c r="O803" s="57"/>
      <c r="P803" s="183">
        <f>O803*H803</f>
        <v>0</v>
      </c>
      <c r="Q803" s="183">
        <v>0</v>
      </c>
      <c r="R803" s="183">
        <f>Q803*H803</f>
        <v>0</v>
      </c>
      <c r="S803" s="183">
        <v>0</v>
      </c>
      <c r="T803" s="184">
        <f>S803*H803</f>
        <v>0</v>
      </c>
      <c r="AR803" s="14" t="s">
        <v>314</v>
      </c>
      <c r="AT803" s="14" t="s">
        <v>317</v>
      </c>
      <c r="AU803" s="14" t="s">
        <v>106</v>
      </c>
      <c r="AY803" s="14" t="s">
        <v>310</v>
      </c>
      <c r="BE803" s="185">
        <f>IF(N803="základní",J803,0)</f>
        <v>0</v>
      </c>
      <c r="BF803" s="185">
        <f>IF(N803="snížená",J803,0)</f>
        <v>0</v>
      </c>
      <c r="BG803" s="185">
        <f>IF(N803="zákl. přenesená",J803,0)</f>
        <v>0</v>
      </c>
      <c r="BH803" s="185">
        <f>IF(N803="sníž. přenesená",J803,0)</f>
        <v>0</v>
      </c>
      <c r="BI803" s="185">
        <f>IF(N803="nulová",J803,0)</f>
        <v>0</v>
      </c>
      <c r="BJ803" s="14" t="s">
        <v>106</v>
      </c>
      <c r="BK803" s="185">
        <f>ROUND(I803*H803,2)</f>
        <v>0</v>
      </c>
      <c r="BL803" s="14" t="s">
        <v>314</v>
      </c>
      <c r="BM803" s="14" t="s">
        <v>3234</v>
      </c>
    </row>
    <row r="804" spans="2:51" s="11" customFormat="1" ht="11.25">
      <c r="B804" s="186"/>
      <c r="C804" s="187"/>
      <c r="D804" s="188" t="s">
        <v>325</v>
      </c>
      <c r="E804" s="189" t="s">
        <v>1716</v>
      </c>
      <c r="F804" s="190" t="s">
        <v>3235</v>
      </c>
      <c r="G804" s="187"/>
      <c r="H804" s="191">
        <v>151.62</v>
      </c>
      <c r="I804" s="192"/>
      <c r="J804" s="187"/>
      <c r="K804" s="187"/>
      <c r="L804" s="193"/>
      <c r="M804" s="194"/>
      <c r="N804" s="195"/>
      <c r="O804" s="195"/>
      <c r="P804" s="195"/>
      <c r="Q804" s="195"/>
      <c r="R804" s="195"/>
      <c r="S804" s="195"/>
      <c r="T804" s="196"/>
      <c r="AT804" s="197" t="s">
        <v>325</v>
      </c>
      <c r="AU804" s="197" t="s">
        <v>106</v>
      </c>
      <c r="AV804" s="11" t="s">
        <v>106</v>
      </c>
      <c r="AW804" s="11" t="s">
        <v>31</v>
      </c>
      <c r="AX804" s="11" t="s">
        <v>69</v>
      </c>
      <c r="AY804" s="197" t="s">
        <v>310</v>
      </c>
    </row>
    <row r="805" spans="2:51" s="11" customFormat="1" ht="11.25">
      <c r="B805" s="186"/>
      <c r="C805" s="187"/>
      <c r="D805" s="188" t="s">
        <v>325</v>
      </c>
      <c r="E805" s="189" t="s">
        <v>3236</v>
      </c>
      <c r="F805" s="190" t="s">
        <v>3237</v>
      </c>
      <c r="G805" s="187"/>
      <c r="H805" s="191">
        <v>151.62</v>
      </c>
      <c r="I805" s="192"/>
      <c r="J805" s="187"/>
      <c r="K805" s="187"/>
      <c r="L805" s="193"/>
      <c r="M805" s="194"/>
      <c r="N805" s="195"/>
      <c r="O805" s="195"/>
      <c r="P805" s="195"/>
      <c r="Q805" s="195"/>
      <c r="R805" s="195"/>
      <c r="S805" s="195"/>
      <c r="T805" s="196"/>
      <c r="AT805" s="197" t="s">
        <v>325</v>
      </c>
      <c r="AU805" s="197" t="s">
        <v>106</v>
      </c>
      <c r="AV805" s="11" t="s">
        <v>106</v>
      </c>
      <c r="AW805" s="11" t="s">
        <v>31</v>
      </c>
      <c r="AX805" s="11" t="s">
        <v>77</v>
      </c>
      <c r="AY805" s="197" t="s">
        <v>310</v>
      </c>
    </row>
    <row r="806" spans="2:65" s="1" customFormat="1" ht="16.5" customHeight="1">
      <c r="B806" s="31"/>
      <c r="C806" s="175" t="s">
        <v>1718</v>
      </c>
      <c r="D806" s="175" t="s">
        <v>317</v>
      </c>
      <c r="E806" s="176" t="s">
        <v>3238</v>
      </c>
      <c r="F806" s="177" t="s">
        <v>3239</v>
      </c>
      <c r="G806" s="178" t="s">
        <v>1084</v>
      </c>
      <c r="H806" s="179">
        <v>18</v>
      </c>
      <c r="I806" s="180"/>
      <c r="J806" s="179">
        <f>ROUND(I806*H806,2)</f>
        <v>0</v>
      </c>
      <c r="K806" s="177" t="s">
        <v>321</v>
      </c>
      <c r="L806" s="35"/>
      <c r="M806" s="181" t="s">
        <v>1</v>
      </c>
      <c r="N806" s="182" t="s">
        <v>41</v>
      </c>
      <c r="O806" s="57"/>
      <c r="P806" s="183">
        <f>O806*H806</f>
        <v>0</v>
      </c>
      <c r="Q806" s="183">
        <v>0</v>
      </c>
      <c r="R806" s="183">
        <f>Q806*H806</f>
        <v>0</v>
      </c>
      <c r="S806" s="183">
        <v>0</v>
      </c>
      <c r="T806" s="184">
        <f>S806*H806</f>
        <v>0</v>
      </c>
      <c r="AR806" s="14" t="s">
        <v>314</v>
      </c>
      <c r="AT806" s="14" t="s">
        <v>317</v>
      </c>
      <c r="AU806" s="14" t="s">
        <v>106</v>
      </c>
      <c r="AY806" s="14" t="s">
        <v>310</v>
      </c>
      <c r="BE806" s="185">
        <f>IF(N806="základní",J806,0)</f>
        <v>0</v>
      </c>
      <c r="BF806" s="185">
        <f>IF(N806="snížená",J806,0)</f>
        <v>0</v>
      </c>
      <c r="BG806" s="185">
        <f>IF(N806="zákl. přenesená",J806,0)</f>
        <v>0</v>
      </c>
      <c r="BH806" s="185">
        <f>IF(N806="sníž. přenesená",J806,0)</f>
        <v>0</v>
      </c>
      <c r="BI806" s="185">
        <f>IF(N806="nulová",J806,0)</f>
        <v>0</v>
      </c>
      <c r="BJ806" s="14" t="s">
        <v>106</v>
      </c>
      <c r="BK806" s="185">
        <f>ROUND(I806*H806,2)</f>
        <v>0</v>
      </c>
      <c r="BL806" s="14" t="s">
        <v>314</v>
      </c>
      <c r="BM806" s="14" t="s">
        <v>3240</v>
      </c>
    </row>
    <row r="807" spans="2:51" s="11" customFormat="1" ht="11.25">
      <c r="B807" s="186"/>
      <c r="C807" s="187"/>
      <c r="D807" s="188" t="s">
        <v>325</v>
      </c>
      <c r="E807" s="189" t="s">
        <v>1722</v>
      </c>
      <c r="F807" s="190" t="s">
        <v>3197</v>
      </c>
      <c r="G807" s="187"/>
      <c r="H807" s="191">
        <v>18</v>
      </c>
      <c r="I807" s="192"/>
      <c r="J807" s="187"/>
      <c r="K807" s="187"/>
      <c r="L807" s="193"/>
      <c r="M807" s="194"/>
      <c r="N807" s="195"/>
      <c r="O807" s="195"/>
      <c r="P807" s="195"/>
      <c r="Q807" s="195"/>
      <c r="R807" s="195"/>
      <c r="S807" s="195"/>
      <c r="T807" s="196"/>
      <c r="AT807" s="197" t="s">
        <v>325</v>
      </c>
      <c r="AU807" s="197" t="s">
        <v>106</v>
      </c>
      <c r="AV807" s="11" t="s">
        <v>106</v>
      </c>
      <c r="AW807" s="11" t="s">
        <v>31</v>
      </c>
      <c r="AX807" s="11" t="s">
        <v>77</v>
      </c>
      <c r="AY807" s="197" t="s">
        <v>310</v>
      </c>
    </row>
    <row r="808" spans="2:65" s="1" customFormat="1" ht="16.5" customHeight="1">
      <c r="B808" s="31"/>
      <c r="C808" s="208" t="s">
        <v>1724</v>
      </c>
      <c r="D808" s="208" t="s">
        <v>422</v>
      </c>
      <c r="E808" s="209" t="s">
        <v>1735</v>
      </c>
      <c r="F808" s="210" t="s">
        <v>3241</v>
      </c>
      <c r="G808" s="211" t="s">
        <v>720</v>
      </c>
      <c r="H808" s="212">
        <v>18</v>
      </c>
      <c r="I808" s="213"/>
      <c r="J808" s="212">
        <f>ROUND(I808*H808,2)</f>
        <v>0</v>
      </c>
      <c r="K808" s="210" t="s">
        <v>321</v>
      </c>
      <c r="L808" s="214"/>
      <c r="M808" s="215" t="s">
        <v>1</v>
      </c>
      <c r="N808" s="216" t="s">
        <v>41</v>
      </c>
      <c r="O808" s="57"/>
      <c r="P808" s="183">
        <f>O808*H808</f>
        <v>0</v>
      </c>
      <c r="Q808" s="183">
        <v>0</v>
      </c>
      <c r="R808" s="183">
        <f>Q808*H808</f>
        <v>0</v>
      </c>
      <c r="S808" s="183">
        <v>0</v>
      </c>
      <c r="T808" s="184">
        <f>S808*H808</f>
        <v>0</v>
      </c>
      <c r="AR808" s="14" t="s">
        <v>391</v>
      </c>
      <c r="AT808" s="14" t="s">
        <v>422</v>
      </c>
      <c r="AU808" s="14" t="s">
        <v>106</v>
      </c>
      <c r="AY808" s="14" t="s">
        <v>310</v>
      </c>
      <c r="BE808" s="185">
        <f>IF(N808="základní",J808,0)</f>
        <v>0</v>
      </c>
      <c r="BF808" s="185">
        <f>IF(N808="snížená",J808,0)</f>
        <v>0</v>
      </c>
      <c r="BG808" s="185">
        <f>IF(N808="zákl. přenesená",J808,0)</f>
        <v>0</v>
      </c>
      <c r="BH808" s="185">
        <f>IF(N808="sníž. přenesená",J808,0)</f>
        <v>0</v>
      </c>
      <c r="BI808" s="185">
        <f>IF(N808="nulová",J808,0)</f>
        <v>0</v>
      </c>
      <c r="BJ808" s="14" t="s">
        <v>106</v>
      </c>
      <c r="BK808" s="185">
        <f>ROUND(I808*H808,2)</f>
        <v>0</v>
      </c>
      <c r="BL808" s="14" t="s">
        <v>314</v>
      </c>
      <c r="BM808" s="14" t="s">
        <v>3242</v>
      </c>
    </row>
    <row r="809" spans="2:51" s="11" customFormat="1" ht="11.25">
      <c r="B809" s="186"/>
      <c r="C809" s="187"/>
      <c r="D809" s="188" t="s">
        <v>325</v>
      </c>
      <c r="E809" s="189" t="s">
        <v>1728</v>
      </c>
      <c r="F809" s="190" t="s">
        <v>3197</v>
      </c>
      <c r="G809" s="187"/>
      <c r="H809" s="191">
        <v>18</v>
      </c>
      <c r="I809" s="192"/>
      <c r="J809" s="187"/>
      <c r="K809" s="187"/>
      <c r="L809" s="193"/>
      <c r="M809" s="194"/>
      <c r="N809" s="195"/>
      <c r="O809" s="195"/>
      <c r="P809" s="195"/>
      <c r="Q809" s="195"/>
      <c r="R809" s="195"/>
      <c r="S809" s="195"/>
      <c r="T809" s="196"/>
      <c r="AT809" s="197" t="s">
        <v>325</v>
      </c>
      <c r="AU809" s="197" t="s">
        <v>106</v>
      </c>
      <c r="AV809" s="11" t="s">
        <v>106</v>
      </c>
      <c r="AW809" s="11" t="s">
        <v>31</v>
      </c>
      <c r="AX809" s="11" t="s">
        <v>77</v>
      </c>
      <c r="AY809" s="197" t="s">
        <v>310</v>
      </c>
    </row>
    <row r="810" spans="2:65" s="1" customFormat="1" ht="16.5" customHeight="1">
      <c r="B810" s="31"/>
      <c r="C810" s="175" t="s">
        <v>1729</v>
      </c>
      <c r="D810" s="175" t="s">
        <v>317</v>
      </c>
      <c r="E810" s="176" t="s">
        <v>1803</v>
      </c>
      <c r="F810" s="177" t="s">
        <v>1804</v>
      </c>
      <c r="G810" s="178" t="s">
        <v>1084</v>
      </c>
      <c r="H810" s="179">
        <v>5</v>
      </c>
      <c r="I810" s="180"/>
      <c r="J810" s="179">
        <f>ROUND(I810*H810,2)</f>
        <v>0</v>
      </c>
      <c r="K810" s="177" t="s">
        <v>321</v>
      </c>
      <c r="L810" s="35"/>
      <c r="M810" s="181" t="s">
        <v>1</v>
      </c>
      <c r="N810" s="182" t="s">
        <v>41</v>
      </c>
      <c r="O810" s="57"/>
      <c r="P810" s="183">
        <f>O810*H810</f>
        <v>0</v>
      </c>
      <c r="Q810" s="183">
        <v>0</v>
      </c>
      <c r="R810" s="183">
        <f>Q810*H810</f>
        <v>0</v>
      </c>
      <c r="S810" s="183">
        <v>0</v>
      </c>
      <c r="T810" s="184">
        <f>S810*H810</f>
        <v>0</v>
      </c>
      <c r="AR810" s="14" t="s">
        <v>314</v>
      </c>
      <c r="AT810" s="14" t="s">
        <v>317</v>
      </c>
      <c r="AU810" s="14" t="s">
        <v>106</v>
      </c>
      <c r="AY810" s="14" t="s">
        <v>310</v>
      </c>
      <c r="BE810" s="185">
        <f>IF(N810="základní",J810,0)</f>
        <v>0</v>
      </c>
      <c r="BF810" s="185">
        <f>IF(N810="snížená",J810,0)</f>
        <v>0</v>
      </c>
      <c r="BG810" s="185">
        <f>IF(N810="zákl. přenesená",J810,0)</f>
        <v>0</v>
      </c>
      <c r="BH810" s="185">
        <f>IF(N810="sníž. přenesená",J810,0)</f>
        <v>0</v>
      </c>
      <c r="BI810" s="185">
        <f>IF(N810="nulová",J810,0)</f>
        <v>0</v>
      </c>
      <c r="BJ810" s="14" t="s">
        <v>106</v>
      </c>
      <c r="BK810" s="185">
        <f>ROUND(I810*H810,2)</f>
        <v>0</v>
      </c>
      <c r="BL810" s="14" t="s">
        <v>314</v>
      </c>
      <c r="BM810" s="14" t="s">
        <v>3243</v>
      </c>
    </row>
    <row r="811" spans="2:51" s="11" customFormat="1" ht="11.25">
      <c r="B811" s="186"/>
      <c r="C811" s="187"/>
      <c r="D811" s="188" t="s">
        <v>325</v>
      </c>
      <c r="E811" s="189" t="s">
        <v>1733</v>
      </c>
      <c r="F811" s="190" t="s">
        <v>3244</v>
      </c>
      <c r="G811" s="187"/>
      <c r="H811" s="191">
        <v>5</v>
      </c>
      <c r="I811" s="192"/>
      <c r="J811" s="187"/>
      <c r="K811" s="187"/>
      <c r="L811" s="193"/>
      <c r="M811" s="194"/>
      <c r="N811" s="195"/>
      <c r="O811" s="195"/>
      <c r="P811" s="195"/>
      <c r="Q811" s="195"/>
      <c r="R811" s="195"/>
      <c r="S811" s="195"/>
      <c r="T811" s="196"/>
      <c r="AT811" s="197" t="s">
        <v>325</v>
      </c>
      <c r="AU811" s="197" t="s">
        <v>106</v>
      </c>
      <c r="AV811" s="11" t="s">
        <v>106</v>
      </c>
      <c r="AW811" s="11" t="s">
        <v>31</v>
      </c>
      <c r="AX811" s="11" t="s">
        <v>77</v>
      </c>
      <c r="AY811" s="197" t="s">
        <v>310</v>
      </c>
    </row>
    <row r="812" spans="2:65" s="1" customFormat="1" ht="16.5" customHeight="1">
      <c r="B812" s="31"/>
      <c r="C812" s="208" t="s">
        <v>1734</v>
      </c>
      <c r="D812" s="208" t="s">
        <v>422</v>
      </c>
      <c r="E812" s="209" t="s">
        <v>3245</v>
      </c>
      <c r="F812" s="210" t="s">
        <v>3246</v>
      </c>
      <c r="G812" s="211" t="s">
        <v>720</v>
      </c>
      <c r="H812" s="212">
        <v>4</v>
      </c>
      <c r="I812" s="213"/>
      <c r="J812" s="212">
        <f>ROUND(I812*H812,2)</f>
        <v>0</v>
      </c>
      <c r="K812" s="210" t="s">
        <v>321</v>
      </c>
      <c r="L812" s="214"/>
      <c r="M812" s="215" t="s">
        <v>1</v>
      </c>
      <c r="N812" s="216" t="s">
        <v>41</v>
      </c>
      <c r="O812" s="57"/>
      <c r="P812" s="183">
        <f>O812*H812</f>
        <v>0</v>
      </c>
      <c r="Q812" s="183">
        <v>0</v>
      </c>
      <c r="R812" s="183">
        <f>Q812*H812</f>
        <v>0</v>
      </c>
      <c r="S812" s="183">
        <v>0</v>
      </c>
      <c r="T812" s="184">
        <f>S812*H812</f>
        <v>0</v>
      </c>
      <c r="AR812" s="14" t="s">
        <v>391</v>
      </c>
      <c r="AT812" s="14" t="s">
        <v>422</v>
      </c>
      <c r="AU812" s="14" t="s">
        <v>106</v>
      </c>
      <c r="AY812" s="14" t="s">
        <v>310</v>
      </c>
      <c r="BE812" s="185">
        <f>IF(N812="základní",J812,0)</f>
        <v>0</v>
      </c>
      <c r="BF812" s="185">
        <f>IF(N812="snížená",J812,0)</f>
        <v>0</v>
      </c>
      <c r="BG812" s="185">
        <f>IF(N812="zákl. přenesená",J812,0)</f>
        <v>0</v>
      </c>
      <c r="BH812" s="185">
        <f>IF(N812="sníž. přenesená",J812,0)</f>
        <v>0</v>
      </c>
      <c r="BI812" s="185">
        <f>IF(N812="nulová",J812,0)</f>
        <v>0</v>
      </c>
      <c r="BJ812" s="14" t="s">
        <v>106</v>
      </c>
      <c r="BK812" s="185">
        <f>ROUND(I812*H812,2)</f>
        <v>0</v>
      </c>
      <c r="BL812" s="14" t="s">
        <v>314</v>
      </c>
      <c r="BM812" s="14" t="s">
        <v>3247</v>
      </c>
    </row>
    <row r="813" spans="2:51" s="11" customFormat="1" ht="11.25">
      <c r="B813" s="186"/>
      <c r="C813" s="187"/>
      <c r="D813" s="188" t="s">
        <v>325</v>
      </c>
      <c r="E813" s="189" t="s">
        <v>1738</v>
      </c>
      <c r="F813" s="190" t="s">
        <v>1744</v>
      </c>
      <c r="G813" s="187"/>
      <c r="H813" s="191">
        <v>4</v>
      </c>
      <c r="I813" s="192"/>
      <c r="J813" s="187"/>
      <c r="K813" s="187"/>
      <c r="L813" s="193"/>
      <c r="M813" s="194"/>
      <c r="N813" s="195"/>
      <c r="O813" s="195"/>
      <c r="P813" s="195"/>
      <c r="Q813" s="195"/>
      <c r="R813" s="195"/>
      <c r="S813" s="195"/>
      <c r="T813" s="196"/>
      <c r="AT813" s="197" t="s">
        <v>325</v>
      </c>
      <c r="AU813" s="197" t="s">
        <v>106</v>
      </c>
      <c r="AV813" s="11" t="s">
        <v>106</v>
      </c>
      <c r="AW813" s="11" t="s">
        <v>31</v>
      </c>
      <c r="AX813" s="11" t="s">
        <v>77</v>
      </c>
      <c r="AY813" s="197" t="s">
        <v>310</v>
      </c>
    </row>
    <row r="814" spans="2:65" s="1" customFormat="1" ht="16.5" customHeight="1">
      <c r="B814" s="31"/>
      <c r="C814" s="208" t="s">
        <v>1739</v>
      </c>
      <c r="D814" s="208" t="s">
        <v>422</v>
      </c>
      <c r="E814" s="209" t="s">
        <v>3248</v>
      </c>
      <c r="F814" s="210" t="s">
        <v>3249</v>
      </c>
      <c r="G814" s="211" t="s">
        <v>720</v>
      </c>
      <c r="H814" s="212">
        <v>1</v>
      </c>
      <c r="I814" s="213"/>
      <c r="J814" s="212">
        <f>ROUND(I814*H814,2)</f>
        <v>0</v>
      </c>
      <c r="K814" s="210" t="s">
        <v>321</v>
      </c>
      <c r="L814" s="214"/>
      <c r="M814" s="215" t="s">
        <v>1</v>
      </c>
      <c r="N814" s="216" t="s">
        <v>41</v>
      </c>
      <c r="O814" s="57"/>
      <c r="P814" s="183">
        <f>O814*H814</f>
        <v>0</v>
      </c>
      <c r="Q814" s="183">
        <v>0</v>
      </c>
      <c r="R814" s="183">
        <f>Q814*H814</f>
        <v>0</v>
      </c>
      <c r="S814" s="183">
        <v>0</v>
      </c>
      <c r="T814" s="184">
        <f>S814*H814</f>
        <v>0</v>
      </c>
      <c r="AR814" s="14" t="s">
        <v>391</v>
      </c>
      <c r="AT814" s="14" t="s">
        <v>422</v>
      </c>
      <c r="AU814" s="14" t="s">
        <v>106</v>
      </c>
      <c r="AY814" s="14" t="s">
        <v>310</v>
      </c>
      <c r="BE814" s="185">
        <f>IF(N814="základní",J814,0)</f>
        <v>0</v>
      </c>
      <c r="BF814" s="185">
        <f>IF(N814="snížená",J814,0)</f>
        <v>0</v>
      </c>
      <c r="BG814" s="185">
        <f>IF(N814="zákl. přenesená",J814,0)</f>
        <v>0</v>
      </c>
      <c r="BH814" s="185">
        <f>IF(N814="sníž. přenesená",J814,0)</f>
        <v>0</v>
      </c>
      <c r="BI814" s="185">
        <f>IF(N814="nulová",J814,0)</f>
        <v>0</v>
      </c>
      <c r="BJ814" s="14" t="s">
        <v>106</v>
      </c>
      <c r="BK814" s="185">
        <f>ROUND(I814*H814,2)</f>
        <v>0</v>
      </c>
      <c r="BL814" s="14" t="s">
        <v>314</v>
      </c>
      <c r="BM814" s="14" t="s">
        <v>3250</v>
      </c>
    </row>
    <row r="815" spans="2:51" s="11" customFormat="1" ht="11.25">
      <c r="B815" s="186"/>
      <c r="C815" s="187"/>
      <c r="D815" s="188" t="s">
        <v>325</v>
      </c>
      <c r="E815" s="189" t="s">
        <v>1743</v>
      </c>
      <c r="F815" s="190" t="s">
        <v>1717</v>
      </c>
      <c r="G815" s="187"/>
      <c r="H815" s="191">
        <v>1</v>
      </c>
      <c r="I815" s="192"/>
      <c r="J815" s="187"/>
      <c r="K815" s="187"/>
      <c r="L815" s="193"/>
      <c r="M815" s="194"/>
      <c r="N815" s="195"/>
      <c r="O815" s="195"/>
      <c r="P815" s="195"/>
      <c r="Q815" s="195"/>
      <c r="R815" s="195"/>
      <c r="S815" s="195"/>
      <c r="T815" s="196"/>
      <c r="AT815" s="197" t="s">
        <v>325</v>
      </c>
      <c r="AU815" s="197" t="s">
        <v>106</v>
      </c>
      <c r="AV815" s="11" t="s">
        <v>106</v>
      </c>
      <c r="AW815" s="11" t="s">
        <v>31</v>
      </c>
      <c r="AX815" s="11" t="s">
        <v>77</v>
      </c>
      <c r="AY815" s="197" t="s">
        <v>310</v>
      </c>
    </row>
    <row r="816" spans="2:65" s="1" customFormat="1" ht="16.5" customHeight="1">
      <c r="B816" s="31"/>
      <c r="C816" s="175" t="s">
        <v>1745</v>
      </c>
      <c r="D816" s="175" t="s">
        <v>317</v>
      </c>
      <c r="E816" s="176" t="s">
        <v>1814</v>
      </c>
      <c r="F816" s="177" t="s">
        <v>1815</v>
      </c>
      <c r="G816" s="178" t="s">
        <v>1084</v>
      </c>
      <c r="H816" s="179">
        <v>4</v>
      </c>
      <c r="I816" s="180"/>
      <c r="J816" s="179">
        <f>ROUND(I816*H816,2)</f>
        <v>0</v>
      </c>
      <c r="K816" s="177" t="s">
        <v>321</v>
      </c>
      <c r="L816" s="35"/>
      <c r="M816" s="181" t="s">
        <v>1</v>
      </c>
      <c r="N816" s="182" t="s">
        <v>41</v>
      </c>
      <c r="O816" s="57"/>
      <c r="P816" s="183">
        <f>O816*H816</f>
        <v>0</v>
      </c>
      <c r="Q816" s="183">
        <v>0.00066</v>
      </c>
      <c r="R816" s="183">
        <f>Q816*H816</f>
        <v>0.00264</v>
      </c>
      <c r="S816" s="183">
        <v>0</v>
      </c>
      <c r="T816" s="184">
        <f>S816*H816</f>
        <v>0</v>
      </c>
      <c r="AR816" s="14" t="s">
        <v>314</v>
      </c>
      <c r="AT816" s="14" t="s">
        <v>317</v>
      </c>
      <c r="AU816" s="14" t="s">
        <v>106</v>
      </c>
      <c r="AY816" s="14" t="s">
        <v>310</v>
      </c>
      <c r="BE816" s="185">
        <f>IF(N816="základní",J816,0)</f>
        <v>0</v>
      </c>
      <c r="BF816" s="185">
        <f>IF(N816="snížená",J816,0)</f>
        <v>0</v>
      </c>
      <c r="BG816" s="185">
        <f>IF(N816="zákl. přenesená",J816,0)</f>
        <v>0</v>
      </c>
      <c r="BH816" s="185">
        <f>IF(N816="sníž. přenesená",J816,0)</f>
        <v>0</v>
      </c>
      <c r="BI816" s="185">
        <f>IF(N816="nulová",J816,0)</f>
        <v>0</v>
      </c>
      <c r="BJ816" s="14" t="s">
        <v>106</v>
      </c>
      <c r="BK816" s="185">
        <f>ROUND(I816*H816,2)</f>
        <v>0</v>
      </c>
      <c r="BL816" s="14" t="s">
        <v>314</v>
      </c>
      <c r="BM816" s="14" t="s">
        <v>3251</v>
      </c>
    </row>
    <row r="817" spans="2:51" s="12" customFormat="1" ht="11.25">
      <c r="B817" s="198"/>
      <c r="C817" s="199"/>
      <c r="D817" s="188" t="s">
        <v>325</v>
      </c>
      <c r="E817" s="200" t="s">
        <v>1</v>
      </c>
      <c r="F817" s="201" t="s">
        <v>3252</v>
      </c>
      <c r="G817" s="199"/>
      <c r="H817" s="200" t="s">
        <v>1</v>
      </c>
      <c r="I817" s="202"/>
      <c r="J817" s="199"/>
      <c r="K817" s="199"/>
      <c r="L817" s="203"/>
      <c r="M817" s="204"/>
      <c r="N817" s="205"/>
      <c r="O817" s="205"/>
      <c r="P817" s="205"/>
      <c r="Q817" s="205"/>
      <c r="R817" s="205"/>
      <c r="S817" s="205"/>
      <c r="T817" s="206"/>
      <c r="AT817" s="207" t="s">
        <v>325</v>
      </c>
      <c r="AU817" s="207" t="s">
        <v>106</v>
      </c>
      <c r="AV817" s="12" t="s">
        <v>77</v>
      </c>
      <c r="AW817" s="12" t="s">
        <v>31</v>
      </c>
      <c r="AX817" s="12" t="s">
        <v>69</v>
      </c>
      <c r="AY817" s="207" t="s">
        <v>310</v>
      </c>
    </row>
    <row r="818" spans="2:51" s="11" customFormat="1" ht="11.25">
      <c r="B818" s="186"/>
      <c r="C818" s="187"/>
      <c r="D818" s="188" t="s">
        <v>325</v>
      </c>
      <c r="E818" s="189" t="s">
        <v>1749</v>
      </c>
      <c r="F818" s="190" t="s">
        <v>314</v>
      </c>
      <c r="G818" s="187"/>
      <c r="H818" s="191">
        <v>4</v>
      </c>
      <c r="I818" s="192"/>
      <c r="J818" s="187"/>
      <c r="K818" s="187"/>
      <c r="L818" s="193"/>
      <c r="M818" s="194"/>
      <c r="N818" s="195"/>
      <c r="O818" s="195"/>
      <c r="P818" s="195"/>
      <c r="Q818" s="195"/>
      <c r="R818" s="195"/>
      <c r="S818" s="195"/>
      <c r="T818" s="196"/>
      <c r="AT818" s="197" t="s">
        <v>325</v>
      </c>
      <c r="AU818" s="197" t="s">
        <v>106</v>
      </c>
      <c r="AV818" s="11" t="s">
        <v>106</v>
      </c>
      <c r="AW818" s="11" t="s">
        <v>31</v>
      </c>
      <c r="AX818" s="11" t="s">
        <v>69</v>
      </c>
      <c r="AY818" s="197" t="s">
        <v>310</v>
      </c>
    </row>
    <row r="819" spans="2:51" s="11" customFormat="1" ht="11.25">
      <c r="B819" s="186"/>
      <c r="C819" s="187"/>
      <c r="D819" s="188" t="s">
        <v>325</v>
      </c>
      <c r="E819" s="189" t="s">
        <v>3253</v>
      </c>
      <c r="F819" s="190" t="s">
        <v>3254</v>
      </c>
      <c r="G819" s="187"/>
      <c r="H819" s="191">
        <v>4</v>
      </c>
      <c r="I819" s="192"/>
      <c r="J819" s="187"/>
      <c r="K819" s="187"/>
      <c r="L819" s="193"/>
      <c r="M819" s="194"/>
      <c r="N819" s="195"/>
      <c r="O819" s="195"/>
      <c r="P819" s="195"/>
      <c r="Q819" s="195"/>
      <c r="R819" s="195"/>
      <c r="S819" s="195"/>
      <c r="T819" s="196"/>
      <c r="AT819" s="197" t="s">
        <v>325</v>
      </c>
      <c r="AU819" s="197" t="s">
        <v>106</v>
      </c>
      <c r="AV819" s="11" t="s">
        <v>106</v>
      </c>
      <c r="AW819" s="11" t="s">
        <v>31</v>
      </c>
      <c r="AX819" s="11" t="s">
        <v>77</v>
      </c>
      <c r="AY819" s="197" t="s">
        <v>310</v>
      </c>
    </row>
    <row r="820" spans="2:65" s="1" customFormat="1" ht="16.5" customHeight="1">
      <c r="B820" s="31"/>
      <c r="C820" s="208" t="s">
        <v>1751</v>
      </c>
      <c r="D820" s="208" t="s">
        <v>422</v>
      </c>
      <c r="E820" s="209" t="s">
        <v>1822</v>
      </c>
      <c r="F820" s="210" t="s">
        <v>3255</v>
      </c>
      <c r="G820" s="211" t="s">
        <v>720</v>
      </c>
      <c r="H820" s="212">
        <v>4</v>
      </c>
      <c r="I820" s="213"/>
      <c r="J820" s="212">
        <f>ROUND(I820*H820,2)</f>
        <v>0</v>
      </c>
      <c r="K820" s="210" t="s">
        <v>321</v>
      </c>
      <c r="L820" s="214"/>
      <c r="M820" s="215" t="s">
        <v>1</v>
      </c>
      <c r="N820" s="216" t="s">
        <v>41</v>
      </c>
      <c r="O820" s="57"/>
      <c r="P820" s="183">
        <f>O820*H820</f>
        <v>0</v>
      </c>
      <c r="Q820" s="183">
        <v>0</v>
      </c>
      <c r="R820" s="183">
        <f>Q820*H820</f>
        <v>0</v>
      </c>
      <c r="S820" s="183">
        <v>0</v>
      </c>
      <c r="T820" s="184">
        <f>S820*H820</f>
        <v>0</v>
      </c>
      <c r="AR820" s="14" t="s">
        <v>391</v>
      </c>
      <c r="AT820" s="14" t="s">
        <v>422</v>
      </c>
      <c r="AU820" s="14" t="s">
        <v>106</v>
      </c>
      <c r="AY820" s="14" t="s">
        <v>310</v>
      </c>
      <c r="BE820" s="185">
        <f>IF(N820="základní",J820,0)</f>
        <v>0</v>
      </c>
      <c r="BF820" s="185">
        <f>IF(N820="snížená",J820,0)</f>
        <v>0</v>
      </c>
      <c r="BG820" s="185">
        <f>IF(N820="zákl. přenesená",J820,0)</f>
        <v>0</v>
      </c>
      <c r="BH820" s="185">
        <f>IF(N820="sníž. přenesená",J820,0)</f>
        <v>0</v>
      </c>
      <c r="BI820" s="185">
        <f>IF(N820="nulová",J820,0)</f>
        <v>0</v>
      </c>
      <c r="BJ820" s="14" t="s">
        <v>106</v>
      </c>
      <c r="BK820" s="185">
        <f>ROUND(I820*H820,2)</f>
        <v>0</v>
      </c>
      <c r="BL820" s="14" t="s">
        <v>314</v>
      </c>
      <c r="BM820" s="14" t="s">
        <v>3256</v>
      </c>
    </row>
    <row r="821" spans="2:51" s="11" customFormat="1" ht="11.25">
      <c r="B821" s="186"/>
      <c r="C821" s="187"/>
      <c r="D821" s="188" t="s">
        <v>325</v>
      </c>
      <c r="E821" s="189" t="s">
        <v>1755</v>
      </c>
      <c r="F821" s="190" t="s">
        <v>1744</v>
      </c>
      <c r="G821" s="187"/>
      <c r="H821" s="191">
        <v>4</v>
      </c>
      <c r="I821" s="192"/>
      <c r="J821" s="187"/>
      <c r="K821" s="187"/>
      <c r="L821" s="193"/>
      <c r="M821" s="194"/>
      <c r="N821" s="195"/>
      <c r="O821" s="195"/>
      <c r="P821" s="195"/>
      <c r="Q821" s="195"/>
      <c r="R821" s="195"/>
      <c r="S821" s="195"/>
      <c r="T821" s="196"/>
      <c r="AT821" s="197" t="s">
        <v>325</v>
      </c>
      <c r="AU821" s="197" t="s">
        <v>106</v>
      </c>
      <c r="AV821" s="11" t="s">
        <v>106</v>
      </c>
      <c r="AW821" s="11" t="s">
        <v>31</v>
      </c>
      <c r="AX821" s="11" t="s">
        <v>77</v>
      </c>
      <c r="AY821" s="197" t="s">
        <v>310</v>
      </c>
    </row>
    <row r="822" spans="2:65" s="1" customFormat="1" ht="22.5" customHeight="1">
      <c r="B822" s="31"/>
      <c r="C822" s="175" t="s">
        <v>1757</v>
      </c>
      <c r="D822" s="175" t="s">
        <v>317</v>
      </c>
      <c r="E822" s="176" t="s">
        <v>1828</v>
      </c>
      <c r="F822" s="177" t="s">
        <v>1829</v>
      </c>
      <c r="G822" s="178" t="s">
        <v>832</v>
      </c>
      <c r="H822" s="179">
        <v>0.63</v>
      </c>
      <c r="I822" s="180"/>
      <c r="J822" s="179">
        <f>ROUND(I822*H822,2)</f>
        <v>0</v>
      </c>
      <c r="K822" s="177" t="s">
        <v>321</v>
      </c>
      <c r="L822" s="35"/>
      <c r="M822" s="181" t="s">
        <v>1</v>
      </c>
      <c r="N822" s="182" t="s">
        <v>41</v>
      </c>
      <c r="O822" s="57"/>
      <c r="P822" s="183">
        <f>O822*H822</f>
        <v>0</v>
      </c>
      <c r="Q822" s="183">
        <v>0</v>
      </c>
      <c r="R822" s="183">
        <f>Q822*H822</f>
        <v>0</v>
      </c>
      <c r="S822" s="183">
        <v>0</v>
      </c>
      <c r="T822" s="184">
        <f>S822*H822</f>
        <v>0</v>
      </c>
      <c r="AR822" s="14" t="s">
        <v>314</v>
      </c>
      <c r="AT822" s="14" t="s">
        <v>317</v>
      </c>
      <c r="AU822" s="14" t="s">
        <v>106</v>
      </c>
      <c r="AY822" s="14" t="s">
        <v>310</v>
      </c>
      <c r="BE822" s="185">
        <f>IF(N822="základní",J822,0)</f>
        <v>0</v>
      </c>
      <c r="BF822" s="185">
        <f>IF(N822="snížená",J822,0)</f>
        <v>0</v>
      </c>
      <c r="BG822" s="185">
        <f>IF(N822="zákl. přenesená",J822,0)</f>
        <v>0</v>
      </c>
      <c r="BH822" s="185">
        <f>IF(N822="sníž. přenesená",J822,0)</f>
        <v>0</v>
      </c>
      <c r="BI822" s="185">
        <f>IF(N822="nulová",J822,0)</f>
        <v>0</v>
      </c>
      <c r="BJ822" s="14" t="s">
        <v>106</v>
      </c>
      <c r="BK822" s="185">
        <f>ROUND(I822*H822,2)</f>
        <v>0</v>
      </c>
      <c r="BL822" s="14" t="s">
        <v>314</v>
      </c>
      <c r="BM822" s="14" t="s">
        <v>3257</v>
      </c>
    </row>
    <row r="823" spans="2:63" s="10" customFormat="1" ht="22.9" customHeight="1">
      <c r="B823" s="159"/>
      <c r="C823" s="160"/>
      <c r="D823" s="161" t="s">
        <v>68</v>
      </c>
      <c r="E823" s="173" t="s">
        <v>3258</v>
      </c>
      <c r="F823" s="173" t="s">
        <v>3259</v>
      </c>
      <c r="G823" s="160"/>
      <c r="H823" s="160"/>
      <c r="I823" s="163"/>
      <c r="J823" s="174">
        <f>BK823</f>
        <v>0</v>
      </c>
      <c r="K823" s="160"/>
      <c r="L823" s="165"/>
      <c r="M823" s="166"/>
      <c r="N823" s="167"/>
      <c r="O823" s="167"/>
      <c r="P823" s="168">
        <f>SUM(P824:P833)</f>
        <v>0</v>
      </c>
      <c r="Q823" s="167"/>
      <c r="R823" s="168">
        <f>SUM(R824:R833)</f>
        <v>0.9222343</v>
      </c>
      <c r="S823" s="167"/>
      <c r="T823" s="169">
        <f>SUM(T824:T833)</f>
        <v>0</v>
      </c>
      <c r="AR823" s="170" t="s">
        <v>314</v>
      </c>
      <c r="AT823" s="171" t="s">
        <v>68</v>
      </c>
      <c r="AU823" s="171" t="s">
        <v>77</v>
      </c>
      <c r="AY823" s="170" t="s">
        <v>310</v>
      </c>
      <c r="BK823" s="172">
        <f>SUM(BK824:BK833)</f>
        <v>0</v>
      </c>
    </row>
    <row r="824" spans="2:65" s="1" customFormat="1" ht="16.5" customHeight="1">
      <c r="B824" s="31"/>
      <c r="C824" s="175" t="s">
        <v>1762</v>
      </c>
      <c r="D824" s="175" t="s">
        <v>317</v>
      </c>
      <c r="E824" s="176" t="s">
        <v>3260</v>
      </c>
      <c r="F824" s="177" t="s">
        <v>3261</v>
      </c>
      <c r="G824" s="178" t="s">
        <v>720</v>
      </c>
      <c r="H824" s="179">
        <v>75</v>
      </c>
      <c r="I824" s="180"/>
      <c r="J824" s="179">
        <f>ROUND(I824*H824,2)</f>
        <v>0</v>
      </c>
      <c r="K824" s="177" t="s">
        <v>321</v>
      </c>
      <c r="L824" s="35"/>
      <c r="M824" s="181" t="s">
        <v>1</v>
      </c>
      <c r="N824" s="182" t="s">
        <v>41</v>
      </c>
      <c r="O824" s="57"/>
      <c r="P824" s="183">
        <f>O824*H824</f>
        <v>0</v>
      </c>
      <c r="Q824" s="183">
        <v>0</v>
      </c>
      <c r="R824" s="183">
        <f>Q824*H824</f>
        <v>0</v>
      </c>
      <c r="S824" s="183">
        <v>0</v>
      </c>
      <c r="T824" s="184">
        <f>S824*H824</f>
        <v>0</v>
      </c>
      <c r="AR824" s="14" t="s">
        <v>314</v>
      </c>
      <c r="AT824" s="14" t="s">
        <v>317</v>
      </c>
      <c r="AU824" s="14" t="s">
        <v>106</v>
      </c>
      <c r="AY824" s="14" t="s">
        <v>310</v>
      </c>
      <c r="BE824" s="185">
        <f>IF(N824="základní",J824,0)</f>
        <v>0</v>
      </c>
      <c r="BF824" s="185">
        <f>IF(N824="snížená",J824,0)</f>
        <v>0</v>
      </c>
      <c r="BG824" s="185">
        <f>IF(N824="zákl. přenesená",J824,0)</f>
        <v>0</v>
      </c>
      <c r="BH824" s="185">
        <f>IF(N824="sníž. přenesená",J824,0)</f>
        <v>0</v>
      </c>
      <c r="BI824" s="185">
        <f>IF(N824="nulová",J824,0)</f>
        <v>0</v>
      </c>
      <c r="BJ824" s="14" t="s">
        <v>106</v>
      </c>
      <c r="BK824" s="185">
        <f>ROUND(I824*H824,2)</f>
        <v>0</v>
      </c>
      <c r="BL824" s="14" t="s">
        <v>314</v>
      </c>
      <c r="BM824" s="14" t="s">
        <v>3262</v>
      </c>
    </row>
    <row r="825" spans="2:51" s="11" customFormat="1" ht="11.25">
      <c r="B825" s="186"/>
      <c r="C825" s="187"/>
      <c r="D825" s="188" t="s">
        <v>325</v>
      </c>
      <c r="E825" s="189" t="s">
        <v>1766</v>
      </c>
      <c r="F825" s="190" t="s">
        <v>3263</v>
      </c>
      <c r="G825" s="187"/>
      <c r="H825" s="191">
        <v>75</v>
      </c>
      <c r="I825" s="192"/>
      <c r="J825" s="187"/>
      <c r="K825" s="187"/>
      <c r="L825" s="193"/>
      <c r="M825" s="194"/>
      <c r="N825" s="195"/>
      <c r="O825" s="195"/>
      <c r="P825" s="195"/>
      <c r="Q825" s="195"/>
      <c r="R825" s="195"/>
      <c r="S825" s="195"/>
      <c r="T825" s="196"/>
      <c r="AT825" s="197" t="s">
        <v>325</v>
      </c>
      <c r="AU825" s="197" t="s">
        <v>106</v>
      </c>
      <c r="AV825" s="11" t="s">
        <v>106</v>
      </c>
      <c r="AW825" s="11" t="s">
        <v>31</v>
      </c>
      <c r="AX825" s="11" t="s">
        <v>77</v>
      </c>
      <c r="AY825" s="197" t="s">
        <v>310</v>
      </c>
    </row>
    <row r="826" spans="2:65" s="1" customFormat="1" ht="16.5" customHeight="1">
      <c r="B826" s="31"/>
      <c r="C826" s="175" t="s">
        <v>1767</v>
      </c>
      <c r="D826" s="175" t="s">
        <v>317</v>
      </c>
      <c r="E826" s="176" t="s">
        <v>3264</v>
      </c>
      <c r="F826" s="177" t="s">
        <v>3265</v>
      </c>
      <c r="G826" s="178" t="s">
        <v>320</v>
      </c>
      <c r="H826" s="179">
        <v>251.29</v>
      </c>
      <c r="I826" s="180"/>
      <c r="J826" s="179">
        <f>ROUND(I826*H826,2)</f>
        <v>0</v>
      </c>
      <c r="K826" s="177" t="s">
        <v>321</v>
      </c>
      <c r="L826" s="35"/>
      <c r="M826" s="181" t="s">
        <v>1</v>
      </c>
      <c r="N826" s="182" t="s">
        <v>41</v>
      </c>
      <c r="O826" s="57"/>
      <c r="P826" s="183">
        <f>O826*H826</f>
        <v>0</v>
      </c>
      <c r="Q826" s="183">
        <v>0.00367</v>
      </c>
      <c r="R826" s="183">
        <f>Q826*H826</f>
        <v>0.9222343</v>
      </c>
      <c r="S826" s="183">
        <v>0</v>
      </c>
      <c r="T826" s="184">
        <f>S826*H826</f>
        <v>0</v>
      </c>
      <c r="AR826" s="14" t="s">
        <v>314</v>
      </c>
      <c r="AT826" s="14" t="s">
        <v>317</v>
      </c>
      <c r="AU826" s="14" t="s">
        <v>106</v>
      </c>
      <c r="AY826" s="14" t="s">
        <v>310</v>
      </c>
      <c r="BE826" s="185">
        <f>IF(N826="základní",J826,0)</f>
        <v>0</v>
      </c>
      <c r="BF826" s="185">
        <f>IF(N826="snížená",J826,0)</f>
        <v>0</v>
      </c>
      <c r="BG826" s="185">
        <f>IF(N826="zákl. přenesená",J826,0)</f>
        <v>0</v>
      </c>
      <c r="BH826" s="185">
        <f>IF(N826="sníž. přenesená",J826,0)</f>
        <v>0</v>
      </c>
      <c r="BI826" s="185">
        <f>IF(N826="nulová",J826,0)</f>
        <v>0</v>
      </c>
      <c r="BJ826" s="14" t="s">
        <v>106</v>
      </c>
      <c r="BK826" s="185">
        <f>ROUND(I826*H826,2)</f>
        <v>0</v>
      </c>
      <c r="BL826" s="14" t="s">
        <v>314</v>
      </c>
      <c r="BM826" s="14" t="s">
        <v>3266</v>
      </c>
    </row>
    <row r="827" spans="2:51" s="11" customFormat="1" ht="11.25">
      <c r="B827" s="186"/>
      <c r="C827" s="187"/>
      <c r="D827" s="188" t="s">
        <v>325</v>
      </c>
      <c r="E827" s="189" t="s">
        <v>1771</v>
      </c>
      <c r="F827" s="190" t="s">
        <v>3267</v>
      </c>
      <c r="G827" s="187"/>
      <c r="H827" s="191">
        <v>199.48</v>
      </c>
      <c r="I827" s="192"/>
      <c r="J827" s="187"/>
      <c r="K827" s="187"/>
      <c r="L827" s="193"/>
      <c r="M827" s="194"/>
      <c r="N827" s="195"/>
      <c r="O827" s="195"/>
      <c r="P827" s="195"/>
      <c r="Q827" s="195"/>
      <c r="R827" s="195"/>
      <c r="S827" s="195"/>
      <c r="T827" s="196"/>
      <c r="AT827" s="197" t="s">
        <v>325</v>
      </c>
      <c r="AU827" s="197" t="s">
        <v>106</v>
      </c>
      <c r="AV827" s="11" t="s">
        <v>106</v>
      </c>
      <c r="AW827" s="11" t="s">
        <v>31</v>
      </c>
      <c r="AX827" s="11" t="s">
        <v>69</v>
      </c>
      <c r="AY827" s="197" t="s">
        <v>310</v>
      </c>
    </row>
    <row r="828" spans="2:51" s="11" customFormat="1" ht="11.25">
      <c r="B828" s="186"/>
      <c r="C828" s="187"/>
      <c r="D828" s="188" t="s">
        <v>325</v>
      </c>
      <c r="E828" s="189" t="s">
        <v>2628</v>
      </c>
      <c r="F828" s="190" t="s">
        <v>3268</v>
      </c>
      <c r="G828" s="187"/>
      <c r="H828" s="191">
        <v>51.81</v>
      </c>
      <c r="I828" s="192"/>
      <c r="J828" s="187"/>
      <c r="K828" s="187"/>
      <c r="L828" s="193"/>
      <c r="M828" s="194"/>
      <c r="N828" s="195"/>
      <c r="O828" s="195"/>
      <c r="P828" s="195"/>
      <c r="Q828" s="195"/>
      <c r="R828" s="195"/>
      <c r="S828" s="195"/>
      <c r="T828" s="196"/>
      <c r="AT828" s="197" t="s">
        <v>325</v>
      </c>
      <c r="AU828" s="197" t="s">
        <v>106</v>
      </c>
      <c r="AV828" s="11" t="s">
        <v>106</v>
      </c>
      <c r="AW828" s="11" t="s">
        <v>31</v>
      </c>
      <c r="AX828" s="11" t="s">
        <v>69</v>
      </c>
      <c r="AY828" s="197" t="s">
        <v>310</v>
      </c>
    </row>
    <row r="829" spans="2:51" s="11" customFormat="1" ht="11.25">
      <c r="B829" s="186"/>
      <c r="C829" s="187"/>
      <c r="D829" s="188" t="s">
        <v>325</v>
      </c>
      <c r="E829" s="189" t="s">
        <v>3269</v>
      </c>
      <c r="F829" s="190" t="s">
        <v>3270</v>
      </c>
      <c r="G829" s="187"/>
      <c r="H829" s="191">
        <v>251.29</v>
      </c>
      <c r="I829" s="192"/>
      <c r="J829" s="187"/>
      <c r="K829" s="187"/>
      <c r="L829" s="193"/>
      <c r="M829" s="194"/>
      <c r="N829" s="195"/>
      <c r="O829" s="195"/>
      <c r="P829" s="195"/>
      <c r="Q829" s="195"/>
      <c r="R829" s="195"/>
      <c r="S829" s="195"/>
      <c r="T829" s="196"/>
      <c r="AT829" s="197" t="s">
        <v>325</v>
      </c>
      <c r="AU829" s="197" t="s">
        <v>106</v>
      </c>
      <c r="AV829" s="11" t="s">
        <v>106</v>
      </c>
      <c r="AW829" s="11" t="s">
        <v>31</v>
      </c>
      <c r="AX829" s="11" t="s">
        <v>77</v>
      </c>
      <c r="AY829" s="197" t="s">
        <v>310</v>
      </c>
    </row>
    <row r="830" spans="2:65" s="1" customFormat="1" ht="16.5" customHeight="1">
      <c r="B830" s="31"/>
      <c r="C830" s="208" t="s">
        <v>1772</v>
      </c>
      <c r="D830" s="208" t="s">
        <v>422</v>
      </c>
      <c r="E830" s="209" t="s">
        <v>3271</v>
      </c>
      <c r="F830" s="210" t="s">
        <v>3272</v>
      </c>
      <c r="G830" s="211" t="s">
        <v>320</v>
      </c>
      <c r="H830" s="212">
        <v>276.42</v>
      </c>
      <c r="I830" s="213"/>
      <c r="J830" s="212">
        <f>ROUND(I830*H830,2)</f>
        <v>0</v>
      </c>
      <c r="K830" s="210" t="s">
        <v>321</v>
      </c>
      <c r="L830" s="214"/>
      <c r="M830" s="215" t="s">
        <v>1</v>
      </c>
      <c r="N830" s="216" t="s">
        <v>41</v>
      </c>
      <c r="O830" s="57"/>
      <c r="P830" s="183">
        <f>O830*H830</f>
        <v>0</v>
      </c>
      <c r="Q830" s="183">
        <v>0</v>
      </c>
      <c r="R830" s="183">
        <f>Q830*H830</f>
        <v>0</v>
      </c>
      <c r="S830" s="183">
        <v>0</v>
      </c>
      <c r="T830" s="184">
        <f>S830*H830</f>
        <v>0</v>
      </c>
      <c r="AR830" s="14" t="s">
        <v>391</v>
      </c>
      <c r="AT830" s="14" t="s">
        <v>422</v>
      </c>
      <c r="AU830" s="14" t="s">
        <v>106</v>
      </c>
      <c r="AY830" s="14" t="s">
        <v>310</v>
      </c>
      <c r="BE830" s="185">
        <f>IF(N830="základní",J830,0)</f>
        <v>0</v>
      </c>
      <c r="BF830" s="185">
        <f>IF(N830="snížená",J830,0)</f>
        <v>0</v>
      </c>
      <c r="BG830" s="185">
        <f>IF(N830="zákl. přenesená",J830,0)</f>
        <v>0</v>
      </c>
      <c r="BH830" s="185">
        <f>IF(N830="sníž. přenesená",J830,0)</f>
        <v>0</v>
      </c>
      <c r="BI830" s="185">
        <f>IF(N830="nulová",J830,0)</f>
        <v>0</v>
      </c>
      <c r="BJ830" s="14" t="s">
        <v>106</v>
      </c>
      <c r="BK830" s="185">
        <f>ROUND(I830*H830,2)</f>
        <v>0</v>
      </c>
      <c r="BL830" s="14" t="s">
        <v>314</v>
      </c>
      <c r="BM830" s="14" t="s">
        <v>3273</v>
      </c>
    </row>
    <row r="831" spans="2:51" s="11" customFormat="1" ht="11.25">
      <c r="B831" s="186"/>
      <c r="C831" s="187"/>
      <c r="D831" s="188" t="s">
        <v>325</v>
      </c>
      <c r="E831" s="189" t="s">
        <v>1776</v>
      </c>
      <c r="F831" s="190" t="s">
        <v>3274</v>
      </c>
      <c r="G831" s="187"/>
      <c r="H831" s="191">
        <v>276.42</v>
      </c>
      <c r="I831" s="192"/>
      <c r="J831" s="187"/>
      <c r="K831" s="187"/>
      <c r="L831" s="193"/>
      <c r="M831" s="194"/>
      <c r="N831" s="195"/>
      <c r="O831" s="195"/>
      <c r="P831" s="195"/>
      <c r="Q831" s="195"/>
      <c r="R831" s="195"/>
      <c r="S831" s="195"/>
      <c r="T831" s="196"/>
      <c r="AT831" s="197" t="s">
        <v>325</v>
      </c>
      <c r="AU831" s="197" t="s">
        <v>106</v>
      </c>
      <c r="AV831" s="11" t="s">
        <v>106</v>
      </c>
      <c r="AW831" s="11" t="s">
        <v>31</v>
      </c>
      <c r="AX831" s="11" t="s">
        <v>69</v>
      </c>
      <c r="AY831" s="197" t="s">
        <v>310</v>
      </c>
    </row>
    <row r="832" spans="2:51" s="11" customFormat="1" ht="11.25">
      <c r="B832" s="186"/>
      <c r="C832" s="187"/>
      <c r="D832" s="188" t="s">
        <v>325</v>
      </c>
      <c r="E832" s="189" t="s">
        <v>1777</v>
      </c>
      <c r="F832" s="190" t="s">
        <v>1778</v>
      </c>
      <c r="G832" s="187"/>
      <c r="H832" s="191">
        <v>276.42</v>
      </c>
      <c r="I832" s="192"/>
      <c r="J832" s="187"/>
      <c r="K832" s="187"/>
      <c r="L832" s="193"/>
      <c r="M832" s="194"/>
      <c r="N832" s="195"/>
      <c r="O832" s="195"/>
      <c r="P832" s="195"/>
      <c r="Q832" s="195"/>
      <c r="R832" s="195"/>
      <c r="S832" s="195"/>
      <c r="T832" s="196"/>
      <c r="AT832" s="197" t="s">
        <v>325</v>
      </c>
      <c r="AU832" s="197" t="s">
        <v>106</v>
      </c>
      <c r="AV832" s="11" t="s">
        <v>106</v>
      </c>
      <c r="AW832" s="11" t="s">
        <v>31</v>
      </c>
      <c r="AX832" s="11" t="s">
        <v>77</v>
      </c>
      <c r="AY832" s="197" t="s">
        <v>310</v>
      </c>
    </row>
    <row r="833" spans="2:65" s="1" customFormat="1" ht="22.5" customHeight="1">
      <c r="B833" s="31"/>
      <c r="C833" s="175" t="s">
        <v>1779</v>
      </c>
      <c r="D833" s="175" t="s">
        <v>317</v>
      </c>
      <c r="E833" s="176" t="s">
        <v>3275</v>
      </c>
      <c r="F833" s="177" t="s">
        <v>3276</v>
      </c>
      <c r="G833" s="178" t="s">
        <v>832</v>
      </c>
      <c r="H833" s="179">
        <v>0.92</v>
      </c>
      <c r="I833" s="180"/>
      <c r="J833" s="179">
        <f>ROUND(I833*H833,2)</f>
        <v>0</v>
      </c>
      <c r="K833" s="177" t="s">
        <v>321</v>
      </c>
      <c r="L833" s="35"/>
      <c r="M833" s="181" t="s">
        <v>1</v>
      </c>
      <c r="N833" s="182" t="s">
        <v>41</v>
      </c>
      <c r="O833" s="57"/>
      <c r="P833" s="183">
        <f>O833*H833</f>
        <v>0</v>
      </c>
      <c r="Q833" s="183">
        <v>0</v>
      </c>
      <c r="R833" s="183">
        <f>Q833*H833</f>
        <v>0</v>
      </c>
      <c r="S833" s="183">
        <v>0</v>
      </c>
      <c r="T833" s="184">
        <f>S833*H833</f>
        <v>0</v>
      </c>
      <c r="AR833" s="14" t="s">
        <v>314</v>
      </c>
      <c r="AT833" s="14" t="s">
        <v>317</v>
      </c>
      <c r="AU833" s="14" t="s">
        <v>106</v>
      </c>
      <c r="AY833" s="14" t="s">
        <v>310</v>
      </c>
      <c r="BE833" s="185">
        <f>IF(N833="základní",J833,0)</f>
        <v>0</v>
      </c>
      <c r="BF833" s="185">
        <f>IF(N833="snížená",J833,0)</f>
        <v>0</v>
      </c>
      <c r="BG833" s="185">
        <f>IF(N833="zákl. přenesená",J833,0)</f>
        <v>0</v>
      </c>
      <c r="BH833" s="185">
        <f>IF(N833="sníž. přenesená",J833,0)</f>
        <v>0</v>
      </c>
      <c r="BI833" s="185">
        <f>IF(N833="nulová",J833,0)</f>
        <v>0</v>
      </c>
      <c r="BJ833" s="14" t="s">
        <v>106</v>
      </c>
      <c r="BK833" s="185">
        <f>ROUND(I833*H833,2)</f>
        <v>0</v>
      </c>
      <c r="BL833" s="14" t="s">
        <v>314</v>
      </c>
      <c r="BM833" s="14" t="s">
        <v>3277</v>
      </c>
    </row>
    <row r="834" spans="2:63" s="10" customFormat="1" ht="22.9" customHeight="1">
      <c r="B834" s="159"/>
      <c r="C834" s="160"/>
      <c r="D834" s="161" t="s">
        <v>68</v>
      </c>
      <c r="E834" s="173" t="s">
        <v>1831</v>
      </c>
      <c r="F834" s="173" t="s">
        <v>1832</v>
      </c>
      <c r="G834" s="160"/>
      <c r="H834" s="160"/>
      <c r="I834" s="163"/>
      <c r="J834" s="174">
        <f>BK834</f>
        <v>0</v>
      </c>
      <c r="K834" s="160"/>
      <c r="L834" s="165"/>
      <c r="M834" s="166"/>
      <c r="N834" s="167"/>
      <c r="O834" s="167"/>
      <c r="P834" s="168">
        <f>SUM(P835:P865)</f>
        <v>0</v>
      </c>
      <c r="Q834" s="167"/>
      <c r="R834" s="168">
        <f>SUM(R835:R865)</f>
        <v>0.7646898000000001</v>
      </c>
      <c r="S834" s="167"/>
      <c r="T834" s="169">
        <f>SUM(T835:T865)</f>
        <v>0</v>
      </c>
      <c r="AR834" s="170" t="s">
        <v>314</v>
      </c>
      <c r="AT834" s="171" t="s">
        <v>68</v>
      </c>
      <c r="AU834" s="171" t="s">
        <v>77</v>
      </c>
      <c r="AY834" s="170" t="s">
        <v>310</v>
      </c>
      <c r="BK834" s="172">
        <f>SUM(BK835:BK865)</f>
        <v>0</v>
      </c>
    </row>
    <row r="835" spans="2:65" s="1" customFormat="1" ht="22.5" customHeight="1">
      <c r="B835" s="31"/>
      <c r="C835" s="175" t="s">
        <v>1785</v>
      </c>
      <c r="D835" s="175" t="s">
        <v>317</v>
      </c>
      <c r="E835" s="176" t="s">
        <v>1834</v>
      </c>
      <c r="F835" s="177" t="s">
        <v>1835</v>
      </c>
      <c r="G835" s="178" t="s">
        <v>320</v>
      </c>
      <c r="H835" s="179">
        <v>1414.14</v>
      </c>
      <c r="I835" s="180"/>
      <c r="J835" s="179">
        <f>ROUND(I835*H835,2)</f>
        <v>0</v>
      </c>
      <c r="K835" s="177" t="s">
        <v>321</v>
      </c>
      <c r="L835" s="35"/>
      <c r="M835" s="181" t="s">
        <v>1</v>
      </c>
      <c r="N835" s="182" t="s">
        <v>41</v>
      </c>
      <c r="O835" s="57"/>
      <c r="P835" s="183">
        <f>O835*H835</f>
        <v>0</v>
      </c>
      <c r="Q835" s="183">
        <v>0.00022</v>
      </c>
      <c r="R835" s="183">
        <f>Q835*H835</f>
        <v>0.3111108</v>
      </c>
      <c r="S835" s="183">
        <v>0</v>
      </c>
      <c r="T835" s="184">
        <f>S835*H835</f>
        <v>0</v>
      </c>
      <c r="AR835" s="14" t="s">
        <v>314</v>
      </c>
      <c r="AT835" s="14" t="s">
        <v>317</v>
      </c>
      <c r="AU835" s="14" t="s">
        <v>106</v>
      </c>
      <c r="AY835" s="14" t="s">
        <v>310</v>
      </c>
      <c r="BE835" s="185">
        <f>IF(N835="základní",J835,0)</f>
        <v>0</v>
      </c>
      <c r="BF835" s="185">
        <f>IF(N835="snížená",J835,0)</f>
        <v>0</v>
      </c>
      <c r="BG835" s="185">
        <f>IF(N835="zákl. přenesená",J835,0)</f>
        <v>0</v>
      </c>
      <c r="BH835" s="185">
        <f>IF(N835="sníž. přenesená",J835,0)</f>
        <v>0</v>
      </c>
      <c r="BI835" s="185">
        <f>IF(N835="nulová",J835,0)</f>
        <v>0</v>
      </c>
      <c r="BJ835" s="14" t="s">
        <v>106</v>
      </c>
      <c r="BK835" s="185">
        <f>ROUND(I835*H835,2)</f>
        <v>0</v>
      </c>
      <c r="BL835" s="14" t="s">
        <v>314</v>
      </c>
      <c r="BM835" s="14" t="s">
        <v>3278</v>
      </c>
    </row>
    <row r="836" spans="2:51" s="12" customFormat="1" ht="11.25">
      <c r="B836" s="198"/>
      <c r="C836" s="199"/>
      <c r="D836" s="188" t="s">
        <v>325</v>
      </c>
      <c r="E836" s="200" t="s">
        <v>1</v>
      </c>
      <c r="F836" s="201" t="s">
        <v>3279</v>
      </c>
      <c r="G836" s="199"/>
      <c r="H836" s="200" t="s">
        <v>1</v>
      </c>
      <c r="I836" s="202"/>
      <c r="J836" s="199"/>
      <c r="K836" s="199"/>
      <c r="L836" s="203"/>
      <c r="M836" s="204"/>
      <c r="N836" s="205"/>
      <c r="O836" s="205"/>
      <c r="P836" s="205"/>
      <c r="Q836" s="205"/>
      <c r="R836" s="205"/>
      <c r="S836" s="205"/>
      <c r="T836" s="206"/>
      <c r="AT836" s="207" t="s">
        <v>325</v>
      </c>
      <c r="AU836" s="207" t="s">
        <v>106</v>
      </c>
      <c r="AV836" s="12" t="s">
        <v>77</v>
      </c>
      <c r="AW836" s="12" t="s">
        <v>31</v>
      </c>
      <c r="AX836" s="12" t="s">
        <v>69</v>
      </c>
      <c r="AY836" s="207" t="s">
        <v>310</v>
      </c>
    </row>
    <row r="837" spans="2:51" s="11" customFormat="1" ht="11.25">
      <c r="B837" s="186"/>
      <c r="C837" s="187"/>
      <c r="D837" s="188" t="s">
        <v>325</v>
      </c>
      <c r="E837" s="189" t="s">
        <v>1789</v>
      </c>
      <c r="F837" s="190" t="s">
        <v>3280</v>
      </c>
      <c r="G837" s="187"/>
      <c r="H837" s="191">
        <v>1414.14</v>
      </c>
      <c r="I837" s="192"/>
      <c r="J837" s="187"/>
      <c r="K837" s="187"/>
      <c r="L837" s="193"/>
      <c r="M837" s="194"/>
      <c r="N837" s="195"/>
      <c r="O837" s="195"/>
      <c r="P837" s="195"/>
      <c r="Q837" s="195"/>
      <c r="R837" s="195"/>
      <c r="S837" s="195"/>
      <c r="T837" s="196"/>
      <c r="AT837" s="197" t="s">
        <v>325</v>
      </c>
      <c r="AU837" s="197" t="s">
        <v>106</v>
      </c>
      <c r="AV837" s="11" t="s">
        <v>106</v>
      </c>
      <c r="AW837" s="11" t="s">
        <v>31</v>
      </c>
      <c r="AX837" s="11" t="s">
        <v>77</v>
      </c>
      <c r="AY837" s="197" t="s">
        <v>310</v>
      </c>
    </row>
    <row r="838" spans="2:65" s="1" customFormat="1" ht="16.5" customHeight="1">
      <c r="B838" s="31"/>
      <c r="C838" s="175" t="s">
        <v>1796</v>
      </c>
      <c r="D838" s="175" t="s">
        <v>317</v>
      </c>
      <c r="E838" s="176" t="s">
        <v>1843</v>
      </c>
      <c r="F838" s="177" t="s">
        <v>1844</v>
      </c>
      <c r="G838" s="178" t="s">
        <v>320</v>
      </c>
      <c r="H838" s="179">
        <v>275.1</v>
      </c>
      <c r="I838" s="180"/>
      <c r="J838" s="179">
        <f>ROUND(I838*H838,2)</f>
        <v>0</v>
      </c>
      <c r="K838" s="177" t="s">
        <v>321</v>
      </c>
      <c r="L838" s="35"/>
      <c r="M838" s="181" t="s">
        <v>1</v>
      </c>
      <c r="N838" s="182" t="s">
        <v>41</v>
      </c>
      <c r="O838" s="57"/>
      <c r="P838" s="183">
        <f>O838*H838</f>
        <v>0</v>
      </c>
      <c r="Q838" s="183">
        <v>0.0002</v>
      </c>
      <c r="R838" s="183">
        <f>Q838*H838</f>
        <v>0.055020000000000006</v>
      </c>
      <c r="S838" s="183">
        <v>0</v>
      </c>
      <c r="T838" s="184">
        <f>S838*H838</f>
        <v>0</v>
      </c>
      <c r="AR838" s="14" t="s">
        <v>314</v>
      </c>
      <c r="AT838" s="14" t="s">
        <v>317</v>
      </c>
      <c r="AU838" s="14" t="s">
        <v>106</v>
      </c>
      <c r="AY838" s="14" t="s">
        <v>310</v>
      </c>
      <c r="BE838" s="185">
        <f>IF(N838="základní",J838,0)</f>
        <v>0</v>
      </c>
      <c r="BF838" s="185">
        <f>IF(N838="snížená",J838,0)</f>
        <v>0</v>
      </c>
      <c r="BG838" s="185">
        <f>IF(N838="zákl. přenesená",J838,0)</f>
        <v>0</v>
      </c>
      <c r="BH838" s="185">
        <f>IF(N838="sníž. přenesená",J838,0)</f>
        <v>0</v>
      </c>
      <c r="BI838" s="185">
        <f>IF(N838="nulová",J838,0)</f>
        <v>0</v>
      </c>
      <c r="BJ838" s="14" t="s">
        <v>106</v>
      </c>
      <c r="BK838" s="185">
        <f>ROUND(I838*H838,2)</f>
        <v>0</v>
      </c>
      <c r="BL838" s="14" t="s">
        <v>314</v>
      </c>
      <c r="BM838" s="14" t="s">
        <v>3281</v>
      </c>
    </row>
    <row r="839" spans="2:51" s="12" customFormat="1" ht="11.25">
      <c r="B839" s="198"/>
      <c r="C839" s="199"/>
      <c r="D839" s="188" t="s">
        <v>325</v>
      </c>
      <c r="E839" s="200" t="s">
        <v>1</v>
      </c>
      <c r="F839" s="201" t="s">
        <v>441</v>
      </c>
      <c r="G839" s="199"/>
      <c r="H839" s="200" t="s">
        <v>1</v>
      </c>
      <c r="I839" s="202"/>
      <c r="J839" s="199"/>
      <c r="K839" s="199"/>
      <c r="L839" s="203"/>
      <c r="M839" s="204"/>
      <c r="N839" s="205"/>
      <c r="O839" s="205"/>
      <c r="P839" s="205"/>
      <c r="Q839" s="205"/>
      <c r="R839" s="205"/>
      <c r="S839" s="205"/>
      <c r="T839" s="206"/>
      <c r="AT839" s="207" t="s">
        <v>325</v>
      </c>
      <c r="AU839" s="207" t="s">
        <v>106</v>
      </c>
      <c r="AV839" s="12" t="s">
        <v>77</v>
      </c>
      <c r="AW839" s="12" t="s">
        <v>31</v>
      </c>
      <c r="AX839" s="12" t="s">
        <v>69</v>
      </c>
      <c r="AY839" s="207" t="s">
        <v>310</v>
      </c>
    </row>
    <row r="840" spans="2:51" s="11" customFormat="1" ht="11.25">
      <c r="B840" s="186"/>
      <c r="C840" s="187"/>
      <c r="D840" s="188" t="s">
        <v>325</v>
      </c>
      <c r="E840" s="189" t="s">
        <v>3282</v>
      </c>
      <c r="F840" s="190" t="s">
        <v>3283</v>
      </c>
      <c r="G840" s="187"/>
      <c r="H840" s="191">
        <v>53.1</v>
      </c>
      <c r="I840" s="192"/>
      <c r="J840" s="187"/>
      <c r="K840" s="187"/>
      <c r="L840" s="193"/>
      <c r="M840" s="194"/>
      <c r="N840" s="195"/>
      <c r="O840" s="195"/>
      <c r="P840" s="195"/>
      <c r="Q840" s="195"/>
      <c r="R840" s="195"/>
      <c r="S840" s="195"/>
      <c r="T840" s="196"/>
      <c r="AT840" s="197" t="s">
        <v>325</v>
      </c>
      <c r="AU840" s="197" t="s">
        <v>106</v>
      </c>
      <c r="AV840" s="11" t="s">
        <v>106</v>
      </c>
      <c r="AW840" s="11" t="s">
        <v>31</v>
      </c>
      <c r="AX840" s="11" t="s">
        <v>69</v>
      </c>
      <c r="AY840" s="197" t="s">
        <v>310</v>
      </c>
    </row>
    <row r="841" spans="2:51" s="11" customFormat="1" ht="11.25">
      <c r="B841" s="186"/>
      <c r="C841" s="187"/>
      <c r="D841" s="188" t="s">
        <v>325</v>
      </c>
      <c r="E841" s="189" t="s">
        <v>2629</v>
      </c>
      <c r="F841" s="190" t="s">
        <v>3284</v>
      </c>
      <c r="G841" s="187"/>
      <c r="H841" s="191">
        <v>27</v>
      </c>
      <c r="I841" s="192"/>
      <c r="J841" s="187"/>
      <c r="K841" s="187"/>
      <c r="L841" s="193"/>
      <c r="M841" s="194"/>
      <c r="N841" s="195"/>
      <c r="O841" s="195"/>
      <c r="P841" s="195"/>
      <c r="Q841" s="195"/>
      <c r="R841" s="195"/>
      <c r="S841" s="195"/>
      <c r="T841" s="196"/>
      <c r="AT841" s="197" t="s">
        <v>325</v>
      </c>
      <c r="AU841" s="197" t="s">
        <v>106</v>
      </c>
      <c r="AV841" s="11" t="s">
        <v>106</v>
      </c>
      <c r="AW841" s="11" t="s">
        <v>31</v>
      </c>
      <c r="AX841" s="11" t="s">
        <v>69</v>
      </c>
      <c r="AY841" s="197" t="s">
        <v>310</v>
      </c>
    </row>
    <row r="842" spans="2:51" s="11" customFormat="1" ht="11.25">
      <c r="B842" s="186"/>
      <c r="C842" s="187"/>
      <c r="D842" s="188" t="s">
        <v>325</v>
      </c>
      <c r="E842" s="189" t="s">
        <v>2630</v>
      </c>
      <c r="F842" s="190" t="s">
        <v>3285</v>
      </c>
      <c r="G842" s="187"/>
      <c r="H842" s="191">
        <v>34.2</v>
      </c>
      <c r="I842" s="192"/>
      <c r="J842" s="187"/>
      <c r="K842" s="187"/>
      <c r="L842" s="193"/>
      <c r="M842" s="194"/>
      <c r="N842" s="195"/>
      <c r="O842" s="195"/>
      <c r="P842" s="195"/>
      <c r="Q842" s="195"/>
      <c r="R842" s="195"/>
      <c r="S842" s="195"/>
      <c r="T842" s="196"/>
      <c r="AT842" s="197" t="s">
        <v>325</v>
      </c>
      <c r="AU842" s="197" t="s">
        <v>106</v>
      </c>
      <c r="AV842" s="11" t="s">
        <v>106</v>
      </c>
      <c r="AW842" s="11" t="s">
        <v>31</v>
      </c>
      <c r="AX842" s="11" t="s">
        <v>69</v>
      </c>
      <c r="AY842" s="197" t="s">
        <v>310</v>
      </c>
    </row>
    <row r="843" spans="2:51" s="11" customFormat="1" ht="11.25">
      <c r="B843" s="186"/>
      <c r="C843" s="187"/>
      <c r="D843" s="188" t="s">
        <v>325</v>
      </c>
      <c r="E843" s="189" t="s">
        <v>2632</v>
      </c>
      <c r="F843" s="190" t="s">
        <v>3286</v>
      </c>
      <c r="G843" s="187"/>
      <c r="H843" s="191">
        <v>48</v>
      </c>
      <c r="I843" s="192"/>
      <c r="J843" s="187"/>
      <c r="K843" s="187"/>
      <c r="L843" s="193"/>
      <c r="M843" s="194"/>
      <c r="N843" s="195"/>
      <c r="O843" s="195"/>
      <c r="P843" s="195"/>
      <c r="Q843" s="195"/>
      <c r="R843" s="195"/>
      <c r="S843" s="195"/>
      <c r="T843" s="196"/>
      <c r="AT843" s="197" t="s">
        <v>325</v>
      </c>
      <c r="AU843" s="197" t="s">
        <v>106</v>
      </c>
      <c r="AV843" s="11" t="s">
        <v>106</v>
      </c>
      <c r="AW843" s="11" t="s">
        <v>31</v>
      </c>
      <c r="AX843" s="11" t="s">
        <v>69</v>
      </c>
      <c r="AY843" s="197" t="s">
        <v>310</v>
      </c>
    </row>
    <row r="844" spans="2:51" s="11" customFormat="1" ht="11.25">
      <c r="B844" s="186"/>
      <c r="C844" s="187"/>
      <c r="D844" s="188" t="s">
        <v>325</v>
      </c>
      <c r="E844" s="189" t="s">
        <v>2633</v>
      </c>
      <c r="F844" s="190" t="s">
        <v>3287</v>
      </c>
      <c r="G844" s="187"/>
      <c r="H844" s="191">
        <v>39.6</v>
      </c>
      <c r="I844" s="192"/>
      <c r="J844" s="187"/>
      <c r="K844" s="187"/>
      <c r="L844" s="193"/>
      <c r="M844" s="194"/>
      <c r="N844" s="195"/>
      <c r="O844" s="195"/>
      <c r="P844" s="195"/>
      <c r="Q844" s="195"/>
      <c r="R844" s="195"/>
      <c r="S844" s="195"/>
      <c r="T844" s="196"/>
      <c r="AT844" s="197" t="s">
        <v>325</v>
      </c>
      <c r="AU844" s="197" t="s">
        <v>106</v>
      </c>
      <c r="AV844" s="11" t="s">
        <v>106</v>
      </c>
      <c r="AW844" s="11" t="s">
        <v>31</v>
      </c>
      <c r="AX844" s="11" t="s">
        <v>69</v>
      </c>
      <c r="AY844" s="197" t="s">
        <v>310</v>
      </c>
    </row>
    <row r="845" spans="2:51" s="11" customFormat="1" ht="11.25">
      <c r="B845" s="186"/>
      <c r="C845" s="187"/>
      <c r="D845" s="188" t="s">
        <v>325</v>
      </c>
      <c r="E845" s="189" t="s">
        <v>2635</v>
      </c>
      <c r="F845" s="190" t="s">
        <v>3288</v>
      </c>
      <c r="G845" s="187"/>
      <c r="H845" s="191">
        <v>73.2</v>
      </c>
      <c r="I845" s="192"/>
      <c r="J845" s="187"/>
      <c r="K845" s="187"/>
      <c r="L845" s="193"/>
      <c r="M845" s="194"/>
      <c r="N845" s="195"/>
      <c r="O845" s="195"/>
      <c r="P845" s="195"/>
      <c r="Q845" s="195"/>
      <c r="R845" s="195"/>
      <c r="S845" s="195"/>
      <c r="T845" s="196"/>
      <c r="AT845" s="197" t="s">
        <v>325</v>
      </c>
      <c r="AU845" s="197" t="s">
        <v>106</v>
      </c>
      <c r="AV845" s="11" t="s">
        <v>106</v>
      </c>
      <c r="AW845" s="11" t="s">
        <v>31</v>
      </c>
      <c r="AX845" s="11" t="s">
        <v>69</v>
      </c>
      <c r="AY845" s="197" t="s">
        <v>310</v>
      </c>
    </row>
    <row r="846" spans="2:51" s="11" customFormat="1" ht="11.25">
      <c r="B846" s="186"/>
      <c r="C846" s="187"/>
      <c r="D846" s="188" t="s">
        <v>325</v>
      </c>
      <c r="E846" s="189" t="s">
        <v>3289</v>
      </c>
      <c r="F846" s="190" t="s">
        <v>3290</v>
      </c>
      <c r="G846" s="187"/>
      <c r="H846" s="191">
        <v>275.1</v>
      </c>
      <c r="I846" s="192"/>
      <c r="J846" s="187"/>
      <c r="K846" s="187"/>
      <c r="L846" s="193"/>
      <c r="M846" s="194"/>
      <c r="N846" s="195"/>
      <c r="O846" s="195"/>
      <c r="P846" s="195"/>
      <c r="Q846" s="195"/>
      <c r="R846" s="195"/>
      <c r="S846" s="195"/>
      <c r="T846" s="196"/>
      <c r="AT846" s="197" t="s">
        <v>325</v>
      </c>
      <c r="AU846" s="197" t="s">
        <v>106</v>
      </c>
      <c r="AV846" s="11" t="s">
        <v>106</v>
      </c>
      <c r="AW846" s="11" t="s">
        <v>31</v>
      </c>
      <c r="AX846" s="11" t="s">
        <v>77</v>
      </c>
      <c r="AY846" s="197" t="s">
        <v>310</v>
      </c>
    </row>
    <row r="847" spans="2:65" s="1" customFormat="1" ht="22.5" customHeight="1">
      <c r="B847" s="31"/>
      <c r="C847" s="175" t="s">
        <v>1802</v>
      </c>
      <c r="D847" s="175" t="s">
        <v>317</v>
      </c>
      <c r="E847" s="176" t="s">
        <v>1857</v>
      </c>
      <c r="F847" s="177" t="s">
        <v>1858</v>
      </c>
      <c r="G847" s="178" t="s">
        <v>320</v>
      </c>
      <c r="H847" s="179">
        <v>275.1</v>
      </c>
      <c r="I847" s="180"/>
      <c r="J847" s="179">
        <f>ROUND(I847*H847,2)</f>
        <v>0</v>
      </c>
      <c r="K847" s="177" t="s">
        <v>321</v>
      </c>
      <c r="L847" s="35"/>
      <c r="M847" s="181" t="s">
        <v>1</v>
      </c>
      <c r="N847" s="182" t="s">
        <v>41</v>
      </c>
      <c r="O847" s="57"/>
      <c r="P847" s="183">
        <f>O847*H847</f>
        <v>0</v>
      </c>
      <c r="Q847" s="183">
        <v>0.00041</v>
      </c>
      <c r="R847" s="183">
        <f>Q847*H847</f>
        <v>0.112791</v>
      </c>
      <c r="S847" s="183">
        <v>0</v>
      </c>
      <c r="T847" s="184">
        <f>S847*H847</f>
        <v>0</v>
      </c>
      <c r="AR847" s="14" t="s">
        <v>314</v>
      </c>
      <c r="AT847" s="14" t="s">
        <v>317</v>
      </c>
      <c r="AU847" s="14" t="s">
        <v>106</v>
      </c>
      <c r="AY847" s="14" t="s">
        <v>310</v>
      </c>
      <c r="BE847" s="185">
        <f>IF(N847="základní",J847,0)</f>
        <v>0</v>
      </c>
      <c r="BF847" s="185">
        <f>IF(N847="snížená",J847,0)</f>
        <v>0</v>
      </c>
      <c r="BG847" s="185">
        <f>IF(N847="zákl. přenesená",J847,0)</f>
        <v>0</v>
      </c>
      <c r="BH847" s="185">
        <f>IF(N847="sníž. přenesená",J847,0)</f>
        <v>0</v>
      </c>
      <c r="BI847" s="185">
        <f>IF(N847="nulová",J847,0)</f>
        <v>0</v>
      </c>
      <c r="BJ847" s="14" t="s">
        <v>106</v>
      </c>
      <c r="BK847" s="185">
        <f>ROUND(I847*H847,2)</f>
        <v>0</v>
      </c>
      <c r="BL847" s="14" t="s">
        <v>314</v>
      </c>
      <c r="BM847" s="14" t="s">
        <v>3291</v>
      </c>
    </row>
    <row r="848" spans="2:51" s="12" customFormat="1" ht="11.25">
      <c r="B848" s="198"/>
      <c r="C848" s="199"/>
      <c r="D848" s="188" t="s">
        <v>325</v>
      </c>
      <c r="E848" s="200" t="s">
        <v>1</v>
      </c>
      <c r="F848" s="201" t="s">
        <v>441</v>
      </c>
      <c r="G848" s="199"/>
      <c r="H848" s="200" t="s">
        <v>1</v>
      </c>
      <c r="I848" s="202"/>
      <c r="J848" s="199"/>
      <c r="K848" s="199"/>
      <c r="L848" s="203"/>
      <c r="M848" s="204"/>
      <c r="N848" s="205"/>
      <c r="O848" s="205"/>
      <c r="P848" s="205"/>
      <c r="Q848" s="205"/>
      <c r="R848" s="205"/>
      <c r="S848" s="205"/>
      <c r="T848" s="206"/>
      <c r="AT848" s="207" t="s">
        <v>325</v>
      </c>
      <c r="AU848" s="207" t="s">
        <v>106</v>
      </c>
      <c r="AV848" s="12" t="s">
        <v>77</v>
      </c>
      <c r="AW848" s="12" t="s">
        <v>31</v>
      </c>
      <c r="AX848" s="12" t="s">
        <v>69</v>
      </c>
      <c r="AY848" s="207" t="s">
        <v>310</v>
      </c>
    </row>
    <row r="849" spans="2:51" s="11" customFormat="1" ht="11.25">
      <c r="B849" s="186"/>
      <c r="C849" s="187"/>
      <c r="D849" s="188" t="s">
        <v>325</v>
      </c>
      <c r="E849" s="189" t="s">
        <v>1806</v>
      </c>
      <c r="F849" s="190" t="s">
        <v>3283</v>
      </c>
      <c r="G849" s="187"/>
      <c r="H849" s="191">
        <v>53.1</v>
      </c>
      <c r="I849" s="192"/>
      <c r="J849" s="187"/>
      <c r="K849" s="187"/>
      <c r="L849" s="193"/>
      <c r="M849" s="194"/>
      <c r="N849" s="195"/>
      <c r="O849" s="195"/>
      <c r="P849" s="195"/>
      <c r="Q849" s="195"/>
      <c r="R849" s="195"/>
      <c r="S849" s="195"/>
      <c r="T849" s="196"/>
      <c r="AT849" s="197" t="s">
        <v>325</v>
      </c>
      <c r="AU849" s="197" t="s">
        <v>106</v>
      </c>
      <c r="AV849" s="11" t="s">
        <v>106</v>
      </c>
      <c r="AW849" s="11" t="s">
        <v>31</v>
      </c>
      <c r="AX849" s="11" t="s">
        <v>69</v>
      </c>
      <c r="AY849" s="197" t="s">
        <v>310</v>
      </c>
    </row>
    <row r="850" spans="2:51" s="11" customFormat="1" ht="11.25">
      <c r="B850" s="186"/>
      <c r="C850" s="187"/>
      <c r="D850" s="188" t="s">
        <v>325</v>
      </c>
      <c r="E850" s="189" t="s">
        <v>2637</v>
      </c>
      <c r="F850" s="190" t="s">
        <v>3284</v>
      </c>
      <c r="G850" s="187"/>
      <c r="H850" s="191">
        <v>27</v>
      </c>
      <c r="I850" s="192"/>
      <c r="J850" s="187"/>
      <c r="K850" s="187"/>
      <c r="L850" s="193"/>
      <c r="M850" s="194"/>
      <c r="N850" s="195"/>
      <c r="O850" s="195"/>
      <c r="P850" s="195"/>
      <c r="Q850" s="195"/>
      <c r="R850" s="195"/>
      <c r="S850" s="195"/>
      <c r="T850" s="196"/>
      <c r="AT850" s="197" t="s">
        <v>325</v>
      </c>
      <c r="AU850" s="197" t="s">
        <v>106</v>
      </c>
      <c r="AV850" s="11" t="s">
        <v>106</v>
      </c>
      <c r="AW850" s="11" t="s">
        <v>31</v>
      </c>
      <c r="AX850" s="11" t="s">
        <v>69</v>
      </c>
      <c r="AY850" s="197" t="s">
        <v>310</v>
      </c>
    </row>
    <row r="851" spans="2:51" s="11" customFormat="1" ht="11.25">
      <c r="B851" s="186"/>
      <c r="C851" s="187"/>
      <c r="D851" s="188" t="s">
        <v>325</v>
      </c>
      <c r="E851" s="189" t="s">
        <v>2638</v>
      </c>
      <c r="F851" s="190" t="s">
        <v>3285</v>
      </c>
      <c r="G851" s="187"/>
      <c r="H851" s="191">
        <v>34.2</v>
      </c>
      <c r="I851" s="192"/>
      <c r="J851" s="187"/>
      <c r="K851" s="187"/>
      <c r="L851" s="193"/>
      <c r="M851" s="194"/>
      <c r="N851" s="195"/>
      <c r="O851" s="195"/>
      <c r="P851" s="195"/>
      <c r="Q851" s="195"/>
      <c r="R851" s="195"/>
      <c r="S851" s="195"/>
      <c r="T851" s="196"/>
      <c r="AT851" s="197" t="s">
        <v>325</v>
      </c>
      <c r="AU851" s="197" t="s">
        <v>106</v>
      </c>
      <c r="AV851" s="11" t="s">
        <v>106</v>
      </c>
      <c r="AW851" s="11" t="s">
        <v>31</v>
      </c>
      <c r="AX851" s="11" t="s">
        <v>69</v>
      </c>
      <c r="AY851" s="197" t="s">
        <v>310</v>
      </c>
    </row>
    <row r="852" spans="2:51" s="11" customFormat="1" ht="11.25">
      <c r="B852" s="186"/>
      <c r="C852" s="187"/>
      <c r="D852" s="188" t="s">
        <v>325</v>
      </c>
      <c r="E852" s="189" t="s">
        <v>2639</v>
      </c>
      <c r="F852" s="190" t="s">
        <v>3286</v>
      </c>
      <c r="G852" s="187"/>
      <c r="H852" s="191">
        <v>48</v>
      </c>
      <c r="I852" s="192"/>
      <c r="J852" s="187"/>
      <c r="K852" s="187"/>
      <c r="L852" s="193"/>
      <c r="M852" s="194"/>
      <c r="N852" s="195"/>
      <c r="O852" s="195"/>
      <c r="P852" s="195"/>
      <c r="Q852" s="195"/>
      <c r="R852" s="195"/>
      <c r="S852" s="195"/>
      <c r="T852" s="196"/>
      <c r="AT852" s="197" t="s">
        <v>325</v>
      </c>
      <c r="AU852" s="197" t="s">
        <v>106</v>
      </c>
      <c r="AV852" s="11" t="s">
        <v>106</v>
      </c>
      <c r="AW852" s="11" t="s">
        <v>31</v>
      </c>
      <c r="AX852" s="11" t="s">
        <v>69</v>
      </c>
      <c r="AY852" s="197" t="s">
        <v>310</v>
      </c>
    </row>
    <row r="853" spans="2:51" s="11" customFormat="1" ht="11.25">
      <c r="B853" s="186"/>
      <c r="C853" s="187"/>
      <c r="D853" s="188" t="s">
        <v>325</v>
      </c>
      <c r="E853" s="189" t="s">
        <v>2640</v>
      </c>
      <c r="F853" s="190" t="s">
        <v>3287</v>
      </c>
      <c r="G853" s="187"/>
      <c r="H853" s="191">
        <v>39.6</v>
      </c>
      <c r="I853" s="192"/>
      <c r="J853" s="187"/>
      <c r="K853" s="187"/>
      <c r="L853" s="193"/>
      <c r="M853" s="194"/>
      <c r="N853" s="195"/>
      <c r="O853" s="195"/>
      <c r="P853" s="195"/>
      <c r="Q853" s="195"/>
      <c r="R853" s="195"/>
      <c r="S853" s="195"/>
      <c r="T853" s="196"/>
      <c r="AT853" s="197" t="s">
        <v>325</v>
      </c>
      <c r="AU853" s="197" t="s">
        <v>106</v>
      </c>
      <c r="AV853" s="11" t="s">
        <v>106</v>
      </c>
      <c r="AW853" s="11" t="s">
        <v>31</v>
      </c>
      <c r="AX853" s="11" t="s">
        <v>69</v>
      </c>
      <c r="AY853" s="197" t="s">
        <v>310</v>
      </c>
    </row>
    <row r="854" spans="2:51" s="11" customFormat="1" ht="11.25">
      <c r="B854" s="186"/>
      <c r="C854" s="187"/>
      <c r="D854" s="188" t="s">
        <v>325</v>
      </c>
      <c r="E854" s="189" t="s">
        <v>2641</v>
      </c>
      <c r="F854" s="190" t="s">
        <v>3288</v>
      </c>
      <c r="G854" s="187"/>
      <c r="H854" s="191">
        <v>73.2</v>
      </c>
      <c r="I854" s="192"/>
      <c r="J854" s="187"/>
      <c r="K854" s="187"/>
      <c r="L854" s="193"/>
      <c r="M854" s="194"/>
      <c r="N854" s="195"/>
      <c r="O854" s="195"/>
      <c r="P854" s="195"/>
      <c r="Q854" s="195"/>
      <c r="R854" s="195"/>
      <c r="S854" s="195"/>
      <c r="T854" s="196"/>
      <c r="AT854" s="197" t="s">
        <v>325</v>
      </c>
      <c r="AU854" s="197" t="s">
        <v>106</v>
      </c>
      <c r="AV854" s="11" t="s">
        <v>106</v>
      </c>
      <c r="AW854" s="11" t="s">
        <v>31</v>
      </c>
      <c r="AX854" s="11" t="s">
        <v>69</v>
      </c>
      <c r="AY854" s="197" t="s">
        <v>310</v>
      </c>
    </row>
    <row r="855" spans="2:51" s="11" customFormat="1" ht="11.25">
      <c r="B855" s="186"/>
      <c r="C855" s="187"/>
      <c r="D855" s="188" t="s">
        <v>325</v>
      </c>
      <c r="E855" s="189" t="s">
        <v>3292</v>
      </c>
      <c r="F855" s="190" t="s">
        <v>3293</v>
      </c>
      <c r="G855" s="187"/>
      <c r="H855" s="191">
        <v>275.1</v>
      </c>
      <c r="I855" s="192"/>
      <c r="J855" s="187"/>
      <c r="K855" s="187"/>
      <c r="L855" s="193"/>
      <c r="M855" s="194"/>
      <c r="N855" s="195"/>
      <c r="O855" s="195"/>
      <c r="P855" s="195"/>
      <c r="Q855" s="195"/>
      <c r="R855" s="195"/>
      <c r="S855" s="195"/>
      <c r="T855" s="196"/>
      <c r="AT855" s="197" t="s">
        <v>325</v>
      </c>
      <c r="AU855" s="197" t="s">
        <v>106</v>
      </c>
      <c r="AV855" s="11" t="s">
        <v>106</v>
      </c>
      <c r="AW855" s="11" t="s">
        <v>31</v>
      </c>
      <c r="AX855" s="11" t="s">
        <v>77</v>
      </c>
      <c r="AY855" s="197" t="s">
        <v>310</v>
      </c>
    </row>
    <row r="856" spans="2:65" s="1" customFormat="1" ht="16.5" customHeight="1">
      <c r="B856" s="31"/>
      <c r="C856" s="175" t="s">
        <v>1808</v>
      </c>
      <c r="D856" s="175" t="s">
        <v>317</v>
      </c>
      <c r="E856" s="176" t="s">
        <v>1864</v>
      </c>
      <c r="F856" s="177" t="s">
        <v>1865</v>
      </c>
      <c r="G856" s="178" t="s">
        <v>320</v>
      </c>
      <c r="H856" s="179">
        <v>255.15</v>
      </c>
      <c r="I856" s="180"/>
      <c r="J856" s="179">
        <f>ROUND(I856*H856,2)</f>
        <v>0</v>
      </c>
      <c r="K856" s="177" t="s">
        <v>321</v>
      </c>
      <c r="L856" s="35"/>
      <c r="M856" s="181" t="s">
        <v>1</v>
      </c>
      <c r="N856" s="182" t="s">
        <v>41</v>
      </c>
      <c r="O856" s="57"/>
      <c r="P856" s="183">
        <f>O856*H856</f>
        <v>0</v>
      </c>
      <c r="Q856" s="183">
        <v>0.00014</v>
      </c>
      <c r="R856" s="183">
        <f>Q856*H856</f>
        <v>0.035720999999999996</v>
      </c>
      <c r="S856" s="183">
        <v>0</v>
      </c>
      <c r="T856" s="184">
        <f>S856*H856</f>
        <v>0</v>
      </c>
      <c r="AR856" s="14" t="s">
        <v>314</v>
      </c>
      <c r="AT856" s="14" t="s">
        <v>317</v>
      </c>
      <c r="AU856" s="14" t="s">
        <v>106</v>
      </c>
      <c r="AY856" s="14" t="s">
        <v>310</v>
      </c>
      <c r="BE856" s="185">
        <f>IF(N856="základní",J856,0)</f>
        <v>0</v>
      </c>
      <c r="BF856" s="185">
        <f>IF(N856="snížená",J856,0)</f>
        <v>0</v>
      </c>
      <c r="BG856" s="185">
        <f>IF(N856="zákl. přenesená",J856,0)</f>
        <v>0</v>
      </c>
      <c r="BH856" s="185">
        <f>IF(N856="sníž. přenesená",J856,0)</f>
        <v>0</v>
      </c>
      <c r="BI856" s="185">
        <f>IF(N856="nulová",J856,0)</f>
        <v>0</v>
      </c>
      <c r="BJ856" s="14" t="s">
        <v>106</v>
      </c>
      <c r="BK856" s="185">
        <f>ROUND(I856*H856,2)</f>
        <v>0</v>
      </c>
      <c r="BL856" s="14" t="s">
        <v>314</v>
      </c>
      <c r="BM856" s="14" t="s">
        <v>3294</v>
      </c>
    </row>
    <row r="857" spans="2:51" s="12" customFormat="1" ht="11.25">
      <c r="B857" s="198"/>
      <c r="C857" s="199"/>
      <c r="D857" s="188" t="s">
        <v>325</v>
      </c>
      <c r="E857" s="200" t="s">
        <v>1</v>
      </c>
      <c r="F857" s="201" t="s">
        <v>2832</v>
      </c>
      <c r="G857" s="199"/>
      <c r="H857" s="200" t="s">
        <v>1</v>
      </c>
      <c r="I857" s="202"/>
      <c r="J857" s="199"/>
      <c r="K857" s="199"/>
      <c r="L857" s="203"/>
      <c r="M857" s="204"/>
      <c r="N857" s="205"/>
      <c r="O857" s="205"/>
      <c r="P857" s="205"/>
      <c r="Q857" s="205"/>
      <c r="R857" s="205"/>
      <c r="S857" s="205"/>
      <c r="T857" s="206"/>
      <c r="AT857" s="207" t="s">
        <v>325</v>
      </c>
      <c r="AU857" s="207" t="s">
        <v>106</v>
      </c>
      <c r="AV857" s="12" t="s">
        <v>77</v>
      </c>
      <c r="AW857" s="12" t="s">
        <v>31</v>
      </c>
      <c r="AX857" s="12" t="s">
        <v>69</v>
      </c>
      <c r="AY857" s="207" t="s">
        <v>310</v>
      </c>
    </row>
    <row r="858" spans="2:51" s="11" customFormat="1" ht="11.25">
      <c r="B858" s="186"/>
      <c r="C858" s="187"/>
      <c r="D858" s="188" t="s">
        <v>325</v>
      </c>
      <c r="E858" s="189" t="s">
        <v>1812</v>
      </c>
      <c r="F858" s="190" t="s">
        <v>3295</v>
      </c>
      <c r="G858" s="187"/>
      <c r="H858" s="191">
        <v>43.5</v>
      </c>
      <c r="I858" s="192"/>
      <c r="J858" s="187"/>
      <c r="K858" s="187"/>
      <c r="L858" s="193"/>
      <c r="M858" s="194"/>
      <c r="N858" s="195"/>
      <c r="O858" s="195"/>
      <c r="P858" s="195"/>
      <c r="Q858" s="195"/>
      <c r="R858" s="195"/>
      <c r="S858" s="195"/>
      <c r="T858" s="196"/>
      <c r="AT858" s="197" t="s">
        <v>325</v>
      </c>
      <c r="AU858" s="197" t="s">
        <v>106</v>
      </c>
      <c r="AV858" s="11" t="s">
        <v>106</v>
      </c>
      <c r="AW858" s="11" t="s">
        <v>31</v>
      </c>
      <c r="AX858" s="11" t="s">
        <v>69</v>
      </c>
      <c r="AY858" s="197" t="s">
        <v>310</v>
      </c>
    </row>
    <row r="859" spans="2:51" s="11" customFormat="1" ht="11.25">
      <c r="B859" s="186"/>
      <c r="C859" s="187"/>
      <c r="D859" s="188" t="s">
        <v>325</v>
      </c>
      <c r="E859" s="189" t="s">
        <v>2642</v>
      </c>
      <c r="F859" s="190" t="s">
        <v>3296</v>
      </c>
      <c r="G859" s="187"/>
      <c r="H859" s="191">
        <v>211.65</v>
      </c>
      <c r="I859" s="192"/>
      <c r="J859" s="187"/>
      <c r="K859" s="187"/>
      <c r="L859" s="193"/>
      <c r="M859" s="194"/>
      <c r="N859" s="195"/>
      <c r="O859" s="195"/>
      <c r="P859" s="195"/>
      <c r="Q859" s="195"/>
      <c r="R859" s="195"/>
      <c r="S859" s="195"/>
      <c r="T859" s="196"/>
      <c r="AT859" s="197" t="s">
        <v>325</v>
      </c>
      <c r="AU859" s="197" t="s">
        <v>106</v>
      </c>
      <c r="AV859" s="11" t="s">
        <v>106</v>
      </c>
      <c r="AW859" s="11" t="s">
        <v>31</v>
      </c>
      <c r="AX859" s="11" t="s">
        <v>69</v>
      </c>
      <c r="AY859" s="197" t="s">
        <v>310</v>
      </c>
    </row>
    <row r="860" spans="2:51" s="11" customFormat="1" ht="11.25">
      <c r="B860" s="186"/>
      <c r="C860" s="187"/>
      <c r="D860" s="188" t="s">
        <v>325</v>
      </c>
      <c r="E860" s="189" t="s">
        <v>3297</v>
      </c>
      <c r="F860" s="190" t="s">
        <v>3298</v>
      </c>
      <c r="G860" s="187"/>
      <c r="H860" s="191">
        <v>255.15</v>
      </c>
      <c r="I860" s="192"/>
      <c r="J860" s="187"/>
      <c r="K860" s="187"/>
      <c r="L860" s="193"/>
      <c r="M860" s="194"/>
      <c r="N860" s="195"/>
      <c r="O860" s="195"/>
      <c r="P860" s="195"/>
      <c r="Q860" s="195"/>
      <c r="R860" s="195"/>
      <c r="S860" s="195"/>
      <c r="T860" s="196"/>
      <c r="AT860" s="197" t="s">
        <v>325</v>
      </c>
      <c r="AU860" s="197" t="s">
        <v>106</v>
      </c>
      <c r="AV860" s="11" t="s">
        <v>106</v>
      </c>
      <c r="AW860" s="11" t="s">
        <v>31</v>
      </c>
      <c r="AX860" s="11" t="s">
        <v>77</v>
      </c>
      <c r="AY860" s="197" t="s">
        <v>310</v>
      </c>
    </row>
    <row r="861" spans="2:65" s="1" customFormat="1" ht="16.5" customHeight="1">
      <c r="B861" s="31"/>
      <c r="C861" s="175" t="s">
        <v>1813</v>
      </c>
      <c r="D861" s="175" t="s">
        <v>317</v>
      </c>
      <c r="E861" s="176" t="s">
        <v>1871</v>
      </c>
      <c r="F861" s="177" t="s">
        <v>1872</v>
      </c>
      <c r="G861" s="178" t="s">
        <v>320</v>
      </c>
      <c r="H861" s="179">
        <v>255.15</v>
      </c>
      <c r="I861" s="180"/>
      <c r="J861" s="179">
        <f>ROUND(I861*H861,2)</f>
        <v>0</v>
      </c>
      <c r="K861" s="177" t="s">
        <v>321</v>
      </c>
      <c r="L861" s="35"/>
      <c r="M861" s="181" t="s">
        <v>1</v>
      </c>
      <c r="N861" s="182" t="s">
        <v>41</v>
      </c>
      <c r="O861" s="57"/>
      <c r="P861" s="183">
        <f>O861*H861</f>
        <v>0</v>
      </c>
      <c r="Q861" s="183">
        <v>0.00098</v>
      </c>
      <c r="R861" s="183">
        <f>Q861*H861</f>
        <v>0.250047</v>
      </c>
      <c r="S861" s="183">
        <v>0</v>
      </c>
      <c r="T861" s="184">
        <f>S861*H861</f>
        <v>0</v>
      </c>
      <c r="AR861" s="14" t="s">
        <v>314</v>
      </c>
      <c r="AT861" s="14" t="s">
        <v>317</v>
      </c>
      <c r="AU861" s="14" t="s">
        <v>106</v>
      </c>
      <c r="AY861" s="14" t="s">
        <v>310</v>
      </c>
      <c r="BE861" s="185">
        <f>IF(N861="základní",J861,0)</f>
        <v>0</v>
      </c>
      <c r="BF861" s="185">
        <f>IF(N861="snížená",J861,0)</f>
        <v>0</v>
      </c>
      <c r="BG861" s="185">
        <f>IF(N861="zákl. přenesená",J861,0)</f>
        <v>0</v>
      </c>
      <c r="BH861" s="185">
        <f>IF(N861="sníž. přenesená",J861,0)</f>
        <v>0</v>
      </c>
      <c r="BI861" s="185">
        <f>IF(N861="nulová",J861,0)</f>
        <v>0</v>
      </c>
      <c r="BJ861" s="14" t="s">
        <v>106</v>
      </c>
      <c r="BK861" s="185">
        <f>ROUND(I861*H861,2)</f>
        <v>0</v>
      </c>
      <c r="BL861" s="14" t="s">
        <v>314</v>
      </c>
      <c r="BM861" s="14" t="s">
        <v>3299</v>
      </c>
    </row>
    <row r="862" spans="2:51" s="12" customFormat="1" ht="11.25">
      <c r="B862" s="198"/>
      <c r="C862" s="199"/>
      <c r="D862" s="188" t="s">
        <v>325</v>
      </c>
      <c r="E862" s="200" t="s">
        <v>1</v>
      </c>
      <c r="F862" s="201" t="s">
        <v>2832</v>
      </c>
      <c r="G862" s="199"/>
      <c r="H862" s="200" t="s">
        <v>1</v>
      </c>
      <c r="I862" s="202"/>
      <c r="J862" s="199"/>
      <c r="K862" s="199"/>
      <c r="L862" s="203"/>
      <c r="M862" s="204"/>
      <c r="N862" s="205"/>
      <c r="O862" s="205"/>
      <c r="P862" s="205"/>
      <c r="Q862" s="205"/>
      <c r="R862" s="205"/>
      <c r="S862" s="205"/>
      <c r="T862" s="206"/>
      <c r="AT862" s="207" t="s">
        <v>325</v>
      </c>
      <c r="AU862" s="207" t="s">
        <v>106</v>
      </c>
      <c r="AV862" s="12" t="s">
        <v>77</v>
      </c>
      <c r="AW862" s="12" t="s">
        <v>31</v>
      </c>
      <c r="AX862" s="12" t="s">
        <v>69</v>
      </c>
      <c r="AY862" s="207" t="s">
        <v>310</v>
      </c>
    </row>
    <row r="863" spans="2:51" s="11" customFormat="1" ht="11.25">
      <c r="B863" s="186"/>
      <c r="C863" s="187"/>
      <c r="D863" s="188" t="s">
        <v>325</v>
      </c>
      <c r="E863" s="189" t="s">
        <v>1818</v>
      </c>
      <c r="F863" s="190" t="s">
        <v>3295</v>
      </c>
      <c r="G863" s="187"/>
      <c r="H863" s="191">
        <v>43.5</v>
      </c>
      <c r="I863" s="192"/>
      <c r="J863" s="187"/>
      <c r="K863" s="187"/>
      <c r="L863" s="193"/>
      <c r="M863" s="194"/>
      <c r="N863" s="195"/>
      <c r="O863" s="195"/>
      <c r="P863" s="195"/>
      <c r="Q863" s="195"/>
      <c r="R863" s="195"/>
      <c r="S863" s="195"/>
      <c r="T863" s="196"/>
      <c r="AT863" s="197" t="s">
        <v>325</v>
      </c>
      <c r="AU863" s="197" t="s">
        <v>106</v>
      </c>
      <c r="AV863" s="11" t="s">
        <v>106</v>
      </c>
      <c r="AW863" s="11" t="s">
        <v>31</v>
      </c>
      <c r="AX863" s="11" t="s">
        <v>69</v>
      </c>
      <c r="AY863" s="197" t="s">
        <v>310</v>
      </c>
    </row>
    <row r="864" spans="2:51" s="11" customFormat="1" ht="11.25">
      <c r="B864" s="186"/>
      <c r="C864" s="187"/>
      <c r="D864" s="188" t="s">
        <v>325</v>
      </c>
      <c r="E864" s="189" t="s">
        <v>1819</v>
      </c>
      <c r="F864" s="190" t="s">
        <v>3296</v>
      </c>
      <c r="G864" s="187"/>
      <c r="H864" s="191">
        <v>211.65</v>
      </c>
      <c r="I864" s="192"/>
      <c r="J864" s="187"/>
      <c r="K864" s="187"/>
      <c r="L864" s="193"/>
      <c r="M864" s="194"/>
      <c r="N864" s="195"/>
      <c r="O864" s="195"/>
      <c r="P864" s="195"/>
      <c r="Q864" s="195"/>
      <c r="R864" s="195"/>
      <c r="S864" s="195"/>
      <c r="T864" s="196"/>
      <c r="AT864" s="197" t="s">
        <v>325</v>
      </c>
      <c r="AU864" s="197" t="s">
        <v>106</v>
      </c>
      <c r="AV864" s="11" t="s">
        <v>106</v>
      </c>
      <c r="AW864" s="11" t="s">
        <v>31</v>
      </c>
      <c r="AX864" s="11" t="s">
        <v>69</v>
      </c>
      <c r="AY864" s="197" t="s">
        <v>310</v>
      </c>
    </row>
    <row r="865" spans="2:51" s="11" customFormat="1" ht="11.25">
      <c r="B865" s="186"/>
      <c r="C865" s="187"/>
      <c r="D865" s="188" t="s">
        <v>325</v>
      </c>
      <c r="E865" s="189" t="s">
        <v>3300</v>
      </c>
      <c r="F865" s="190" t="s">
        <v>3301</v>
      </c>
      <c r="G865" s="187"/>
      <c r="H865" s="191">
        <v>255.15</v>
      </c>
      <c r="I865" s="192"/>
      <c r="J865" s="187"/>
      <c r="K865" s="187"/>
      <c r="L865" s="193"/>
      <c r="M865" s="217"/>
      <c r="N865" s="218"/>
      <c r="O865" s="218"/>
      <c r="P865" s="218"/>
      <c r="Q865" s="218"/>
      <c r="R865" s="218"/>
      <c r="S865" s="218"/>
      <c r="T865" s="219"/>
      <c r="AT865" s="197" t="s">
        <v>325</v>
      </c>
      <c r="AU865" s="197" t="s">
        <v>106</v>
      </c>
      <c r="AV865" s="11" t="s">
        <v>106</v>
      </c>
      <c r="AW865" s="11" t="s">
        <v>31</v>
      </c>
      <c r="AX865" s="11" t="s">
        <v>77</v>
      </c>
      <c r="AY865" s="197" t="s">
        <v>310</v>
      </c>
    </row>
    <row r="866" spans="2:12" s="1" customFormat="1" ht="6.95" customHeight="1">
      <c r="B866" s="43"/>
      <c r="C866" s="44"/>
      <c r="D866" s="44"/>
      <c r="E866" s="44"/>
      <c r="F866" s="44"/>
      <c r="G866" s="44"/>
      <c r="H866" s="44"/>
      <c r="I866" s="124"/>
      <c r="J866" s="44"/>
      <c r="K866" s="44"/>
      <c r="L866" s="35"/>
    </row>
  </sheetData>
  <sheetProtection algorithmName="SHA-512" hashValue="tPNPY9DBJdJd8dHCc4csB7o0RTyASSHVAPuWkrr2cIYtwx4NMSF+kt82/llJtbXbRi2lYvi+EFgJar19HydnVQ==" saltValue="/tjvfPQod9pckYzGZBRNkk8N+lQXwLxUH1WSllBSMsxYIFqMb/cvhK2O++3msoWCJyfq95F/yuySOV7aUbXo/g==" spinCount="100000" sheet="1" objects="1" scenarios="1" formatColumns="0" formatRows="0" autoFilter="0"/>
  <autoFilter ref="C104:K865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91</v>
      </c>
      <c r="AZ2" s="95" t="s">
        <v>104</v>
      </c>
      <c r="BA2" s="95" t="s">
        <v>104</v>
      </c>
      <c r="BB2" s="95" t="s">
        <v>1</v>
      </c>
      <c r="BC2" s="95" t="s">
        <v>3302</v>
      </c>
      <c r="BD2" s="95" t="s">
        <v>106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69</v>
      </c>
    </row>
    <row r="4" spans="2:46" ht="24.95" customHeight="1">
      <c r="B4" s="17"/>
      <c r="D4" s="99" t="s">
        <v>109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0" t="s">
        <v>15</v>
      </c>
      <c r="L6" s="17"/>
    </row>
    <row r="7" spans="2:12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</row>
    <row r="8" spans="2:12" s="1" customFormat="1" ht="12" customHeight="1">
      <c r="B8" s="35"/>
      <c r="D8" s="100" t="s">
        <v>118</v>
      </c>
      <c r="I8" s="101"/>
      <c r="L8" s="35"/>
    </row>
    <row r="9" spans="2:12" s="1" customFormat="1" ht="36.95" customHeight="1">
      <c r="B9" s="35"/>
      <c r="E9" s="267" t="s">
        <v>3303</v>
      </c>
      <c r="F9" s="268"/>
      <c r="G9" s="268"/>
      <c r="H9" s="268"/>
      <c r="I9" s="101"/>
      <c r="L9" s="35"/>
    </row>
    <row r="10" spans="2:12" s="1" customFormat="1" ht="11.25">
      <c r="B10" s="35"/>
      <c r="I10" s="101"/>
      <c r="L10" s="35"/>
    </row>
    <row r="11" spans="2:12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</row>
    <row r="12" spans="2:12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</row>
    <row r="13" spans="2:12" s="1" customFormat="1" ht="10.9" customHeight="1">
      <c r="B13" s="35"/>
      <c r="I13" s="101"/>
      <c r="L13" s="35"/>
    </row>
    <row r="14" spans="2:12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1"/>
      <c r="L16" s="35"/>
    </row>
    <row r="17" spans="2:12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1"/>
      <c r="L19" s="35"/>
    </row>
    <row r="20" spans="2:12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1"/>
      <c r="L22" s="35"/>
    </row>
    <row r="23" spans="2:12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1"/>
      <c r="L25" s="35"/>
    </row>
    <row r="26" spans="2:12" s="1" customFormat="1" ht="12" customHeight="1">
      <c r="B26" s="35"/>
      <c r="D26" s="100" t="s">
        <v>33</v>
      </c>
      <c r="I26" s="101"/>
      <c r="L26" s="35"/>
    </row>
    <row r="27" spans="2:12" s="6" customFormat="1" ht="16.5" customHeight="1">
      <c r="B27" s="104"/>
      <c r="E27" s="271" t="s">
        <v>1</v>
      </c>
      <c r="F27" s="271"/>
      <c r="G27" s="271"/>
      <c r="H27" s="271"/>
      <c r="I27" s="105"/>
      <c r="L27" s="104"/>
    </row>
    <row r="28" spans="2:12" s="1" customFormat="1" ht="6.95" customHeight="1">
      <c r="B28" s="35"/>
      <c r="I28" s="101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</row>
    <row r="30" spans="2:12" s="1" customFormat="1" ht="25.35" customHeight="1">
      <c r="B30" s="35"/>
      <c r="D30" s="108" t="s">
        <v>35</v>
      </c>
      <c r="I30" s="101"/>
      <c r="J30" s="109">
        <f>ROUND(J100,2)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</row>
    <row r="32" spans="2:12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</row>
    <row r="33" spans="2:12" s="1" customFormat="1" ht="14.45" customHeight="1">
      <c r="B33" s="35"/>
      <c r="D33" s="100" t="s">
        <v>39</v>
      </c>
      <c r="E33" s="100" t="s">
        <v>40</v>
      </c>
      <c r="F33" s="112">
        <f>ROUND((SUM(BE100:BE473)),2)</f>
        <v>0</v>
      </c>
      <c r="I33" s="113">
        <v>0.21</v>
      </c>
      <c r="J33" s="112">
        <f>ROUND(((SUM(BE100:BE473))*I33),2)</f>
        <v>0</v>
      </c>
      <c r="L33" s="35"/>
    </row>
    <row r="34" spans="2:12" s="1" customFormat="1" ht="14.45" customHeight="1">
      <c r="B34" s="35"/>
      <c r="E34" s="100" t="s">
        <v>41</v>
      </c>
      <c r="F34" s="112">
        <f>ROUND((SUM(BF100:BF473)),2)</f>
        <v>0</v>
      </c>
      <c r="I34" s="113">
        <v>0.15</v>
      </c>
      <c r="J34" s="112">
        <f>ROUND(((SUM(BF100:BF473))*I34),2)</f>
        <v>0</v>
      </c>
      <c r="L34" s="35"/>
    </row>
    <row r="35" spans="2:12" s="1" customFormat="1" ht="14.45" customHeight="1" hidden="1">
      <c r="B35" s="35"/>
      <c r="E35" s="100" t="s">
        <v>42</v>
      </c>
      <c r="F35" s="112">
        <f>ROUND((SUM(BG100:BG473)),2)</f>
        <v>0</v>
      </c>
      <c r="I35" s="113">
        <v>0.21</v>
      </c>
      <c r="J35" s="112">
        <f>0</f>
        <v>0</v>
      </c>
      <c r="L35" s="35"/>
    </row>
    <row r="36" spans="2:12" s="1" customFormat="1" ht="14.45" customHeight="1" hidden="1">
      <c r="B36" s="35"/>
      <c r="E36" s="100" t="s">
        <v>43</v>
      </c>
      <c r="F36" s="112">
        <f>ROUND((SUM(BH100:BH473)),2)</f>
        <v>0</v>
      </c>
      <c r="I36" s="113">
        <v>0.15</v>
      </c>
      <c r="J36" s="112">
        <f>0</f>
        <v>0</v>
      </c>
      <c r="L36" s="35"/>
    </row>
    <row r="37" spans="2:12" s="1" customFormat="1" ht="14.45" customHeight="1" hidden="1">
      <c r="B37" s="35"/>
      <c r="E37" s="100" t="s">
        <v>44</v>
      </c>
      <c r="F37" s="112">
        <f>ROUND((SUM(BI100:BI473)),2)</f>
        <v>0</v>
      </c>
      <c r="I37" s="113">
        <v>0</v>
      </c>
      <c r="J37" s="112">
        <f>0</f>
        <v>0</v>
      </c>
      <c r="L37" s="35"/>
    </row>
    <row r="38" spans="2:12" s="1" customFormat="1" ht="6.95" customHeight="1">
      <c r="B38" s="35"/>
      <c r="I38" s="101"/>
      <c r="L38" s="35"/>
    </row>
    <row r="39" spans="2:12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</row>
    <row r="45" spans="2:12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</row>
    <row r="47" spans="2:12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</row>
    <row r="48" spans="2:12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</row>
    <row r="49" spans="2:12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</row>
    <row r="50" spans="2:12" s="1" customFormat="1" ht="16.5" customHeight="1">
      <c r="B50" s="31"/>
      <c r="C50" s="32"/>
      <c r="D50" s="32"/>
      <c r="E50" s="244" t="str">
        <f>E9</f>
        <v>02-2 -  SO 02-2 Bytový dům č. p. 392 - nezpůsobilé náklady</v>
      </c>
      <c r="F50" s="243"/>
      <c r="G50" s="243"/>
      <c r="H50" s="243"/>
      <c r="I50" s="101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</row>
    <row r="52" spans="2:12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</row>
    <row r="54" spans="2:12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</row>
    <row r="55" spans="2:12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</row>
    <row r="57" spans="2:12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</row>
    <row r="59" spans="2:47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J100</f>
        <v>0</v>
      </c>
      <c r="K59" s="32"/>
      <c r="L59" s="35"/>
      <c r="AU59" s="14" t="s">
        <v>79</v>
      </c>
    </row>
    <row r="60" spans="2:12" s="7" customFormat="1" ht="24.95" customHeight="1">
      <c r="B60" s="133"/>
      <c r="C60" s="134"/>
      <c r="D60" s="135" t="s">
        <v>1921</v>
      </c>
      <c r="E60" s="136"/>
      <c r="F60" s="136"/>
      <c r="G60" s="136"/>
      <c r="H60" s="136"/>
      <c r="I60" s="137"/>
      <c r="J60" s="138">
        <f>J101</f>
        <v>0</v>
      </c>
      <c r="K60" s="134"/>
      <c r="L60" s="139"/>
    </row>
    <row r="61" spans="2:12" s="8" customFormat="1" ht="19.9" customHeight="1">
      <c r="B61" s="141"/>
      <c r="C61" s="142"/>
      <c r="D61" s="143" t="s">
        <v>210</v>
      </c>
      <c r="E61" s="144"/>
      <c r="F61" s="144"/>
      <c r="G61" s="144"/>
      <c r="H61" s="144"/>
      <c r="I61" s="145"/>
      <c r="J61" s="146">
        <f>J102</f>
        <v>0</v>
      </c>
      <c r="K61" s="142"/>
      <c r="L61" s="147"/>
    </row>
    <row r="62" spans="2:12" s="8" customFormat="1" ht="19.9" customHeight="1">
      <c r="B62" s="141"/>
      <c r="C62" s="142"/>
      <c r="D62" s="143" t="s">
        <v>222</v>
      </c>
      <c r="E62" s="144"/>
      <c r="F62" s="144"/>
      <c r="G62" s="144"/>
      <c r="H62" s="144"/>
      <c r="I62" s="145"/>
      <c r="J62" s="146">
        <f>J106</f>
        <v>0</v>
      </c>
      <c r="K62" s="142"/>
      <c r="L62" s="147"/>
    </row>
    <row r="63" spans="2:12" s="8" customFormat="1" ht="19.9" customHeight="1">
      <c r="B63" s="141"/>
      <c r="C63" s="142"/>
      <c r="D63" s="143" t="s">
        <v>224</v>
      </c>
      <c r="E63" s="144"/>
      <c r="F63" s="144"/>
      <c r="G63" s="144"/>
      <c r="H63" s="144"/>
      <c r="I63" s="145"/>
      <c r="J63" s="146">
        <f>J112</f>
        <v>0</v>
      </c>
      <c r="K63" s="142"/>
      <c r="L63" s="147"/>
    </row>
    <row r="64" spans="2:12" s="8" customFormat="1" ht="19.9" customHeight="1">
      <c r="B64" s="141"/>
      <c r="C64" s="142"/>
      <c r="D64" s="143" t="s">
        <v>226</v>
      </c>
      <c r="E64" s="144"/>
      <c r="F64" s="144"/>
      <c r="G64" s="144"/>
      <c r="H64" s="144"/>
      <c r="I64" s="145"/>
      <c r="J64" s="146">
        <f>J122</f>
        <v>0</v>
      </c>
      <c r="K64" s="142"/>
      <c r="L64" s="147"/>
    </row>
    <row r="65" spans="2:12" s="8" customFormat="1" ht="19.9" customHeight="1">
      <c r="B65" s="141"/>
      <c r="C65" s="142"/>
      <c r="D65" s="143" t="s">
        <v>228</v>
      </c>
      <c r="E65" s="144"/>
      <c r="F65" s="144"/>
      <c r="G65" s="144"/>
      <c r="H65" s="144"/>
      <c r="I65" s="145"/>
      <c r="J65" s="146">
        <f>J124</f>
        <v>0</v>
      </c>
      <c r="K65" s="142"/>
      <c r="L65" s="147"/>
    </row>
    <row r="66" spans="2:12" s="7" customFormat="1" ht="24.95" customHeight="1">
      <c r="B66" s="133"/>
      <c r="C66" s="134"/>
      <c r="D66" s="135" t="s">
        <v>233</v>
      </c>
      <c r="E66" s="136"/>
      <c r="F66" s="136"/>
      <c r="G66" s="136"/>
      <c r="H66" s="136"/>
      <c r="I66" s="137"/>
      <c r="J66" s="138">
        <f>J126</f>
        <v>0</v>
      </c>
      <c r="K66" s="134"/>
      <c r="L66" s="139"/>
    </row>
    <row r="67" spans="2:12" s="8" customFormat="1" ht="19.9" customHeight="1">
      <c r="B67" s="141"/>
      <c r="C67" s="142"/>
      <c r="D67" s="143" t="s">
        <v>2479</v>
      </c>
      <c r="E67" s="144"/>
      <c r="F67" s="144"/>
      <c r="G67" s="144"/>
      <c r="H67" s="144"/>
      <c r="I67" s="145"/>
      <c r="J67" s="146">
        <f>J127</f>
        <v>0</v>
      </c>
      <c r="K67" s="142"/>
      <c r="L67" s="147"/>
    </row>
    <row r="68" spans="2:12" s="8" customFormat="1" ht="19.9" customHeight="1">
      <c r="B68" s="141"/>
      <c r="C68" s="142"/>
      <c r="D68" s="143" t="s">
        <v>3304</v>
      </c>
      <c r="E68" s="144"/>
      <c r="F68" s="144"/>
      <c r="G68" s="144"/>
      <c r="H68" s="144"/>
      <c r="I68" s="145"/>
      <c r="J68" s="146">
        <f>J134</f>
        <v>0</v>
      </c>
      <c r="K68" s="142"/>
      <c r="L68" s="147"/>
    </row>
    <row r="69" spans="2:12" s="8" customFormat="1" ht="19.9" customHeight="1">
      <c r="B69" s="141"/>
      <c r="C69" s="142"/>
      <c r="D69" s="143" t="s">
        <v>3305</v>
      </c>
      <c r="E69" s="144"/>
      <c r="F69" s="144"/>
      <c r="G69" s="144"/>
      <c r="H69" s="144"/>
      <c r="I69" s="145"/>
      <c r="J69" s="146">
        <f>J190</f>
        <v>0</v>
      </c>
      <c r="K69" s="142"/>
      <c r="L69" s="147"/>
    </row>
    <row r="70" spans="2:12" s="8" customFormat="1" ht="19.9" customHeight="1">
      <c r="B70" s="141"/>
      <c r="C70" s="142"/>
      <c r="D70" s="143" t="s">
        <v>1924</v>
      </c>
      <c r="E70" s="144"/>
      <c r="F70" s="144"/>
      <c r="G70" s="144"/>
      <c r="H70" s="144"/>
      <c r="I70" s="145"/>
      <c r="J70" s="146">
        <f>J236</f>
        <v>0</v>
      </c>
      <c r="K70" s="142"/>
      <c r="L70" s="147"/>
    </row>
    <row r="71" spans="2:12" s="8" customFormat="1" ht="19.9" customHeight="1">
      <c r="B71" s="141"/>
      <c r="C71" s="142"/>
      <c r="D71" s="143" t="s">
        <v>3306</v>
      </c>
      <c r="E71" s="144"/>
      <c r="F71" s="144"/>
      <c r="G71" s="144"/>
      <c r="H71" s="144"/>
      <c r="I71" s="145"/>
      <c r="J71" s="146">
        <f>J269</f>
        <v>0</v>
      </c>
      <c r="K71" s="142"/>
      <c r="L71" s="147"/>
    </row>
    <row r="72" spans="2:12" s="8" customFormat="1" ht="19.9" customHeight="1">
      <c r="B72" s="141"/>
      <c r="C72" s="142"/>
      <c r="D72" s="143" t="s">
        <v>262</v>
      </c>
      <c r="E72" s="144"/>
      <c r="F72" s="144"/>
      <c r="G72" s="144"/>
      <c r="H72" s="144"/>
      <c r="I72" s="145"/>
      <c r="J72" s="146">
        <f>J338</f>
        <v>0</v>
      </c>
      <c r="K72" s="142"/>
      <c r="L72" s="147"/>
    </row>
    <row r="73" spans="2:12" s="8" customFormat="1" ht="19.9" customHeight="1">
      <c r="B73" s="141"/>
      <c r="C73" s="142"/>
      <c r="D73" s="143" t="s">
        <v>3307</v>
      </c>
      <c r="E73" s="144"/>
      <c r="F73" s="144"/>
      <c r="G73" s="144"/>
      <c r="H73" s="144"/>
      <c r="I73" s="145"/>
      <c r="J73" s="146">
        <f>J356</f>
        <v>0</v>
      </c>
      <c r="K73" s="142"/>
      <c r="L73" s="147"/>
    </row>
    <row r="74" spans="2:12" s="8" customFormat="1" ht="19.9" customHeight="1">
      <c r="B74" s="141"/>
      <c r="C74" s="142"/>
      <c r="D74" s="143" t="s">
        <v>1926</v>
      </c>
      <c r="E74" s="144"/>
      <c r="F74" s="144"/>
      <c r="G74" s="144"/>
      <c r="H74" s="144"/>
      <c r="I74" s="145"/>
      <c r="J74" s="146">
        <f>J362</f>
        <v>0</v>
      </c>
      <c r="K74" s="142"/>
      <c r="L74" s="147"/>
    </row>
    <row r="75" spans="2:12" s="7" customFormat="1" ht="24.95" customHeight="1">
      <c r="B75" s="133"/>
      <c r="C75" s="134"/>
      <c r="D75" s="135" t="s">
        <v>270</v>
      </c>
      <c r="E75" s="136"/>
      <c r="F75" s="136"/>
      <c r="G75" s="136"/>
      <c r="H75" s="136"/>
      <c r="I75" s="137"/>
      <c r="J75" s="138">
        <f>J371</f>
        <v>0</v>
      </c>
      <c r="K75" s="134"/>
      <c r="L75" s="139"/>
    </row>
    <row r="76" spans="2:12" s="8" customFormat="1" ht="19.9" customHeight="1">
      <c r="B76" s="141"/>
      <c r="C76" s="142"/>
      <c r="D76" s="143" t="s">
        <v>1928</v>
      </c>
      <c r="E76" s="144"/>
      <c r="F76" s="144"/>
      <c r="G76" s="144"/>
      <c r="H76" s="144"/>
      <c r="I76" s="145"/>
      <c r="J76" s="146">
        <f>J372</f>
        <v>0</v>
      </c>
      <c r="K76" s="142"/>
      <c r="L76" s="147"/>
    </row>
    <row r="77" spans="2:12" s="7" customFormat="1" ht="24.95" customHeight="1">
      <c r="B77" s="133"/>
      <c r="C77" s="134"/>
      <c r="D77" s="135" t="s">
        <v>1929</v>
      </c>
      <c r="E77" s="136"/>
      <c r="F77" s="136"/>
      <c r="G77" s="136"/>
      <c r="H77" s="136"/>
      <c r="I77" s="137"/>
      <c r="J77" s="138">
        <f>J466</f>
        <v>0</v>
      </c>
      <c r="K77" s="134"/>
      <c r="L77" s="139"/>
    </row>
    <row r="78" spans="2:12" s="8" customFormat="1" ht="19.9" customHeight="1">
      <c r="B78" s="141"/>
      <c r="C78" s="142"/>
      <c r="D78" s="143" t="s">
        <v>1930</v>
      </c>
      <c r="E78" s="144"/>
      <c r="F78" s="144"/>
      <c r="G78" s="144"/>
      <c r="H78" s="144"/>
      <c r="I78" s="145"/>
      <c r="J78" s="146">
        <f>J467</f>
        <v>0</v>
      </c>
      <c r="K78" s="142"/>
      <c r="L78" s="147"/>
    </row>
    <row r="79" spans="2:12" s="8" customFormat="1" ht="19.9" customHeight="1">
      <c r="B79" s="141"/>
      <c r="C79" s="142"/>
      <c r="D79" s="143" t="s">
        <v>1931</v>
      </c>
      <c r="E79" s="144"/>
      <c r="F79" s="144"/>
      <c r="G79" s="144"/>
      <c r="H79" s="144"/>
      <c r="I79" s="145"/>
      <c r="J79" s="146">
        <f>J469</f>
        <v>0</v>
      </c>
      <c r="K79" s="142"/>
      <c r="L79" s="147"/>
    </row>
    <row r="80" spans="2:12" s="8" customFormat="1" ht="19.9" customHeight="1">
      <c r="B80" s="141"/>
      <c r="C80" s="142"/>
      <c r="D80" s="143" t="s">
        <v>1932</v>
      </c>
      <c r="E80" s="144"/>
      <c r="F80" s="144"/>
      <c r="G80" s="144"/>
      <c r="H80" s="144"/>
      <c r="I80" s="145"/>
      <c r="J80" s="146">
        <f>J471</f>
        <v>0</v>
      </c>
      <c r="K80" s="142"/>
      <c r="L80" s="147"/>
    </row>
    <row r="81" spans="2:12" s="1" customFormat="1" ht="21.75" customHeight="1">
      <c r="B81" s="31"/>
      <c r="C81" s="32"/>
      <c r="D81" s="32"/>
      <c r="E81" s="32"/>
      <c r="F81" s="32"/>
      <c r="G81" s="32"/>
      <c r="H81" s="32"/>
      <c r="I81" s="101"/>
      <c r="J81" s="32"/>
      <c r="K81" s="32"/>
      <c r="L81" s="35"/>
    </row>
    <row r="82" spans="2:12" s="1" customFormat="1" ht="6.95" customHeight="1">
      <c r="B82" s="43"/>
      <c r="C82" s="44"/>
      <c r="D82" s="44"/>
      <c r="E82" s="44"/>
      <c r="F82" s="44"/>
      <c r="G82" s="44"/>
      <c r="H82" s="44"/>
      <c r="I82" s="124"/>
      <c r="J82" s="44"/>
      <c r="K82" s="44"/>
      <c r="L82" s="35"/>
    </row>
    <row r="86" spans="2:12" s="1" customFormat="1" ht="6.95" customHeight="1">
      <c r="B86" s="45"/>
      <c r="C86" s="46"/>
      <c r="D86" s="46"/>
      <c r="E86" s="46"/>
      <c r="F86" s="46"/>
      <c r="G86" s="46"/>
      <c r="H86" s="46"/>
      <c r="I86" s="127"/>
      <c r="J86" s="46"/>
      <c r="K86" s="46"/>
      <c r="L86" s="35"/>
    </row>
    <row r="87" spans="2:12" s="1" customFormat="1" ht="24.95" customHeight="1">
      <c r="B87" s="31"/>
      <c r="C87" s="20" t="s">
        <v>280</v>
      </c>
      <c r="D87" s="32"/>
      <c r="E87" s="32"/>
      <c r="F87" s="32"/>
      <c r="G87" s="32"/>
      <c r="H87" s="32"/>
      <c r="I87" s="101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1"/>
      <c r="J88" s="32"/>
      <c r="K88" s="32"/>
      <c r="L88" s="35"/>
    </row>
    <row r="89" spans="2:12" s="1" customFormat="1" ht="12" customHeight="1">
      <c r="B89" s="31"/>
      <c r="C89" s="26" t="s">
        <v>15</v>
      </c>
      <c r="D89" s="32"/>
      <c r="E89" s="32"/>
      <c r="F89" s="32"/>
      <c r="G89" s="32"/>
      <c r="H89" s="32"/>
      <c r="I89" s="101"/>
      <c r="J89" s="32"/>
      <c r="K89" s="32"/>
      <c r="L89" s="35"/>
    </row>
    <row r="90" spans="2:12" s="1" customFormat="1" ht="16.5" customHeight="1">
      <c r="B90" s="31"/>
      <c r="C90" s="32"/>
      <c r="D90" s="32"/>
      <c r="E90" s="272" t="str">
        <f>E7</f>
        <v>Klatovy bytový dům č. p. 391 392 393 - stavební úpravy</v>
      </c>
      <c r="F90" s="273"/>
      <c r="G90" s="273"/>
      <c r="H90" s="273"/>
      <c r="I90" s="101"/>
      <c r="J90" s="32"/>
      <c r="K90" s="32"/>
      <c r="L90" s="35"/>
    </row>
    <row r="91" spans="2:12" s="1" customFormat="1" ht="12" customHeight="1">
      <c r="B91" s="31"/>
      <c r="C91" s="26" t="s">
        <v>118</v>
      </c>
      <c r="D91" s="32"/>
      <c r="E91" s="32"/>
      <c r="F91" s="32"/>
      <c r="G91" s="32"/>
      <c r="H91" s="32"/>
      <c r="I91" s="101"/>
      <c r="J91" s="32"/>
      <c r="K91" s="32"/>
      <c r="L91" s="35"/>
    </row>
    <row r="92" spans="2:12" s="1" customFormat="1" ht="16.5" customHeight="1">
      <c r="B92" s="31"/>
      <c r="C92" s="32"/>
      <c r="D92" s="32"/>
      <c r="E92" s="244" t="str">
        <f>E9</f>
        <v>02-2 -  SO 02-2 Bytový dům č. p. 392 - nezpůsobilé náklady</v>
      </c>
      <c r="F92" s="243"/>
      <c r="G92" s="243"/>
      <c r="H92" s="243"/>
      <c r="I92" s="101"/>
      <c r="J92" s="32"/>
      <c r="K92" s="32"/>
      <c r="L92" s="35"/>
    </row>
    <row r="93" spans="2:12" s="1" customFormat="1" ht="6.95" customHeight="1">
      <c r="B93" s="31"/>
      <c r="C93" s="32"/>
      <c r="D93" s="32"/>
      <c r="E93" s="32"/>
      <c r="F93" s="32"/>
      <c r="G93" s="32"/>
      <c r="H93" s="32"/>
      <c r="I93" s="101"/>
      <c r="J93" s="32"/>
      <c r="K93" s="32"/>
      <c r="L93" s="35"/>
    </row>
    <row r="94" spans="2:12" s="1" customFormat="1" ht="12" customHeight="1">
      <c r="B94" s="31"/>
      <c r="C94" s="26" t="s">
        <v>19</v>
      </c>
      <c r="D94" s="32"/>
      <c r="E94" s="32"/>
      <c r="F94" s="24" t="str">
        <f>F12</f>
        <v xml:space="preserve"> </v>
      </c>
      <c r="G94" s="32"/>
      <c r="H94" s="32"/>
      <c r="I94" s="102" t="s">
        <v>21</v>
      </c>
      <c r="J94" s="52" t="str">
        <f>IF(J12="","",J12)</f>
        <v>30. 4. 2019</v>
      </c>
      <c r="K94" s="32"/>
      <c r="L94" s="35"/>
    </row>
    <row r="95" spans="2:12" s="1" customFormat="1" ht="6.95" customHeight="1">
      <c r="B95" s="31"/>
      <c r="C95" s="32"/>
      <c r="D95" s="32"/>
      <c r="E95" s="32"/>
      <c r="F95" s="32"/>
      <c r="G95" s="32"/>
      <c r="H95" s="32"/>
      <c r="I95" s="101"/>
      <c r="J95" s="32"/>
      <c r="K95" s="32"/>
      <c r="L95" s="35"/>
    </row>
    <row r="96" spans="2:12" s="1" customFormat="1" ht="24.95" customHeight="1">
      <c r="B96" s="31"/>
      <c r="C96" s="26" t="s">
        <v>23</v>
      </c>
      <c r="D96" s="32"/>
      <c r="E96" s="32"/>
      <c r="F96" s="24" t="str">
        <f>E15</f>
        <v>Město Klatovy, nám. Míru 62, Klatovy I, 339 01</v>
      </c>
      <c r="G96" s="32"/>
      <c r="H96" s="32"/>
      <c r="I96" s="102" t="s">
        <v>29</v>
      </c>
      <c r="J96" s="29" t="str">
        <f>E21</f>
        <v xml:space="preserve">Atelier U5 s.r.o., K Zaječímu vrchu 904, Klatovy </v>
      </c>
      <c r="K96" s="32"/>
      <c r="L96" s="35"/>
    </row>
    <row r="97" spans="2:12" s="1" customFormat="1" ht="13.7" customHeight="1">
      <c r="B97" s="31"/>
      <c r="C97" s="26" t="s">
        <v>27</v>
      </c>
      <c r="D97" s="32"/>
      <c r="E97" s="32"/>
      <c r="F97" s="24" t="str">
        <f>IF(E18="","",E18)</f>
        <v>Vyplň údaj</v>
      </c>
      <c r="G97" s="32"/>
      <c r="H97" s="32"/>
      <c r="I97" s="102" t="s">
        <v>32</v>
      </c>
      <c r="J97" s="29" t="str">
        <f>E24</f>
        <v xml:space="preserve"> </v>
      </c>
      <c r="K97" s="32"/>
      <c r="L97" s="35"/>
    </row>
    <row r="98" spans="2:12" s="1" customFormat="1" ht="10.35" customHeight="1">
      <c r="B98" s="31"/>
      <c r="C98" s="32"/>
      <c r="D98" s="32"/>
      <c r="E98" s="32"/>
      <c r="F98" s="32"/>
      <c r="G98" s="32"/>
      <c r="H98" s="32"/>
      <c r="I98" s="101"/>
      <c r="J98" s="32"/>
      <c r="K98" s="32"/>
      <c r="L98" s="35"/>
    </row>
    <row r="99" spans="2:20" s="9" customFormat="1" ht="29.25" customHeight="1">
      <c r="B99" s="149"/>
      <c r="C99" s="150" t="s">
        <v>294</v>
      </c>
      <c r="D99" s="151" t="s">
        <v>54</v>
      </c>
      <c r="E99" s="151" t="s">
        <v>50</v>
      </c>
      <c r="F99" s="151" t="s">
        <v>51</v>
      </c>
      <c r="G99" s="151" t="s">
        <v>295</v>
      </c>
      <c r="H99" s="151" t="s">
        <v>296</v>
      </c>
      <c r="I99" s="152" t="s">
        <v>297</v>
      </c>
      <c r="J99" s="151" t="s">
        <v>199</v>
      </c>
      <c r="K99" s="153" t="s">
        <v>298</v>
      </c>
      <c r="L99" s="154"/>
      <c r="M99" s="61" t="s">
        <v>1</v>
      </c>
      <c r="N99" s="62" t="s">
        <v>39</v>
      </c>
      <c r="O99" s="62" t="s">
        <v>299</v>
      </c>
      <c r="P99" s="62" t="s">
        <v>300</v>
      </c>
      <c r="Q99" s="62" t="s">
        <v>301</v>
      </c>
      <c r="R99" s="62" t="s">
        <v>302</v>
      </c>
      <c r="S99" s="62" t="s">
        <v>303</v>
      </c>
      <c r="T99" s="63" t="s">
        <v>304</v>
      </c>
    </row>
    <row r="100" spans="2:63" s="1" customFormat="1" ht="22.9" customHeight="1">
      <c r="B100" s="31"/>
      <c r="C100" s="68" t="s">
        <v>307</v>
      </c>
      <c r="D100" s="32"/>
      <c r="E100" s="32"/>
      <c r="F100" s="32"/>
      <c r="G100" s="32"/>
      <c r="H100" s="32"/>
      <c r="I100" s="101"/>
      <c r="J100" s="155">
        <f>BK100</f>
        <v>0</v>
      </c>
      <c r="K100" s="32"/>
      <c r="L100" s="35"/>
      <c r="M100" s="64"/>
      <c r="N100" s="65"/>
      <c r="O100" s="65"/>
      <c r="P100" s="156">
        <f>P101+P126+P371+P466</f>
        <v>0</v>
      </c>
      <c r="Q100" s="65"/>
      <c r="R100" s="156">
        <f>R101+R126+R371+R466</f>
        <v>39.99620980000001</v>
      </c>
      <c r="S100" s="65"/>
      <c r="T100" s="157">
        <f>T101+T126+T371+T466</f>
        <v>0</v>
      </c>
      <c r="AT100" s="14" t="s">
        <v>68</v>
      </c>
      <c r="AU100" s="14" t="s">
        <v>79</v>
      </c>
      <c r="BK100" s="158">
        <f>BK101+BK126+BK371+BK466</f>
        <v>0</v>
      </c>
    </row>
    <row r="101" spans="2:63" s="10" customFormat="1" ht="25.9" customHeight="1">
      <c r="B101" s="159"/>
      <c r="C101" s="160"/>
      <c r="D101" s="161" t="s">
        <v>68</v>
      </c>
      <c r="E101" s="162" t="s">
        <v>309</v>
      </c>
      <c r="F101" s="162" t="s">
        <v>1933</v>
      </c>
      <c r="G101" s="160"/>
      <c r="H101" s="160"/>
      <c r="I101" s="163"/>
      <c r="J101" s="164">
        <f>BK101</f>
        <v>0</v>
      </c>
      <c r="K101" s="160"/>
      <c r="L101" s="165"/>
      <c r="M101" s="166"/>
      <c r="N101" s="167"/>
      <c r="O101" s="167"/>
      <c r="P101" s="168">
        <f>P102+P106+P112+P122+P124</f>
        <v>0</v>
      </c>
      <c r="Q101" s="167"/>
      <c r="R101" s="168">
        <f>R102+R106+R112+R122+R124</f>
        <v>38.938841800000006</v>
      </c>
      <c r="S101" s="167"/>
      <c r="T101" s="169">
        <f>T102+T106+T112+T122+T124</f>
        <v>0</v>
      </c>
      <c r="AR101" s="170" t="s">
        <v>77</v>
      </c>
      <c r="AT101" s="171" t="s">
        <v>68</v>
      </c>
      <c r="AU101" s="171" t="s">
        <v>69</v>
      </c>
      <c r="AY101" s="170" t="s">
        <v>310</v>
      </c>
      <c r="BK101" s="172">
        <f>BK102+BK106+BK112+BK122+BK124</f>
        <v>0</v>
      </c>
    </row>
    <row r="102" spans="2:63" s="10" customFormat="1" ht="22.9" customHeight="1">
      <c r="B102" s="159"/>
      <c r="C102" s="160"/>
      <c r="D102" s="161" t="s">
        <v>68</v>
      </c>
      <c r="E102" s="173" t="s">
        <v>77</v>
      </c>
      <c r="F102" s="173" t="s">
        <v>313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SUM(P103:P105)</f>
        <v>0</v>
      </c>
      <c r="Q102" s="167"/>
      <c r="R102" s="168">
        <f>SUM(R103:R105)</f>
        <v>0</v>
      </c>
      <c r="S102" s="167"/>
      <c r="T102" s="169">
        <f>SUM(T103:T105)</f>
        <v>0</v>
      </c>
      <c r="AR102" s="170" t="s">
        <v>314</v>
      </c>
      <c r="AT102" s="171" t="s">
        <v>68</v>
      </c>
      <c r="AU102" s="171" t="s">
        <v>77</v>
      </c>
      <c r="AY102" s="170" t="s">
        <v>310</v>
      </c>
      <c r="BK102" s="172">
        <f>SUM(BK103:BK105)</f>
        <v>0</v>
      </c>
    </row>
    <row r="103" spans="2:65" s="1" customFormat="1" ht="22.5" customHeight="1">
      <c r="B103" s="31"/>
      <c r="C103" s="175" t="s">
        <v>77</v>
      </c>
      <c r="D103" s="175" t="s">
        <v>317</v>
      </c>
      <c r="E103" s="176" t="s">
        <v>1934</v>
      </c>
      <c r="F103" s="177" t="s">
        <v>1935</v>
      </c>
      <c r="G103" s="178" t="s">
        <v>832</v>
      </c>
      <c r="H103" s="179">
        <v>62.94</v>
      </c>
      <c r="I103" s="180"/>
      <c r="J103" s="179">
        <f>ROUND(I103*H103,2)</f>
        <v>0</v>
      </c>
      <c r="K103" s="177" t="s">
        <v>321</v>
      </c>
      <c r="L103" s="35"/>
      <c r="M103" s="181" t="s">
        <v>1</v>
      </c>
      <c r="N103" s="182" t="s">
        <v>41</v>
      </c>
      <c r="O103" s="57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14" t="s">
        <v>314</v>
      </c>
      <c r="AT103" s="14" t="s">
        <v>317</v>
      </c>
      <c r="AU103" s="14" t="s">
        <v>106</v>
      </c>
      <c r="AY103" s="14" t="s">
        <v>310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4" t="s">
        <v>106</v>
      </c>
      <c r="BK103" s="185">
        <f>ROUND(I103*H103,2)</f>
        <v>0</v>
      </c>
      <c r="BL103" s="14" t="s">
        <v>314</v>
      </c>
      <c r="BM103" s="14" t="s">
        <v>3308</v>
      </c>
    </row>
    <row r="104" spans="2:51" s="11" customFormat="1" ht="11.25">
      <c r="B104" s="186"/>
      <c r="C104" s="187"/>
      <c r="D104" s="188" t="s">
        <v>325</v>
      </c>
      <c r="E104" s="189" t="s">
        <v>326</v>
      </c>
      <c r="F104" s="190" t="s">
        <v>3309</v>
      </c>
      <c r="G104" s="187"/>
      <c r="H104" s="191">
        <v>62.94</v>
      </c>
      <c r="I104" s="192"/>
      <c r="J104" s="187"/>
      <c r="K104" s="187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325</v>
      </c>
      <c r="AU104" s="197" t="s">
        <v>106</v>
      </c>
      <c r="AV104" s="11" t="s">
        <v>106</v>
      </c>
      <c r="AW104" s="11" t="s">
        <v>31</v>
      </c>
      <c r="AX104" s="11" t="s">
        <v>69</v>
      </c>
      <c r="AY104" s="197" t="s">
        <v>310</v>
      </c>
    </row>
    <row r="105" spans="2:51" s="11" customFormat="1" ht="11.25">
      <c r="B105" s="186"/>
      <c r="C105" s="187"/>
      <c r="D105" s="188" t="s">
        <v>325</v>
      </c>
      <c r="E105" s="189" t="s">
        <v>330</v>
      </c>
      <c r="F105" s="190" t="s">
        <v>331</v>
      </c>
      <c r="G105" s="187"/>
      <c r="H105" s="191">
        <v>62.94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325</v>
      </c>
      <c r="AU105" s="197" t="s">
        <v>106</v>
      </c>
      <c r="AV105" s="11" t="s">
        <v>106</v>
      </c>
      <c r="AW105" s="11" t="s">
        <v>31</v>
      </c>
      <c r="AX105" s="11" t="s">
        <v>77</v>
      </c>
      <c r="AY105" s="197" t="s">
        <v>310</v>
      </c>
    </row>
    <row r="106" spans="2:63" s="10" customFormat="1" ht="22.9" customHeight="1">
      <c r="B106" s="159"/>
      <c r="C106" s="160"/>
      <c r="D106" s="161" t="s">
        <v>68</v>
      </c>
      <c r="E106" s="173" t="s">
        <v>380</v>
      </c>
      <c r="F106" s="173" t="s">
        <v>468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SUM(P107:P111)</f>
        <v>0</v>
      </c>
      <c r="Q106" s="167"/>
      <c r="R106" s="168">
        <f>SUM(R107:R111)</f>
        <v>18.970040400000002</v>
      </c>
      <c r="S106" s="167"/>
      <c r="T106" s="169">
        <f>SUM(T107:T111)</f>
        <v>0</v>
      </c>
      <c r="AR106" s="170" t="s">
        <v>314</v>
      </c>
      <c r="AT106" s="171" t="s">
        <v>68</v>
      </c>
      <c r="AU106" s="171" t="s">
        <v>77</v>
      </c>
      <c r="AY106" s="170" t="s">
        <v>310</v>
      </c>
      <c r="BK106" s="172">
        <f>SUM(BK107:BK111)</f>
        <v>0</v>
      </c>
    </row>
    <row r="107" spans="2:65" s="1" customFormat="1" ht="16.5" customHeight="1">
      <c r="B107" s="31"/>
      <c r="C107" s="175" t="s">
        <v>106</v>
      </c>
      <c r="D107" s="175" t="s">
        <v>317</v>
      </c>
      <c r="E107" s="176" t="s">
        <v>1938</v>
      </c>
      <c r="F107" s="177" t="s">
        <v>1939</v>
      </c>
      <c r="G107" s="178" t="s">
        <v>320</v>
      </c>
      <c r="H107" s="179">
        <v>3.7</v>
      </c>
      <c r="I107" s="180"/>
      <c r="J107" s="179">
        <f>ROUND(I107*H107,2)</f>
        <v>0</v>
      </c>
      <c r="K107" s="177" t="s">
        <v>321</v>
      </c>
      <c r="L107" s="35"/>
      <c r="M107" s="181" t="s">
        <v>1</v>
      </c>
      <c r="N107" s="182" t="s">
        <v>41</v>
      </c>
      <c r="O107" s="57"/>
      <c r="P107" s="183">
        <f>O107*H107</f>
        <v>0</v>
      </c>
      <c r="Q107" s="183">
        <v>0.4593</v>
      </c>
      <c r="R107" s="183">
        <f>Q107*H107</f>
        <v>1.69941</v>
      </c>
      <c r="S107" s="183">
        <v>0</v>
      </c>
      <c r="T107" s="184">
        <f>S107*H107</f>
        <v>0</v>
      </c>
      <c r="AR107" s="14" t="s">
        <v>314</v>
      </c>
      <c r="AT107" s="14" t="s">
        <v>317</v>
      </c>
      <c r="AU107" s="14" t="s">
        <v>106</v>
      </c>
      <c r="AY107" s="14" t="s">
        <v>310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4" t="s">
        <v>106</v>
      </c>
      <c r="BK107" s="185">
        <f>ROUND(I107*H107,2)</f>
        <v>0</v>
      </c>
      <c r="BL107" s="14" t="s">
        <v>314</v>
      </c>
      <c r="BM107" s="14" t="s">
        <v>3310</v>
      </c>
    </row>
    <row r="108" spans="2:51" s="11" customFormat="1" ht="11.25">
      <c r="B108" s="186"/>
      <c r="C108" s="187"/>
      <c r="D108" s="188" t="s">
        <v>325</v>
      </c>
      <c r="E108" s="189" t="s">
        <v>340</v>
      </c>
      <c r="F108" s="190" t="s">
        <v>3311</v>
      </c>
      <c r="G108" s="187"/>
      <c r="H108" s="191">
        <v>3.7</v>
      </c>
      <c r="I108" s="192"/>
      <c r="J108" s="187"/>
      <c r="K108" s="187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325</v>
      </c>
      <c r="AU108" s="197" t="s">
        <v>106</v>
      </c>
      <c r="AV108" s="11" t="s">
        <v>106</v>
      </c>
      <c r="AW108" s="11" t="s">
        <v>31</v>
      </c>
      <c r="AX108" s="11" t="s">
        <v>69</v>
      </c>
      <c r="AY108" s="197" t="s">
        <v>310</v>
      </c>
    </row>
    <row r="109" spans="2:51" s="11" customFormat="1" ht="11.25">
      <c r="B109" s="186"/>
      <c r="C109" s="187"/>
      <c r="D109" s="188" t="s">
        <v>325</v>
      </c>
      <c r="E109" s="189" t="s">
        <v>2490</v>
      </c>
      <c r="F109" s="190" t="s">
        <v>2491</v>
      </c>
      <c r="G109" s="187"/>
      <c r="H109" s="191">
        <v>3.7</v>
      </c>
      <c r="I109" s="192"/>
      <c r="J109" s="187"/>
      <c r="K109" s="187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325</v>
      </c>
      <c r="AU109" s="197" t="s">
        <v>106</v>
      </c>
      <c r="AV109" s="11" t="s">
        <v>106</v>
      </c>
      <c r="AW109" s="11" t="s">
        <v>31</v>
      </c>
      <c r="AX109" s="11" t="s">
        <v>77</v>
      </c>
      <c r="AY109" s="197" t="s">
        <v>310</v>
      </c>
    </row>
    <row r="110" spans="2:65" s="1" customFormat="1" ht="16.5" customHeight="1">
      <c r="B110" s="31"/>
      <c r="C110" s="175" t="s">
        <v>344</v>
      </c>
      <c r="D110" s="175" t="s">
        <v>317</v>
      </c>
      <c r="E110" s="176" t="s">
        <v>1942</v>
      </c>
      <c r="F110" s="177" t="s">
        <v>1943</v>
      </c>
      <c r="G110" s="178" t="s">
        <v>320</v>
      </c>
      <c r="H110" s="179">
        <v>58.92</v>
      </c>
      <c r="I110" s="180"/>
      <c r="J110" s="179">
        <f>ROUND(I110*H110,2)</f>
        <v>0</v>
      </c>
      <c r="K110" s="177" t="s">
        <v>321</v>
      </c>
      <c r="L110" s="35"/>
      <c r="M110" s="181" t="s">
        <v>1</v>
      </c>
      <c r="N110" s="182" t="s">
        <v>41</v>
      </c>
      <c r="O110" s="57"/>
      <c r="P110" s="183">
        <f>O110*H110</f>
        <v>0</v>
      </c>
      <c r="Q110" s="183">
        <v>0.29312</v>
      </c>
      <c r="R110" s="183">
        <f>Q110*H110</f>
        <v>17.2706304</v>
      </c>
      <c r="S110" s="183">
        <v>0</v>
      </c>
      <c r="T110" s="184">
        <f>S110*H110</f>
        <v>0</v>
      </c>
      <c r="AR110" s="14" t="s">
        <v>314</v>
      </c>
      <c r="AT110" s="14" t="s">
        <v>317</v>
      </c>
      <c r="AU110" s="14" t="s">
        <v>106</v>
      </c>
      <c r="AY110" s="14" t="s">
        <v>310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4" t="s">
        <v>106</v>
      </c>
      <c r="BK110" s="185">
        <f>ROUND(I110*H110,2)</f>
        <v>0</v>
      </c>
      <c r="BL110" s="14" t="s">
        <v>314</v>
      </c>
      <c r="BM110" s="14" t="s">
        <v>3312</v>
      </c>
    </row>
    <row r="111" spans="2:51" s="11" customFormat="1" ht="11.25">
      <c r="B111" s="186"/>
      <c r="C111" s="187"/>
      <c r="D111" s="188" t="s">
        <v>325</v>
      </c>
      <c r="E111" s="189" t="s">
        <v>350</v>
      </c>
      <c r="F111" s="190" t="s">
        <v>3313</v>
      </c>
      <c r="G111" s="187"/>
      <c r="H111" s="191">
        <v>58.92</v>
      </c>
      <c r="I111" s="192"/>
      <c r="J111" s="187"/>
      <c r="K111" s="187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325</v>
      </c>
      <c r="AU111" s="197" t="s">
        <v>106</v>
      </c>
      <c r="AV111" s="11" t="s">
        <v>106</v>
      </c>
      <c r="AW111" s="11" t="s">
        <v>31</v>
      </c>
      <c r="AX111" s="11" t="s">
        <v>77</v>
      </c>
      <c r="AY111" s="197" t="s">
        <v>310</v>
      </c>
    </row>
    <row r="112" spans="2:63" s="10" customFormat="1" ht="22.9" customHeight="1">
      <c r="B112" s="159"/>
      <c r="C112" s="160"/>
      <c r="D112" s="161" t="s">
        <v>68</v>
      </c>
      <c r="E112" s="173" t="s">
        <v>398</v>
      </c>
      <c r="F112" s="173" t="s">
        <v>716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SUM(P113:P121)</f>
        <v>0</v>
      </c>
      <c r="Q112" s="167"/>
      <c r="R112" s="168">
        <f>SUM(R113:R121)</f>
        <v>19.9688014</v>
      </c>
      <c r="S112" s="167"/>
      <c r="T112" s="169">
        <f>SUM(T113:T121)</f>
        <v>0</v>
      </c>
      <c r="AR112" s="170" t="s">
        <v>314</v>
      </c>
      <c r="AT112" s="171" t="s">
        <v>68</v>
      </c>
      <c r="AU112" s="171" t="s">
        <v>77</v>
      </c>
      <c r="AY112" s="170" t="s">
        <v>310</v>
      </c>
      <c r="BK112" s="172">
        <f>SUM(BK113:BK121)</f>
        <v>0</v>
      </c>
    </row>
    <row r="113" spans="2:65" s="1" customFormat="1" ht="22.5" customHeight="1">
      <c r="B113" s="31"/>
      <c r="C113" s="175" t="s">
        <v>314</v>
      </c>
      <c r="D113" s="175" t="s">
        <v>317</v>
      </c>
      <c r="E113" s="176" t="s">
        <v>1949</v>
      </c>
      <c r="F113" s="177" t="s">
        <v>1950</v>
      </c>
      <c r="G113" s="178" t="s">
        <v>422</v>
      </c>
      <c r="H113" s="179">
        <v>98.18</v>
      </c>
      <c r="I113" s="180"/>
      <c r="J113" s="179">
        <f>ROUND(I113*H113,2)</f>
        <v>0</v>
      </c>
      <c r="K113" s="177" t="s">
        <v>321</v>
      </c>
      <c r="L113" s="35"/>
      <c r="M113" s="181" t="s">
        <v>1</v>
      </c>
      <c r="N113" s="182" t="s">
        <v>41</v>
      </c>
      <c r="O113" s="57"/>
      <c r="P113" s="183">
        <f>O113*H113</f>
        <v>0</v>
      </c>
      <c r="Q113" s="183">
        <v>0.1295</v>
      </c>
      <c r="R113" s="183">
        <f>Q113*H113</f>
        <v>12.714310000000001</v>
      </c>
      <c r="S113" s="183">
        <v>0</v>
      </c>
      <c r="T113" s="184">
        <f>S113*H113</f>
        <v>0</v>
      </c>
      <c r="AR113" s="14" t="s">
        <v>314</v>
      </c>
      <c r="AT113" s="14" t="s">
        <v>317</v>
      </c>
      <c r="AU113" s="14" t="s">
        <v>106</v>
      </c>
      <c r="AY113" s="14" t="s">
        <v>310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4" t="s">
        <v>106</v>
      </c>
      <c r="BK113" s="185">
        <f>ROUND(I113*H113,2)</f>
        <v>0</v>
      </c>
      <c r="BL113" s="14" t="s">
        <v>314</v>
      </c>
      <c r="BM113" s="14" t="s">
        <v>3314</v>
      </c>
    </row>
    <row r="114" spans="2:51" s="11" customFormat="1" ht="11.25">
      <c r="B114" s="186"/>
      <c r="C114" s="187"/>
      <c r="D114" s="188" t="s">
        <v>325</v>
      </c>
      <c r="E114" s="189" t="s">
        <v>361</v>
      </c>
      <c r="F114" s="190" t="s">
        <v>3315</v>
      </c>
      <c r="G114" s="187"/>
      <c r="H114" s="191">
        <v>63.34</v>
      </c>
      <c r="I114" s="192"/>
      <c r="J114" s="187"/>
      <c r="K114" s="187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325</v>
      </c>
      <c r="AU114" s="197" t="s">
        <v>106</v>
      </c>
      <c r="AV114" s="11" t="s">
        <v>106</v>
      </c>
      <c r="AW114" s="11" t="s">
        <v>31</v>
      </c>
      <c r="AX114" s="11" t="s">
        <v>69</v>
      </c>
      <c r="AY114" s="197" t="s">
        <v>310</v>
      </c>
    </row>
    <row r="115" spans="2:51" s="11" customFormat="1" ht="11.25">
      <c r="B115" s="186"/>
      <c r="C115" s="187"/>
      <c r="D115" s="188" t="s">
        <v>325</v>
      </c>
      <c r="E115" s="189" t="s">
        <v>104</v>
      </c>
      <c r="F115" s="190" t="s">
        <v>3316</v>
      </c>
      <c r="G115" s="187"/>
      <c r="H115" s="191">
        <v>34.84</v>
      </c>
      <c r="I115" s="192"/>
      <c r="J115" s="187"/>
      <c r="K115" s="187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325</v>
      </c>
      <c r="AU115" s="197" t="s">
        <v>106</v>
      </c>
      <c r="AV115" s="11" t="s">
        <v>106</v>
      </c>
      <c r="AW115" s="11" t="s">
        <v>31</v>
      </c>
      <c r="AX115" s="11" t="s">
        <v>69</v>
      </c>
      <c r="AY115" s="197" t="s">
        <v>310</v>
      </c>
    </row>
    <row r="116" spans="2:51" s="11" customFormat="1" ht="11.25">
      <c r="B116" s="186"/>
      <c r="C116" s="187"/>
      <c r="D116" s="188" t="s">
        <v>325</v>
      </c>
      <c r="E116" s="189" t="s">
        <v>368</v>
      </c>
      <c r="F116" s="190" t="s">
        <v>369</v>
      </c>
      <c r="G116" s="187"/>
      <c r="H116" s="191">
        <v>98.18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325</v>
      </c>
      <c r="AU116" s="197" t="s">
        <v>106</v>
      </c>
      <c r="AV116" s="11" t="s">
        <v>106</v>
      </c>
      <c r="AW116" s="11" t="s">
        <v>31</v>
      </c>
      <c r="AX116" s="11" t="s">
        <v>77</v>
      </c>
      <c r="AY116" s="197" t="s">
        <v>310</v>
      </c>
    </row>
    <row r="117" spans="2:65" s="1" customFormat="1" ht="16.5" customHeight="1">
      <c r="B117" s="31"/>
      <c r="C117" s="208" t="s">
        <v>371</v>
      </c>
      <c r="D117" s="208" t="s">
        <v>422</v>
      </c>
      <c r="E117" s="209" t="s">
        <v>1954</v>
      </c>
      <c r="F117" s="210" t="s">
        <v>1955</v>
      </c>
      <c r="G117" s="211" t="s">
        <v>1084</v>
      </c>
      <c r="H117" s="212">
        <v>206.18</v>
      </c>
      <c r="I117" s="213"/>
      <c r="J117" s="212">
        <f>ROUND(I117*H117,2)</f>
        <v>0</v>
      </c>
      <c r="K117" s="210" t="s">
        <v>321</v>
      </c>
      <c r="L117" s="214"/>
      <c r="M117" s="215" t="s">
        <v>1</v>
      </c>
      <c r="N117" s="216" t="s">
        <v>41</v>
      </c>
      <c r="O117" s="57"/>
      <c r="P117" s="183">
        <f>O117*H117</f>
        <v>0</v>
      </c>
      <c r="Q117" s="183">
        <v>0.011</v>
      </c>
      <c r="R117" s="183">
        <f>Q117*H117</f>
        <v>2.26798</v>
      </c>
      <c r="S117" s="183">
        <v>0</v>
      </c>
      <c r="T117" s="184">
        <f>S117*H117</f>
        <v>0</v>
      </c>
      <c r="AR117" s="14" t="s">
        <v>391</v>
      </c>
      <c r="AT117" s="14" t="s">
        <v>422</v>
      </c>
      <c r="AU117" s="14" t="s">
        <v>106</v>
      </c>
      <c r="AY117" s="14" t="s">
        <v>310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4" t="s">
        <v>106</v>
      </c>
      <c r="BK117" s="185">
        <f>ROUND(I117*H117,2)</f>
        <v>0</v>
      </c>
      <c r="BL117" s="14" t="s">
        <v>314</v>
      </c>
      <c r="BM117" s="14" t="s">
        <v>3317</v>
      </c>
    </row>
    <row r="118" spans="2:51" s="11" customFormat="1" ht="11.25">
      <c r="B118" s="186"/>
      <c r="C118" s="187"/>
      <c r="D118" s="188" t="s">
        <v>325</v>
      </c>
      <c r="E118" s="189" t="s">
        <v>377</v>
      </c>
      <c r="F118" s="190" t="s">
        <v>3318</v>
      </c>
      <c r="G118" s="187"/>
      <c r="H118" s="191">
        <v>206.18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325</v>
      </c>
      <c r="AU118" s="197" t="s">
        <v>106</v>
      </c>
      <c r="AV118" s="11" t="s">
        <v>106</v>
      </c>
      <c r="AW118" s="11" t="s">
        <v>31</v>
      </c>
      <c r="AX118" s="11" t="s">
        <v>69</v>
      </c>
      <c r="AY118" s="197" t="s">
        <v>310</v>
      </c>
    </row>
    <row r="119" spans="2:51" s="11" customFormat="1" ht="11.25">
      <c r="B119" s="186"/>
      <c r="C119" s="187"/>
      <c r="D119" s="188" t="s">
        <v>325</v>
      </c>
      <c r="E119" s="189" t="s">
        <v>2655</v>
      </c>
      <c r="F119" s="190" t="s">
        <v>2656</v>
      </c>
      <c r="G119" s="187"/>
      <c r="H119" s="191">
        <v>206.18</v>
      </c>
      <c r="I119" s="192"/>
      <c r="J119" s="187"/>
      <c r="K119" s="187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325</v>
      </c>
      <c r="AU119" s="197" t="s">
        <v>106</v>
      </c>
      <c r="AV119" s="11" t="s">
        <v>106</v>
      </c>
      <c r="AW119" s="11" t="s">
        <v>31</v>
      </c>
      <c r="AX119" s="11" t="s">
        <v>77</v>
      </c>
      <c r="AY119" s="197" t="s">
        <v>310</v>
      </c>
    </row>
    <row r="120" spans="2:65" s="1" customFormat="1" ht="16.5" customHeight="1">
      <c r="B120" s="31"/>
      <c r="C120" s="175" t="s">
        <v>380</v>
      </c>
      <c r="D120" s="175" t="s">
        <v>317</v>
      </c>
      <c r="E120" s="176" t="s">
        <v>1958</v>
      </c>
      <c r="F120" s="177" t="s">
        <v>1959</v>
      </c>
      <c r="G120" s="178" t="s">
        <v>336</v>
      </c>
      <c r="H120" s="179">
        <v>2.21</v>
      </c>
      <c r="I120" s="180"/>
      <c r="J120" s="179">
        <f>ROUND(I120*H120,2)</f>
        <v>0</v>
      </c>
      <c r="K120" s="177" t="s">
        <v>321</v>
      </c>
      <c r="L120" s="35"/>
      <c r="M120" s="181" t="s">
        <v>1</v>
      </c>
      <c r="N120" s="182" t="s">
        <v>41</v>
      </c>
      <c r="O120" s="57"/>
      <c r="P120" s="183">
        <f>O120*H120</f>
        <v>0</v>
      </c>
      <c r="Q120" s="183">
        <v>2.25634</v>
      </c>
      <c r="R120" s="183">
        <f>Q120*H120</f>
        <v>4.9865113999999995</v>
      </c>
      <c r="S120" s="183">
        <v>0</v>
      </c>
      <c r="T120" s="184">
        <f>S120*H120</f>
        <v>0</v>
      </c>
      <c r="AR120" s="14" t="s">
        <v>314</v>
      </c>
      <c r="AT120" s="14" t="s">
        <v>317</v>
      </c>
      <c r="AU120" s="14" t="s">
        <v>106</v>
      </c>
      <c r="AY120" s="14" t="s">
        <v>310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4" t="s">
        <v>106</v>
      </c>
      <c r="BK120" s="185">
        <f>ROUND(I120*H120,2)</f>
        <v>0</v>
      </c>
      <c r="BL120" s="14" t="s">
        <v>314</v>
      </c>
      <c r="BM120" s="14" t="s">
        <v>3319</v>
      </c>
    </row>
    <row r="121" spans="2:51" s="11" customFormat="1" ht="11.25">
      <c r="B121" s="186"/>
      <c r="C121" s="187"/>
      <c r="D121" s="188" t="s">
        <v>325</v>
      </c>
      <c r="E121" s="189" t="s">
        <v>385</v>
      </c>
      <c r="F121" s="190" t="s">
        <v>3320</v>
      </c>
      <c r="G121" s="187"/>
      <c r="H121" s="191">
        <v>2.21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325</v>
      </c>
      <c r="AU121" s="197" t="s">
        <v>106</v>
      </c>
      <c r="AV121" s="11" t="s">
        <v>106</v>
      </c>
      <c r="AW121" s="11" t="s">
        <v>31</v>
      </c>
      <c r="AX121" s="11" t="s">
        <v>77</v>
      </c>
      <c r="AY121" s="197" t="s">
        <v>310</v>
      </c>
    </row>
    <row r="122" spans="2:63" s="10" customFormat="1" ht="22.9" customHeight="1">
      <c r="B122" s="159"/>
      <c r="C122" s="160"/>
      <c r="D122" s="161" t="s">
        <v>68</v>
      </c>
      <c r="E122" s="173" t="s">
        <v>827</v>
      </c>
      <c r="F122" s="173" t="s">
        <v>828</v>
      </c>
      <c r="G122" s="160"/>
      <c r="H122" s="160"/>
      <c r="I122" s="163"/>
      <c r="J122" s="174">
        <f>BK122</f>
        <v>0</v>
      </c>
      <c r="K122" s="160"/>
      <c r="L122" s="165"/>
      <c r="M122" s="166"/>
      <c r="N122" s="167"/>
      <c r="O122" s="167"/>
      <c r="P122" s="168">
        <f>P123</f>
        <v>0</v>
      </c>
      <c r="Q122" s="167"/>
      <c r="R122" s="168">
        <f>R123</f>
        <v>0</v>
      </c>
      <c r="S122" s="167"/>
      <c r="T122" s="169">
        <f>T123</f>
        <v>0</v>
      </c>
      <c r="AR122" s="170" t="s">
        <v>314</v>
      </c>
      <c r="AT122" s="171" t="s">
        <v>68</v>
      </c>
      <c r="AU122" s="171" t="s">
        <v>77</v>
      </c>
      <c r="AY122" s="170" t="s">
        <v>310</v>
      </c>
      <c r="BK122" s="172">
        <f>BK123</f>
        <v>0</v>
      </c>
    </row>
    <row r="123" spans="2:65" s="1" customFormat="1" ht="22.5" customHeight="1">
      <c r="B123" s="31"/>
      <c r="C123" s="175" t="s">
        <v>386</v>
      </c>
      <c r="D123" s="175" t="s">
        <v>317</v>
      </c>
      <c r="E123" s="176" t="s">
        <v>1964</v>
      </c>
      <c r="F123" s="177" t="s">
        <v>1965</v>
      </c>
      <c r="G123" s="178" t="s">
        <v>832</v>
      </c>
      <c r="H123" s="179">
        <v>86.46</v>
      </c>
      <c r="I123" s="180"/>
      <c r="J123" s="179">
        <f>ROUND(I123*H123,2)</f>
        <v>0</v>
      </c>
      <c r="K123" s="177" t="s">
        <v>321</v>
      </c>
      <c r="L123" s="35"/>
      <c r="M123" s="181" t="s">
        <v>1</v>
      </c>
      <c r="N123" s="182" t="s">
        <v>41</v>
      </c>
      <c r="O123" s="5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14" t="s">
        <v>314</v>
      </c>
      <c r="AT123" s="14" t="s">
        <v>317</v>
      </c>
      <c r="AU123" s="14" t="s">
        <v>106</v>
      </c>
      <c r="AY123" s="14" t="s">
        <v>310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4" t="s">
        <v>106</v>
      </c>
      <c r="BK123" s="185">
        <f>ROUND(I123*H123,2)</f>
        <v>0</v>
      </c>
      <c r="BL123" s="14" t="s">
        <v>314</v>
      </c>
      <c r="BM123" s="14" t="s">
        <v>3321</v>
      </c>
    </row>
    <row r="124" spans="2:63" s="10" customFormat="1" ht="22.9" customHeight="1">
      <c r="B124" s="159"/>
      <c r="C124" s="160"/>
      <c r="D124" s="161" t="s">
        <v>68</v>
      </c>
      <c r="E124" s="173" t="s">
        <v>852</v>
      </c>
      <c r="F124" s="173" t="s">
        <v>853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P125</f>
        <v>0</v>
      </c>
      <c r="Q124" s="167"/>
      <c r="R124" s="168">
        <f>R125</f>
        <v>0</v>
      </c>
      <c r="S124" s="167"/>
      <c r="T124" s="169">
        <f>T125</f>
        <v>0</v>
      </c>
      <c r="AR124" s="170" t="s">
        <v>314</v>
      </c>
      <c r="AT124" s="171" t="s">
        <v>68</v>
      </c>
      <c r="AU124" s="171" t="s">
        <v>77</v>
      </c>
      <c r="AY124" s="170" t="s">
        <v>310</v>
      </c>
      <c r="BK124" s="172">
        <f>BK125</f>
        <v>0</v>
      </c>
    </row>
    <row r="125" spans="2:65" s="1" customFormat="1" ht="22.5" customHeight="1">
      <c r="B125" s="31"/>
      <c r="C125" s="175" t="s">
        <v>391</v>
      </c>
      <c r="D125" s="175" t="s">
        <v>317</v>
      </c>
      <c r="E125" s="176" t="s">
        <v>855</v>
      </c>
      <c r="F125" s="177" t="s">
        <v>856</v>
      </c>
      <c r="G125" s="178" t="s">
        <v>832</v>
      </c>
      <c r="H125" s="179">
        <v>37.74</v>
      </c>
      <c r="I125" s="180"/>
      <c r="J125" s="179">
        <f>ROUND(I125*H125,2)</f>
        <v>0</v>
      </c>
      <c r="K125" s="177" t="s">
        <v>321</v>
      </c>
      <c r="L125" s="35"/>
      <c r="M125" s="181" t="s">
        <v>1</v>
      </c>
      <c r="N125" s="182" t="s">
        <v>41</v>
      </c>
      <c r="O125" s="5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14" t="s">
        <v>314</v>
      </c>
      <c r="AT125" s="14" t="s">
        <v>317</v>
      </c>
      <c r="AU125" s="14" t="s">
        <v>106</v>
      </c>
      <c r="AY125" s="14" t="s">
        <v>310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4" t="s">
        <v>106</v>
      </c>
      <c r="BK125" s="185">
        <f>ROUND(I125*H125,2)</f>
        <v>0</v>
      </c>
      <c r="BL125" s="14" t="s">
        <v>314</v>
      </c>
      <c r="BM125" s="14" t="s">
        <v>3322</v>
      </c>
    </row>
    <row r="126" spans="2:63" s="10" customFormat="1" ht="25.9" customHeight="1">
      <c r="B126" s="159"/>
      <c r="C126" s="160"/>
      <c r="D126" s="161" t="s">
        <v>68</v>
      </c>
      <c r="E126" s="162" t="s">
        <v>879</v>
      </c>
      <c r="F126" s="162" t="s">
        <v>880</v>
      </c>
      <c r="G126" s="160"/>
      <c r="H126" s="160"/>
      <c r="I126" s="163"/>
      <c r="J126" s="164">
        <f>BK126</f>
        <v>0</v>
      </c>
      <c r="K126" s="160"/>
      <c r="L126" s="165"/>
      <c r="M126" s="166"/>
      <c r="N126" s="167"/>
      <c r="O126" s="167"/>
      <c r="P126" s="168">
        <f>P127+P134+P190+P236+P269+P338+P356+P362</f>
        <v>0</v>
      </c>
      <c r="Q126" s="167"/>
      <c r="R126" s="168">
        <f>R127+R134+R190+R236+R269+R338+R356+R362</f>
        <v>1.0412655</v>
      </c>
      <c r="S126" s="167"/>
      <c r="T126" s="169">
        <f>T127+T134+T190+T236+T269+T338+T356+T362</f>
        <v>0</v>
      </c>
      <c r="AR126" s="170" t="s">
        <v>106</v>
      </c>
      <c r="AT126" s="171" t="s">
        <v>68</v>
      </c>
      <c r="AU126" s="171" t="s">
        <v>69</v>
      </c>
      <c r="AY126" s="170" t="s">
        <v>310</v>
      </c>
      <c r="BK126" s="172">
        <f>BK127+BK134+BK190+BK236+BK269+BK338+BK356+BK362</f>
        <v>0</v>
      </c>
    </row>
    <row r="127" spans="2:63" s="10" customFormat="1" ht="22.9" customHeight="1">
      <c r="B127" s="159"/>
      <c r="C127" s="160"/>
      <c r="D127" s="161" t="s">
        <v>68</v>
      </c>
      <c r="E127" s="173" t="s">
        <v>2481</v>
      </c>
      <c r="F127" s="173" t="s">
        <v>2313</v>
      </c>
      <c r="G127" s="160"/>
      <c r="H127" s="160"/>
      <c r="I127" s="163"/>
      <c r="J127" s="174">
        <f>BK127</f>
        <v>0</v>
      </c>
      <c r="K127" s="160"/>
      <c r="L127" s="165"/>
      <c r="M127" s="166"/>
      <c r="N127" s="167"/>
      <c r="O127" s="167"/>
      <c r="P127" s="168">
        <f>SUM(P128:P133)</f>
        <v>0</v>
      </c>
      <c r="Q127" s="167"/>
      <c r="R127" s="168">
        <f>SUM(R128:R133)</f>
        <v>0</v>
      </c>
      <c r="S127" s="167"/>
      <c r="T127" s="169">
        <f>SUM(T128:T133)</f>
        <v>0</v>
      </c>
      <c r="AR127" s="170" t="s">
        <v>314</v>
      </c>
      <c r="AT127" s="171" t="s">
        <v>68</v>
      </c>
      <c r="AU127" s="171" t="s">
        <v>77</v>
      </c>
      <c r="AY127" s="170" t="s">
        <v>310</v>
      </c>
      <c r="BK127" s="172">
        <f>SUM(BK128:BK133)</f>
        <v>0</v>
      </c>
    </row>
    <row r="128" spans="2:65" s="1" customFormat="1" ht="16.5" customHeight="1">
      <c r="B128" s="31"/>
      <c r="C128" s="175" t="s">
        <v>398</v>
      </c>
      <c r="D128" s="175" t="s">
        <v>317</v>
      </c>
      <c r="E128" s="176" t="s">
        <v>861</v>
      </c>
      <c r="F128" s="177" t="s">
        <v>3323</v>
      </c>
      <c r="G128" s="178" t="s">
        <v>863</v>
      </c>
      <c r="H128" s="179">
        <v>20</v>
      </c>
      <c r="I128" s="180"/>
      <c r="J128" s="179">
        <f>ROUND(I128*H128,2)</f>
        <v>0</v>
      </c>
      <c r="K128" s="177" t="s">
        <v>402</v>
      </c>
      <c r="L128" s="35"/>
      <c r="M128" s="181" t="s">
        <v>1</v>
      </c>
      <c r="N128" s="182" t="s">
        <v>41</v>
      </c>
      <c r="O128" s="57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14" t="s">
        <v>314</v>
      </c>
      <c r="AT128" s="14" t="s">
        <v>317</v>
      </c>
      <c r="AU128" s="14" t="s">
        <v>106</v>
      </c>
      <c r="AY128" s="14" t="s">
        <v>310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4" t="s">
        <v>106</v>
      </c>
      <c r="BK128" s="185">
        <f>ROUND(I128*H128,2)</f>
        <v>0</v>
      </c>
      <c r="BL128" s="14" t="s">
        <v>314</v>
      </c>
      <c r="BM128" s="14" t="s">
        <v>3324</v>
      </c>
    </row>
    <row r="129" spans="2:51" s="11" customFormat="1" ht="11.25">
      <c r="B129" s="186"/>
      <c r="C129" s="187"/>
      <c r="D129" s="188" t="s">
        <v>325</v>
      </c>
      <c r="E129" s="189" t="s">
        <v>404</v>
      </c>
      <c r="F129" s="190" t="s">
        <v>3325</v>
      </c>
      <c r="G129" s="187"/>
      <c r="H129" s="191">
        <v>20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325</v>
      </c>
      <c r="AU129" s="197" t="s">
        <v>106</v>
      </c>
      <c r="AV129" s="11" t="s">
        <v>106</v>
      </c>
      <c r="AW129" s="11" t="s">
        <v>31</v>
      </c>
      <c r="AX129" s="11" t="s">
        <v>77</v>
      </c>
      <c r="AY129" s="197" t="s">
        <v>310</v>
      </c>
    </row>
    <row r="130" spans="2:65" s="1" customFormat="1" ht="16.5" customHeight="1">
      <c r="B130" s="31"/>
      <c r="C130" s="208" t="s">
        <v>407</v>
      </c>
      <c r="D130" s="208" t="s">
        <v>422</v>
      </c>
      <c r="E130" s="209" t="s">
        <v>868</v>
      </c>
      <c r="F130" s="210" t="s">
        <v>869</v>
      </c>
      <c r="G130" s="211" t="s">
        <v>320</v>
      </c>
      <c r="H130" s="212">
        <v>5</v>
      </c>
      <c r="I130" s="213"/>
      <c r="J130" s="212">
        <f>ROUND(I130*H130,2)</f>
        <v>0</v>
      </c>
      <c r="K130" s="210" t="s">
        <v>402</v>
      </c>
      <c r="L130" s="214"/>
      <c r="M130" s="215" t="s">
        <v>1</v>
      </c>
      <c r="N130" s="216" t="s">
        <v>41</v>
      </c>
      <c r="O130" s="5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14" t="s">
        <v>391</v>
      </c>
      <c r="AT130" s="14" t="s">
        <v>422</v>
      </c>
      <c r="AU130" s="14" t="s">
        <v>106</v>
      </c>
      <c r="AY130" s="14" t="s">
        <v>310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4" t="s">
        <v>106</v>
      </c>
      <c r="BK130" s="185">
        <f>ROUND(I130*H130,2)</f>
        <v>0</v>
      </c>
      <c r="BL130" s="14" t="s">
        <v>314</v>
      </c>
      <c r="BM130" s="14" t="s">
        <v>3326</v>
      </c>
    </row>
    <row r="131" spans="2:51" s="11" customFormat="1" ht="11.25">
      <c r="B131" s="186"/>
      <c r="C131" s="187"/>
      <c r="D131" s="188" t="s">
        <v>325</v>
      </c>
      <c r="E131" s="189" t="s">
        <v>411</v>
      </c>
      <c r="F131" s="190" t="s">
        <v>3327</v>
      </c>
      <c r="G131" s="187"/>
      <c r="H131" s="191">
        <v>5</v>
      </c>
      <c r="I131" s="192"/>
      <c r="J131" s="187"/>
      <c r="K131" s="187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325</v>
      </c>
      <c r="AU131" s="197" t="s">
        <v>106</v>
      </c>
      <c r="AV131" s="11" t="s">
        <v>106</v>
      </c>
      <c r="AW131" s="11" t="s">
        <v>31</v>
      </c>
      <c r="AX131" s="11" t="s">
        <v>77</v>
      </c>
      <c r="AY131" s="197" t="s">
        <v>310</v>
      </c>
    </row>
    <row r="132" spans="2:65" s="1" customFormat="1" ht="16.5" customHeight="1">
      <c r="B132" s="31"/>
      <c r="C132" s="208" t="s">
        <v>414</v>
      </c>
      <c r="D132" s="208" t="s">
        <v>422</v>
      </c>
      <c r="E132" s="209" t="s">
        <v>874</v>
      </c>
      <c r="F132" s="210" t="s">
        <v>3328</v>
      </c>
      <c r="G132" s="211" t="s">
        <v>863</v>
      </c>
      <c r="H132" s="212">
        <v>100</v>
      </c>
      <c r="I132" s="213"/>
      <c r="J132" s="212">
        <f>ROUND(I132*H132,2)</f>
        <v>0</v>
      </c>
      <c r="K132" s="210" t="s">
        <v>402</v>
      </c>
      <c r="L132" s="214"/>
      <c r="M132" s="215" t="s">
        <v>1</v>
      </c>
      <c r="N132" s="216" t="s">
        <v>41</v>
      </c>
      <c r="O132" s="5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14" t="s">
        <v>391</v>
      </c>
      <c r="AT132" s="14" t="s">
        <v>422</v>
      </c>
      <c r="AU132" s="14" t="s">
        <v>106</v>
      </c>
      <c r="AY132" s="14" t="s">
        <v>310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4" t="s">
        <v>106</v>
      </c>
      <c r="BK132" s="185">
        <f>ROUND(I132*H132,2)</f>
        <v>0</v>
      </c>
      <c r="BL132" s="14" t="s">
        <v>314</v>
      </c>
      <c r="BM132" s="14" t="s">
        <v>3329</v>
      </c>
    </row>
    <row r="133" spans="2:51" s="11" customFormat="1" ht="11.25">
      <c r="B133" s="186"/>
      <c r="C133" s="187"/>
      <c r="D133" s="188" t="s">
        <v>325</v>
      </c>
      <c r="E133" s="189" t="s">
        <v>419</v>
      </c>
      <c r="F133" s="190" t="s">
        <v>3330</v>
      </c>
      <c r="G133" s="187"/>
      <c r="H133" s="191">
        <v>100</v>
      </c>
      <c r="I133" s="192"/>
      <c r="J133" s="187"/>
      <c r="K133" s="187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325</v>
      </c>
      <c r="AU133" s="197" t="s">
        <v>106</v>
      </c>
      <c r="AV133" s="11" t="s">
        <v>106</v>
      </c>
      <c r="AW133" s="11" t="s">
        <v>31</v>
      </c>
      <c r="AX133" s="11" t="s">
        <v>77</v>
      </c>
      <c r="AY133" s="197" t="s">
        <v>310</v>
      </c>
    </row>
    <row r="134" spans="2:63" s="10" customFormat="1" ht="22.9" customHeight="1">
      <c r="B134" s="159"/>
      <c r="C134" s="160"/>
      <c r="D134" s="161" t="s">
        <v>68</v>
      </c>
      <c r="E134" s="173" t="s">
        <v>1996</v>
      </c>
      <c r="F134" s="173" t="s">
        <v>3331</v>
      </c>
      <c r="G134" s="160"/>
      <c r="H134" s="160"/>
      <c r="I134" s="163"/>
      <c r="J134" s="174">
        <f>BK134</f>
        <v>0</v>
      </c>
      <c r="K134" s="160"/>
      <c r="L134" s="165"/>
      <c r="M134" s="166"/>
      <c r="N134" s="167"/>
      <c r="O134" s="167"/>
      <c r="P134" s="168">
        <f>SUM(P135:P189)</f>
        <v>0</v>
      </c>
      <c r="Q134" s="167"/>
      <c r="R134" s="168">
        <f>SUM(R135:R189)</f>
        <v>0</v>
      </c>
      <c r="S134" s="167"/>
      <c r="T134" s="169">
        <f>SUM(T135:T189)</f>
        <v>0</v>
      </c>
      <c r="AR134" s="170" t="s">
        <v>314</v>
      </c>
      <c r="AT134" s="171" t="s">
        <v>68</v>
      </c>
      <c r="AU134" s="171" t="s">
        <v>77</v>
      </c>
      <c r="AY134" s="170" t="s">
        <v>310</v>
      </c>
      <c r="BK134" s="172">
        <f>SUM(BK135:BK189)</f>
        <v>0</v>
      </c>
    </row>
    <row r="135" spans="2:65" s="1" customFormat="1" ht="16.5" customHeight="1">
      <c r="B135" s="31"/>
      <c r="C135" s="208" t="s">
        <v>421</v>
      </c>
      <c r="D135" s="208" t="s">
        <v>422</v>
      </c>
      <c r="E135" s="209" t="s">
        <v>3332</v>
      </c>
      <c r="F135" s="210" t="s">
        <v>1999</v>
      </c>
      <c r="G135" s="211" t="s">
        <v>422</v>
      </c>
      <c r="H135" s="212">
        <v>340</v>
      </c>
      <c r="I135" s="213"/>
      <c r="J135" s="212">
        <f>ROUND(I135*H135,2)</f>
        <v>0</v>
      </c>
      <c r="K135" s="210" t="s">
        <v>402</v>
      </c>
      <c r="L135" s="214"/>
      <c r="M135" s="215" t="s">
        <v>1</v>
      </c>
      <c r="N135" s="216" t="s">
        <v>41</v>
      </c>
      <c r="O135" s="5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14" t="s">
        <v>391</v>
      </c>
      <c r="AT135" s="14" t="s">
        <v>422</v>
      </c>
      <c r="AU135" s="14" t="s">
        <v>106</v>
      </c>
      <c r="AY135" s="14" t="s">
        <v>310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4" t="s">
        <v>106</v>
      </c>
      <c r="BK135" s="185">
        <f>ROUND(I135*H135,2)</f>
        <v>0</v>
      </c>
      <c r="BL135" s="14" t="s">
        <v>314</v>
      </c>
      <c r="BM135" s="14" t="s">
        <v>3333</v>
      </c>
    </row>
    <row r="136" spans="2:51" s="11" customFormat="1" ht="11.25">
      <c r="B136" s="186"/>
      <c r="C136" s="187"/>
      <c r="D136" s="188" t="s">
        <v>325</v>
      </c>
      <c r="E136" s="189" t="s">
        <v>694</v>
      </c>
      <c r="F136" s="190" t="s">
        <v>3334</v>
      </c>
      <c r="G136" s="187"/>
      <c r="H136" s="191">
        <v>340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325</v>
      </c>
      <c r="AU136" s="197" t="s">
        <v>106</v>
      </c>
      <c r="AV136" s="11" t="s">
        <v>106</v>
      </c>
      <c r="AW136" s="11" t="s">
        <v>31</v>
      </c>
      <c r="AX136" s="11" t="s">
        <v>77</v>
      </c>
      <c r="AY136" s="197" t="s">
        <v>310</v>
      </c>
    </row>
    <row r="137" spans="2:65" s="1" customFormat="1" ht="16.5" customHeight="1">
      <c r="B137" s="31"/>
      <c r="C137" s="208" t="s">
        <v>430</v>
      </c>
      <c r="D137" s="208" t="s">
        <v>422</v>
      </c>
      <c r="E137" s="209" t="s">
        <v>3335</v>
      </c>
      <c r="F137" s="210" t="s">
        <v>2003</v>
      </c>
      <c r="G137" s="211" t="s">
        <v>422</v>
      </c>
      <c r="H137" s="212">
        <v>60</v>
      </c>
      <c r="I137" s="213"/>
      <c r="J137" s="212">
        <f>ROUND(I137*H137,2)</f>
        <v>0</v>
      </c>
      <c r="K137" s="210" t="s">
        <v>402</v>
      </c>
      <c r="L137" s="214"/>
      <c r="M137" s="215" t="s">
        <v>1</v>
      </c>
      <c r="N137" s="216" t="s">
        <v>41</v>
      </c>
      <c r="O137" s="5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14" t="s">
        <v>391</v>
      </c>
      <c r="AT137" s="14" t="s">
        <v>422</v>
      </c>
      <c r="AU137" s="14" t="s">
        <v>106</v>
      </c>
      <c r="AY137" s="14" t="s">
        <v>310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4" t="s">
        <v>106</v>
      </c>
      <c r="BK137" s="185">
        <f>ROUND(I137*H137,2)</f>
        <v>0</v>
      </c>
      <c r="BL137" s="14" t="s">
        <v>314</v>
      </c>
      <c r="BM137" s="14" t="s">
        <v>3336</v>
      </c>
    </row>
    <row r="138" spans="2:51" s="11" customFormat="1" ht="11.25">
      <c r="B138" s="186"/>
      <c r="C138" s="187"/>
      <c r="D138" s="188" t="s">
        <v>325</v>
      </c>
      <c r="E138" s="189" t="s">
        <v>701</v>
      </c>
      <c r="F138" s="190" t="s">
        <v>3337</v>
      </c>
      <c r="G138" s="187"/>
      <c r="H138" s="191">
        <v>60</v>
      </c>
      <c r="I138" s="192"/>
      <c r="J138" s="187"/>
      <c r="K138" s="187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325</v>
      </c>
      <c r="AU138" s="197" t="s">
        <v>106</v>
      </c>
      <c r="AV138" s="11" t="s">
        <v>106</v>
      </c>
      <c r="AW138" s="11" t="s">
        <v>31</v>
      </c>
      <c r="AX138" s="11" t="s">
        <v>77</v>
      </c>
      <c r="AY138" s="197" t="s">
        <v>310</v>
      </c>
    </row>
    <row r="139" spans="2:65" s="1" customFormat="1" ht="16.5" customHeight="1">
      <c r="B139" s="31"/>
      <c r="C139" s="208" t="s">
        <v>437</v>
      </c>
      <c r="D139" s="208" t="s">
        <v>422</v>
      </c>
      <c r="E139" s="209" t="s">
        <v>3338</v>
      </c>
      <c r="F139" s="210" t="s">
        <v>3339</v>
      </c>
      <c r="G139" s="211" t="s">
        <v>422</v>
      </c>
      <c r="H139" s="212">
        <v>430</v>
      </c>
      <c r="I139" s="213"/>
      <c r="J139" s="212">
        <f>ROUND(I139*H139,2)</f>
        <v>0</v>
      </c>
      <c r="K139" s="210" t="s">
        <v>402</v>
      </c>
      <c r="L139" s="214"/>
      <c r="M139" s="215" t="s">
        <v>1</v>
      </c>
      <c r="N139" s="216" t="s">
        <v>41</v>
      </c>
      <c r="O139" s="5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14" t="s">
        <v>391</v>
      </c>
      <c r="AT139" s="14" t="s">
        <v>422</v>
      </c>
      <c r="AU139" s="14" t="s">
        <v>106</v>
      </c>
      <c r="AY139" s="14" t="s">
        <v>310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4" t="s">
        <v>106</v>
      </c>
      <c r="BK139" s="185">
        <f>ROUND(I139*H139,2)</f>
        <v>0</v>
      </c>
      <c r="BL139" s="14" t="s">
        <v>314</v>
      </c>
      <c r="BM139" s="14" t="s">
        <v>3340</v>
      </c>
    </row>
    <row r="140" spans="2:51" s="11" customFormat="1" ht="11.25">
      <c r="B140" s="186"/>
      <c r="C140" s="187"/>
      <c r="D140" s="188" t="s">
        <v>325</v>
      </c>
      <c r="E140" s="189" t="s">
        <v>709</v>
      </c>
      <c r="F140" s="190" t="s">
        <v>3341</v>
      </c>
      <c r="G140" s="187"/>
      <c r="H140" s="191">
        <v>430</v>
      </c>
      <c r="I140" s="192"/>
      <c r="J140" s="187"/>
      <c r="K140" s="187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325</v>
      </c>
      <c r="AU140" s="197" t="s">
        <v>106</v>
      </c>
      <c r="AV140" s="11" t="s">
        <v>106</v>
      </c>
      <c r="AW140" s="11" t="s">
        <v>31</v>
      </c>
      <c r="AX140" s="11" t="s">
        <v>77</v>
      </c>
      <c r="AY140" s="197" t="s">
        <v>310</v>
      </c>
    </row>
    <row r="141" spans="2:65" s="1" customFormat="1" ht="16.5" customHeight="1">
      <c r="B141" s="31"/>
      <c r="C141" s="208" t="s">
        <v>8</v>
      </c>
      <c r="D141" s="208" t="s">
        <v>422</v>
      </c>
      <c r="E141" s="209" t="s">
        <v>3342</v>
      </c>
      <c r="F141" s="210" t="s">
        <v>3343</v>
      </c>
      <c r="G141" s="211" t="s">
        <v>422</v>
      </c>
      <c r="H141" s="212">
        <v>80</v>
      </c>
      <c r="I141" s="213"/>
      <c r="J141" s="212">
        <f>ROUND(I141*H141,2)</f>
        <v>0</v>
      </c>
      <c r="K141" s="210" t="s">
        <v>402</v>
      </c>
      <c r="L141" s="214"/>
      <c r="M141" s="215" t="s">
        <v>1</v>
      </c>
      <c r="N141" s="216" t="s">
        <v>41</v>
      </c>
      <c r="O141" s="5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14" t="s">
        <v>391</v>
      </c>
      <c r="AT141" s="14" t="s">
        <v>422</v>
      </c>
      <c r="AU141" s="14" t="s">
        <v>106</v>
      </c>
      <c r="AY141" s="14" t="s">
        <v>310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4" t="s">
        <v>106</v>
      </c>
      <c r="BK141" s="185">
        <f>ROUND(I141*H141,2)</f>
        <v>0</v>
      </c>
      <c r="BL141" s="14" t="s">
        <v>314</v>
      </c>
      <c r="BM141" s="14" t="s">
        <v>3344</v>
      </c>
    </row>
    <row r="142" spans="2:51" s="11" customFormat="1" ht="11.25">
      <c r="B142" s="186"/>
      <c r="C142" s="187"/>
      <c r="D142" s="188" t="s">
        <v>325</v>
      </c>
      <c r="E142" s="189" t="s">
        <v>722</v>
      </c>
      <c r="F142" s="190" t="s">
        <v>3345</v>
      </c>
      <c r="G142" s="187"/>
      <c r="H142" s="191">
        <v>80</v>
      </c>
      <c r="I142" s="192"/>
      <c r="J142" s="187"/>
      <c r="K142" s="187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325</v>
      </c>
      <c r="AU142" s="197" t="s">
        <v>106</v>
      </c>
      <c r="AV142" s="11" t="s">
        <v>106</v>
      </c>
      <c r="AW142" s="11" t="s">
        <v>31</v>
      </c>
      <c r="AX142" s="11" t="s">
        <v>77</v>
      </c>
      <c r="AY142" s="197" t="s">
        <v>310</v>
      </c>
    </row>
    <row r="143" spans="2:65" s="1" customFormat="1" ht="16.5" customHeight="1">
      <c r="B143" s="31"/>
      <c r="C143" s="208" t="s">
        <v>455</v>
      </c>
      <c r="D143" s="208" t="s">
        <v>422</v>
      </c>
      <c r="E143" s="209" t="s">
        <v>3346</v>
      </c>
      <c r="F143" s="210" t="s">
        <v>3347</v>
      </c>
      <c r="G143" s="211" t="s">
        <v>422</v>
      </c>
      <c r="H143" s="212">
        <v>80</v>
      </c>
      <c r="I143" s="213"/>
      <c r="J143" s="212">
        <f>ROUND(I143*H143,2)</f>
        <v>0</v>
      </c>
      <c r="K143" s="210" t="s">
        <v>402</v>
      </c>
      <c r="L143" s="214"/>
      <c r="M143" s="215" t="s">
        <v>1</v>
      </c>
      <c r="N143" s="216" t="s">
        <v>41</v>
      </c>
      <c r="O143" s="5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14" t="s">
        <v>391</v>
      </c>
      <c r="AT143" s="14" t="s">
        <v>422</v>
      </c>
      <c r="AU143" s="14" t="s">
        <v>106</v>
      </c>
      <c r="AY143" s="14" t="s">
        <v>310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4" t="s">
        <v>106</v>
      </c>
      <c r="BK143" s="185">
        <f>ROUND(I143*H143,2)</f>
        <v>0</v>
      </c>
      <c r="BL143" s="14" t="s">
        <v>314</v>
      </c>
      <c r="BM143" s="14" t="s">
        <v>3348</v>
      </c>
    </row>
    <row r="144" spans="2:51" s="11" customFormat="1" ht="11.25">
      <c r="B144" s="186"/>
      <c r="C144" s="187"/>
      <c r="D144" s="188" t="s">
        <v>325</v>
      </c>
      <c r="E144" s="189" t="s">
        <v>728</v>
      </c>
      <c r="F144" s="190" t="s">
        <v>3345</v>
      </c>
      <c r="G144" s="187"/>
      <c r="H144" s="191">
        <v>80</v>
      </c>
      <c r="I144" s="192"/>
      <c r="J144" s="187"/>
      <c r="K144" s="187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325</v>
      </c>
      <c r="AU144" s="197" t="s">
        <v>106</v>
      </c>
      <c r="AV144" s="11" t="s">
        <v>106</v>
      </c>
      <c r="AW144" s="11" t="s">
        <v>31</v>
      </c>
      <c r="AX144" s="11" t="s">
        <v>77</v>
      </c>
      <c r="AY144" s="197" t="s">
        <v>310</v>
      </c>
    </row>
    <row r="145" spans="2:65" s="1" customFormat="1" ht="16.5" customHeight="1">
      <c r="B145" s="31"/>
      <c r="C145" s="208" t="s">
        <v>462</v>
      </c>
      <c r="D145" s="208" t="s">
        <v>422</v>
      </c>
      <c r="E145" s="209" t="s">
        <v>3349</v>
      </c>
      <c r="F145" s="210" t="s">
        <v>3350</v>
      </c>
      <c r="G145" s="211" t="s">
        <v>422</v>
      </c>
      <c r="H145" s="212">
        <v>40</v>
      </c>
      <c r="I145" s="213"/>
      <c r="J145" s="212">
        <f>ROUND(I145*H145,2)</f>
        <v>0</v>
      </c>
      <c r="K145" s="210" t="s">
        <v>402</v>
      </c>
      <c r="L145" s="214"/>
      <c r="M145" s="215" t="s">
        <v>1</v>
      </c>
      <c r="N145" s="216" t="s">
        <v>41</v>
      </c>
      <c r="O145" s="5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14" t="s">
        <v>391</v>
      </c>
      <c r="AT145" s="14" t="s">
        <v>422</v>
      </c>
      <c r="AU145" s="14" t="s">
        <v>106</v>
      </c>
      <c r="AY145" s="14" t="s">
        <v>310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4" t="s">
        <v>106</v>
      </c>
      <c r="BK145" s="185">
        <f>ROUND(I145*H145,2)</f>
        <v>0</v>
      </c>
      <c r="BL145" s="14" t="s">
        <v>314</v>
      </c>
      <c r="BM145" s="14" t="s">
        <v>3351</v>
      </c>
    </row>
    <row r="146" spans="2:51" s="11" customFormat="1" ht="11.25">
      <c r="B146" s="186"/>
      <c r="C146" s="187"/>
      <c r="D146" s="188" t="s">
        <v>325</v>
      </c>
      <c r="E146" s="189" t="s">
        <v>734</v>
      </c>
      <c r="F146" s="190" t="s">
        <v>3352</v>
      </c>
      <c r="G146" s="187"/>
      <c r="H146" s="191">
        <v>40</v>
      </c>
      <c r="I146" s="192"/>
      <c r="J146" s="187"/>
      <c r="K146" s="187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325</v>
      </c>
      <c r="AU146" s="197" t="s">
        <v>106</v>
      </c>
      <c r="AV146" s="11" t="s">
        <v>106</v>
      </c>
      <c r="AW146" s="11" t="s">
        <v>31</v>
      </c>
      <c r="AX146" s="11" t="s">
        <v>77</v>
      </c>
      <c r="AY146" s="197" t="s">
        <v>310</v>
      </c>
    </row>
    <row r="147" spans="2:65" s="1" customFormat="1" ht="16.5" customHeight="1">
      <c r="B147" s="31"/>
      <c r="C147" s="208" t="s">
        <v>469</v>
      </c>
      <c r="D147" s="208" t="s">
        <v>422</v>
      </c>
      <c r="E147" s="209" t="s">
        <v>3353</v>
      </c>
      <c r="F147" s="210" t="s">
        <v>2006</v>
      </c>
      <c r="G147" s="211" t="s">
        <v>720</v>
      </c>
      <c r="H147" s="212">
        <v>36</v>
      </c>
      <c r="I147" s="213"/>
      <c r="J147" s="212">
        <f>ROUND(I147*H147,2)</f>
        <v>0</v>
      </c>
      <c r="K147" s="210" t="s">
        <v>402</v>
      </c>
      <c r="L147" s="214"/>
      <c r="M147" s="215" t="s">
        <v>1</v>
      </c>
      <c r="N147" s="216" t="s">
        <v>41</v>
      </c>
      <c r="O147" s="5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AR147" s="14" t="s">
        <v>391</v>
      </c>
      <c r="AT147" s="14" t="s">
        <v>422</v>
      </c>
      <c r="AU147" s="14" t="s">
        <v>106</v>
      </c>
      <c r="AY147" s="14" t="s">
        <v>310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4" t="s">
        <v>106</v>
      </c>
      <c r="BK147" s="185">
        <f>ROUND(I147*H147,2)</f>
        <v>0</v>
      </c>
      <c r="BL147" s="14" t="s">
        <v>314</v>
      </c>
      <c r="BM147" s="14" t="s">
        <v>3354</v>
      </c>
    </row>
    <row r="148" spans="2:51" s="11" customFormat="1" ht="11.25">
      <c r="B148" s="186"/>
      <c r="C148" s="187"/>
      <c r="D148" s="188" t="s">
        <v>325</v>
      </c>
      <c r="E148" s="189" t="s">
        <v>739</v>
      </c>
      <c r="F148" s="190" t="s">
        <v>3355</v>
      </c>
      <c r="G148" s="187"/>
      <c r="H148" s="191">
        <v>36</v>
      </c>
      <c r="I148" s="192"/>
      <c r="J148" s="187"/>
      <c r="K148" s="187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325</v>
      </c>
      <c r="AU148" s="197" t="s">
        <v>106</v>
      </c>
      <c r="AV148" s="11" t="s">
        <v>106</v>
      </c>
      <c r="AW148" s="11" t="s">
        <v>31</v>
      </c>
      <c r="AX148" s="11" t="s">
        <v>77</v>
      </c>
      <c r="AY148" s="197" t="s">
        <v>310</v>
      </c>
    </row>
    <row r="149" spans="2:65" s="1" customFormat="1" ht="16.5" customHeight="1">
      <c r="B149" s="31"/>
      <c r="C149" s="208" t="s">
        <v>479</v>
      </c>
      <c r="D149" s="208" t="s">
        <v>422</v>
      </c>
      <c r="E149" s="209" t="s">
        <v>3356</v>
      </c>
      <c r="F149" s="210" t="s">
        <v>3357</v>
      </c>
      <c r="G149" s="211" t="s">
        <v>720</v>
      </c>
      <c r="H149" s="212">
        <v>16</v>
      </c>
      <c r="I149" s="213"/>
      <c r="J149" s="212">
        <f>ROUND(I149*H149,2)</f>
        <v>0</v>
      </c>
      <c r="K149" s="210" t="s">
        <v>402</v>
      </c>
      <c r="L149" s="214"/>
      <c r="M149" s="215" t="s">
        <v>1</v>
      </c>
      <c r="N149" s="216" t="s">
        <v>41</v>
      </c>
      <c r="O149" s="57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14" t="s">
        <v>391</v>
      </c>
      <c r="AT149" s="14" t="s">
        <v>422</v>
      </c>
      <c r="AU149" s="14" t="s">
        <v>106</v>
      </c>
      <c r="AY149" s="14" t="s">
        <v>310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4" t="s">
        <v>106</v>
      </c>
      <c r="BK149" s="185">
        <f>ROUND(I149*H149,2)</f>
        <v>0</v>
      </c>
      <c r="BL149" s="14" t="s">
        <v>314</v>
      </c>
      <c r="BM149" s="14" t="s">
        <v>3358</v>
      </c>
    </row>
    <row r="150" spans="2:51" s="11" customFormat="1" ht="11.25">
      <c r="B150" s="186"/>
      <c r="C150" s="187"/>
      <c r="D150" s="188" t="s">
        <v>325</v>
      </c>
      <c r="E150" s="189" t="s">
        <v>747</v>
      </c>
      <c r="F150" s="190" t="s">
        <v>3359</v>
      </c>
      <c r="G150" s="187"/>
      <c r="H150" s="191">
        <v>16</v>
      </c>
      <c r="I150" s="192"/>
      <c r="J150" s="187"/>
      <c r="K150" s="187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325</v>
      </c>
      <c r="AU150" s="197" t="s">
        <v>106</v>
      </c>
      <c r="AV150" s="11" t="s">
        <v>106</v>
      </c>
      <c r="AW150" s="11" t="s">
        <v>31</v>
      </c>
      <c r="AX150" s="11" t="s">
        <v>77</v>
      </c>
      <c r="AY150" s="197" t="s">
        <v>310</v>
      </c>
    </row>
    <row r="151" spans="2:65" s="1" customFormat="1" ht="16.5" customHeight="1">
      <c r="B151" s="31"/>
      <c r="C151" s="208" t="s">
        <v>499</v>
      </c>
      <c r="D151" s="208" t="s">
        <v>422</v>
      </c>
      <c r="E151" s="209" t="s">
        <v>3360</v>
      </c>
      <c r="F151" s="210" t="s">
        <v>3361</v>
      </c>
      <c r="G151" s="211" t="s">
        <v>422</v>
      </c>
      <c r="H151" s="212">
        <v>35</v>
      </c>
      <c r="I151" s="213"/>
      <c r="J151" s="212">
        <f>ROUND(I151*H151,2)</f>
        <v>0</v>
      </c>
      <c r="K151" s="210" t="s">
        <v>402</v>
      </c>
      <c r="L151" s="214"/>
      <c r="M151" s="215" t="s">
        <v>1</v>
      </c>
      <c r="N151" s="216" t="s">
        <v>41</v>
      </c>
      <c r="O151" s="57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14" t="s">
        <v>391</v>
      </c>
      <c r="AT151" s="14" t="s">
        <v>422</v>
      </c>
      <c r="AU151" s="14" t="s">
        <v>106</v>
      </c>
      <c r="AY151" s="14" t="s">
        <v>310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4" t="s">
        <v>106</v>
      </c>
      <c r="BK151" s="185">
        <f>ROUND(I151*H151,2)</f>
        <v>0</v>
      </c>
      <c r="BL151" s="14" t="s">
        <v>314</v>
      </c>
      <c r="BM151" s="14" t="s">
        <v>3362</v>
      </c>
    </row>
    <row r="152" spans="2:51" s="11" customFormat="1" ht="11.25">
      <c r="B152" s="186"/>
      <c r="C152" s="187"/>
      <c r="D152" s="188" t="s">
        <v>325</v>
      </c>
      <c r="E152" s="189" t="s">
        <v>753</v>
      </c>
      <c r="F152" s="190" t="s">
        <v>3363</v>
      </c>
      <c r="G152" s="187"/>
      <c r="H152" s="191">
        <v>35</v>
      </c>
      <c r="I152" s="192"/>
      <c r="J152" s="187"/>
      <c r="K152" s="187"/>
      <c r="L152" s="193"/>
      <c r="M152" s="194"/>
      <c r="N152" s="195"/>
      <c r="O152" s="195"/>
      <c r="P152" s="195"/>
      <c r="Q152" s="195"/>
      <c r="R152" s="195"/>
      <c r="S152" s="195"/>
      <c r="T152" s="196"/>
      <c r="AT152" s="197" t="s">
        <v>325</v>
      </c>
      <c r="AU152" s="197" t="s">
        <v>106</v>
      </c>
      <c r="AV152" s="11" t="s">
        <v>106</v>
      </c>
      <c r="AW152" s="11" t="s">
        <v>31</v>
      </c>
      <c r="AX152" s="11" t="s">
        <v>77</v>
      </c>
      <c r="AY152" s="197" t="s">
        <v>310</v>
      </c>
    </row>
    <row r="153" spans="2:65" s="1" customFormat="1" ht="16.5" customHeight="1">
      <c r="B153" s="31"/>
      <c r="C153" s="208" t="s">
        <v>7</v>
      </c>
      <c r="D153" s="208" t="s">
        <v>422</v>
      </c>
      <c r="E153" s="209" t="s">
        <v>3364</v>
      </c>
      <c r="F153" s="210" t="s">
        <v>3365</v>
      </c>
      <c r="G153" s="211" t="s">
        <v>720</v>
      </c>
      <c r="H153" s="212">
        <v>24</v>
      </c>
      <c r="I153" s="213"/>
      <c r="J153" s="212">
        <f>ROUND(I153*H153,2)</f>
        <v>0</v>
      </c>
      <c r="K153" s="210" t="s">
        <v>402</v>
      </c>
      <c r="L153" s="214"/>
      <c r="M153" s="215" t="s">
        <v>1</v>
      </c>
      <c r="N153" s="216" t="s">
        <v>41</v>
      </c>
      <c r="O153" s="57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14" t="s">
        <v>391</v>
      </c>
      <c r="AT153" s="14" t="s">
        <v>422</v>
      </c>
      <c r="AU153" s="14" t="s">
        <v>106</v>
      </c>
      <c r="AY153" s="14" t="s">
        <v>310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4" t="s">
        <v>106</v>
      </c>
      <c r="BK153" s="185">
        <f>ROUND(I153*H153,2)</f>
        <v>0</v>
      </c>
      <c r="BL153" s="14" t="s">
        <v>314</v>
      </c>
      <c r="BM153" s="14" t="s">
        <v>3366</v>
      </c>
    </row>
    <row r="154" spans="2:51" s="11" customFormat="1" ht="11.25">
      <c r="B154" s="186"/>
      <c r="C154" s="187"/>
      <c r="D154" s="188" t="s">
        <v>325</v>
      </c>
      <c r="E154" s="189" t="s">
        <v>758</v>
      </c>
      <c r="F154" s="190" t="s">
        <v>3367</v>
      </c>
      <c r="G154" s="187"/>
      <c r="H154" s="191">
        <v>24</v>
      </c>
      <c r="I154" s="192"/>
      <c r="J154" s="187"/>
      <c r="K154" s="187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325</v>
      </c>
      <c r="AU154" s="197" t="s">
        <v>106</v>
      </c>
      <c r="AV154" s="11" t="s">
        <v>106</v>
      </c>
      <c r="AW154" s="11" t="s">
        <v>31</v>
      </c>
      <c r="AX154" s="11" t="s">
        <v>77</v>
      </c>
      <c r="AY154" s="197" t="s">
        <v>310</v>
      </c>
    </row>
    <row r="155" spans="2:65" s="1" customFormat="1" ht="16.5" customHeight="1">
      <c r="B155" s="31"/>
      <c r="C155" s="208" t="s">
        <v>520</v>
      </c>
      <c r="D155" s="208" t="s">
        <v>422</v>
      </c>
      <c r="E155" s="209" t="s">
        <v>3368</v>
      </c>
      <c r="F155" s="210" t="s">
        <v>3369</v>
      </c>
      <c r="G155" s="211" t="s">
        <v>720</v>
      </c>
      <c r="H155" s="212">
        <v>24</v>
      </c>
      <c r="I155" s="213"/>
      <c r="J155" s="212">
        <f>ROUND(I155*H155,2)</f>
        <v>0</v>
      </c>
      <c r="K155" s="210" t="s">
        <v>402</v>
      </c>
      <c r="L155" s="214"/>
      <c r="M155" s="215" t="s">
        <v>1</v>
      </c>
      <c r="N155" s="216" t="s">
        <v>41</v>
      </c>
      <c r="O155" s="57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14" t="s">
        <v>391</v>
      </c>
      <c r="AT155" s="14" t="s">
        <v>422</v>
      </c>
      <c r="AU155" s="14" t="s">
        <v>106</v>
      </c>
      <c r="AY155" s="14" t="s">
        <v>310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4" t="s">
        <v>106</v>
      </c>
      <c r="BK155" s="185">
        <f>ROUND(I155*H155,2)</f>
        <v>0</v>
      </c>
      <c r="BL155" s="14" t="s">
        <v>314</v>
      </c>
      <c r="BM155" s="14" t="s">
        <v>3370</v>
      </c>
    </row>
    <row r="156" spans="2:51" s="11" customFormat="1" ht="11.25">
      <c r="B156" s="186"/>
      <c r="C156" s="187"/>
      <c r="D156" s="188" t="s">
        <v>325</v>
      </c>
      <c r="E156" s="189" t="s">
        <v>767</v>
      </c>
      <c r="F156" s="190" t="s">
        <v>3367</v>
      </c>
      <c r="G156" s="187"/>
      <c r="H156" s="191">
        <v>24</v>
      </c>
      <c r="I156" s="192"/>
      <c r="J156" s="187"/>
      <c r="K156" s="187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325</v>
      </c>
      <c r="AU156" s="197" t="s">
        <v>106</v>
      </c>
      <c r="AV156" s="11" t="s">
        <v>106</v>
      </c>
      <c r="AW156" s="11" t="s">
        <v>31</v>
      </c>
      <c r="AX156" s="11" t="s">
        <v>77</v>
      </c>
      <c r="AY156" s="197" t="s">
        <v>310</v>
      </c>
    </row>
    <row r="157" spans="2:65" s="1" customFormat="1" ht="16.5" customHeight="1">
      <c r="B157" s="31"/>
      <c r="C157" s="208" t="s">
        <v>541</v>
      </c>
      <c r="D157" s="208" t="s">
        <v>422</v>
      </c>
      <c r="E157" s="209" t="s">
        <v>3371</v>
      </c>
      <c r="F157" s="210" t="s">
        <v>3372</v>
      </c>
      <c r="G157" s="211" t="s">
        <v>422</v>
      </c>
      <c r="H157" s="212">
        <v>760</v>
      </c>
      <c r="I157" s="213"/>
      <c r="J157" s="212">
        <f>ROUND(I157*H157,2)</f>
        <v>0</v>
      </c>
      <c r="K157" s="210" t="s">
        <v>402</v>
      </c>
      <c r="L157" s="214"/>
      <c r="M157" s="215" t="s">
        <v>1</v>
      </c>
      <c r="N157" s="216" t="s">
        <v>41</v>
      </c>
      <c r="O157" s="5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14" t="s">
        <v>391</v>
      </c>
      <c r="AT157" s="14" t="s">
        <v>422</v>
      </c>
      <c r="AU157" s="14" t="s">
        <v>106</v>
      </c>
      <c r="AY157" s="14" t="s">
        <v>310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4" t="s">
        <v>106</v>
      </c>
      <c r="BK157" s="185">
        <f>ROUND(I157*H157,2)</f>
        <v>0</v>
      </c>
      <c r="BL157" s="14" t="s">
        <v>314</v>
      </c>
      <c r="BM157" s="14" t="s">
        <v>3373</v>
      </c>
    </row>
    <row r="158" spans="2:51" s="11" customFormat="1" ht="11.25">
      <c r="B158" s="186"/>
      <c r="C158" s="187"/>
      <c r="D158" s="188" t="s">
        <v>325</v>
      </c>
      <c r="E158" s="189" t="s">
        <v>775</v>
      </c>
      <c r="F158" s="190" t="s">
        <v>3374</v>
      </c>
      <c r="G158" s="187"/>
      <c r="H158" s="191">
        <v>760</v>
      </c>
      <c r="I158" s="192"/>
      <c r="J158" s="187"/>
      <c r="K158" s="187"/>
      <c r="L158" s="193"/>
      <c r="M158" s="194"/>
      <c r="N158" s="195"/>
      <c r="O158" s="195"/>
      <c r="P158" s="195"/>
      <c r="Q158" s="195"/>
      <c r="R158" s="195"/>
      <c r="S158" s="195"/>
      <c r="T158" s="196"/>
      <c r="AT158" s="197" t="s">
        <v>325</v>
      </c>
      <c r="AU158" s="197" t="s">
        <v>106</v>
      </c>
      <c r="AV158" s="11" t="s">
        <v>106</v>
      </c>
      <c r="AW158" s="11" t="s">
        <v>31</v>
      </c>
      <c r="AX158" s="11" t="s">
        <v>77</v>
      </c>
      <c r="AY158" s="197" t="s">
        <v>310</v>
      </c>
    </row>
    <row r="159" spans="2:65" s="1" customFormat="1" ht="16.5" customHeight="1">
      <c r="B159" s="31"/>
      <c r="C159" s="208" t="s">
        <v>555</v>
      </c>
      <c r="D159" s="208" t="s">
        <v>422</v>
      </c>
      <c r="E159" s="209" t="s">
        <v>3375</v>
      </c>
      <c r="F159" s="210" t="s">
        <v>2014</v>
      </c>
      <c r="G159" s="211" t="s">
        <v>720</v>
      </c>
      <c r="H159" s="212">
        <v>36</v>
      </c>
      <c r="I159" s="213"/>
      <c r="J159" s="212">
        <f>ROUND(I159*H159,2)</f>
        <v>0</v>
      </c>
      <c r="K159" s="210" t="s">
        <v>402</v>
      </c>
      <c r="L159" s="214"/>
      <c r="M159" s="215" t="s">
        <v>1</v>
      </c>
      <c r="N159" s="216" t="s">
        <v>41</v>
      </c>
      <c r="O159" s="5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AR159" s="14" t="s">
        <v>391</v>
      </c>
      <c r="AT159" s="14" t="s">
        <v>422</v>
      </c>
      <c r="AU159" s="14" t="s">
        <v>106</v>
      </c>
      <c r="AY159" s="14" t="s">
        <v>310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4" t="s">
        <v>106</v>
      </c>
      <c r="BK159" s="185">
        <f>ROUND(I159*H159,2)</f>
        <v>0</v>
      </c>
      <c r="BL159" s="14" t="s">
        <v>314</v>
      </c>
      <c r="BM159" s="14" t="s">
        <v>3376</v>
      </c>
    </row>
    <row r="160" spans="2:51" s="11" customFormat="1" ht="11.25">
      <c r="B160" s="186"/>
      <c r="C160" s="187"/>
      <c r="D160" s="188" t="s">
        <v>325</v>
      </c>
      <c r="E160" s="189" t="s">
        <v>781</v>
      </c>
      <c r="F160" s="190" t="s">
        <v>3377</v>
      </c>
      <c r="G160" s="187"/>
      <c r="H160" s="191">
        <v>36</v>
      </c>
      <c r="I160" s="192"/>
      <c r="J160" s="187"/>
      <c r="K160" s="187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325</v>
      </c>
      <c r="AU160" s="197" t="s">
        <v>106</v>
      </c>
      <c r="AV160" s="11" t="s">
        <v>106</v>
      </c>
      <c r="AW160" s="11" t="s">
        <v>31</v>
      </c>
      <c r="AX160" s="11" t="s">
        <v>77</v>
      </c>
      <c r="AY160" s="197" t="s">
        <v>310</v>
      </c>
    </row>
    <row r="161" spans="2:65" s="1" customFormat="1" ht="16.5" customHeight="1">
      <c r="B161" s="31"/>
      <c r="C161" s="208" t="s">
        <v>563</v>
      </c>
      <c r="D161" s="208" t="s">
        <v>422</v>
      </c>
      <c r="E161" s="209" t="s">
        <v>3378</v>
      </c>
      <c r="F161" s="210" t="s">
        <v>2018</v>
      </c>
      <c r="G161" s="211" t="s">
        <v>720</v>
      </c>
      <c r="H161" s="212">
        <v>36</v>
      </c>
      <c r="I161" s="213"/>
      <c r="J161" s="212">
        <f>ROUND(I161*H161,2)</f>
        <v>0</v>
      </c>
      <c r="K161" s="210" t="s">
        <v>402</v>
      </c>
      <c r="L161" s="214"/>
      <c r="M161" s="215" t="s">
        <v>1</v>
      </c>
      <c r="N161" s="216" t="s">
        <v>41</v>
      </c>
      <c r="O161" s="5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14" t="s">
        <v>391</v>
      </c>
      <c r="AT161" s="14" t="s">
        <v>422</v>
      </c>
      <c r="AU161" s="14" t="s">
        <v>106</v>
      </c>
      <c r="AY161" s="14" t="s">
        <v>310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4" t="s">
        <v>106</v>
      </c>
      <c r="BK161" s="185">
        <f>ROUND(I161*H161,2)</f>
        <v>0</v>
      </c>
      <c r="BL161" s="14" t="s">
        <v>314</v>
      </c>
      <c r="BM161" s="14" t="s">
        <v>3379</v>
      </c>
    </row>
    <row r="162" spans="2:51" s="11" customFormat="1" ht="11.25">
      <c r="B162" s="186"/>
      <c r="C162" s="187"/>
      <c r="D162" s="188" t="s">
        <v>325</v>
      </c>
      <c r="E162" s="189" t="s">
        <v>789</v>
      </c>
      <c r="F162" s="190" t="s">
        <v>3377</v>
      </c>
      <c r="G162" s="187"/>
      <c r="H162" s="191">
        <v>36</v>
      </c>
      <c r="I162" s="192"/>
      <c r="J162" s="187"/>
      <c r="K162" s="187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325</v>
      </c>
      <c r="AU162" s="197" t="s">
        <v>106</v>
      </c>
      <c r="AV162" s="11" t="s">
        <v>106</v>
      </c>
      <c r="AW162" s="11" t="s">
        <v>31</v>
      </c>
      <c r="AX162" s="11" t="s">
        <v>77</v>
      </c>
      <c r="AY162" s="197" t="s">
        <v>310</v>
      </c>
    </row>
    <row r="163" spans="2:65" s="1" customFormat="1" ht="16.5" customHeight="1">
      <c r="B163" s="31"/>
      <c r="C163" s="208" t="s">
        <v>571</v>
      </c>
      <c r="D163" s="208" t="s">
        <v>422</v>
      </c>
      <c r="E163" s="209" t="s">
        <v>3380</v>
      </c>
      <c r="F163" s="210" t="s">
        <v>3381</v>
      </c>
      <c r="G163" s="211" t="s">
        <v>720</v>
      </c>
      <c r="H163" s="212">
        <v>18</v>
      </c>
      <c r="I163" s="213"/>
      <c r="J163" s="212">
        <f>ROUND(I163*H163,2)</f>
        <v>0</v>
      </c>
      <c r="K163" s="210" t="s">
        <v>402</v>
      </c>
      <c r="L163" s="214"/>
      <c r="M163" s="215" t="s">
        <v>1</v>
      </c>
      <c r="N163" s="216" t="s">
        <v>41</v>
      </c>
      <c r="O163" s="5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AR163" s="14" t="s">
        <v>391</v>
      </c>
      <c r="AT163" s="14" t="s">
        <v>422</v>
      </c>
      <c r="AU163" s="14" t="s">
        <v>106</v>
      </c>
      <c r="AY163" s="14" t="s">
        <v>310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4" t="s">
        <v>106</v>
      </c>
      <c r="BK163" s="185">
        <f>ROUND(I163*H163,2)</f>
        <v>0</v>
      </c>
      <c r="BL163" s="14" t="s">
        <v>314</v>
      </c>
      <c r="BM163" s="14" t="s">
        <v>3382</v>
      </c>
    </row>
    <row r="164" spans="2:51" s="11" customFormat="1" ht="11.25">
      <c r="B164" s="186"/>
      <c r="C164" s="187"/>
      <c r="D164" s="188" t="s">
        <v>325</v>
      </c>
      <c r="E164" s="189" t="s">
        <v>795</v>
      </c>
      <c r="F164" s="190" t="s">
        <v>3383</v>
      </c>
      <c r="G164" s="187"/>
      <c r="H164" s="191">
        <v>18</v>
      </c>
      <c r="I164" s="192"/>
      <c r="J164" s="187"/>
      <c r="K164" s="187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325</v>
      </c>
      <c r="AU164" s="197" t="s">
        <v>106</v>
      </c>
      <c r="AV164" s="11" t="s">
        <v>106</v>
      </c>
      <c r="AW164" s="11" t="s">
        <v>31</v>
      </c>
      <c r="AX164" s="11" t="s">
        <v>77</v>
      </c>
      <c r="AY164" s="197" t="s">
        <v>310</v>
      </c>
    </row>
    <row r="165" spans="2:65" s="1" customFormat="1" ht="16.5" customHeight="1">
      <c r="B165" s="31"/>
      <c r="C165" s="208" t="s">
        <v>579</v>
      </c>
      <c r="D165" s="208" t="s">
        <v>422</v>
      </c>
      <c r="E165" s="209" t="s">
        <v>3384</v>
      </c>
      <c r="F165" s="210" t="s">
        <v>3385</v>
      </c>
      <c r="G165" s="211" t="s">
        <v>720</v>
      </c>
      <c r="H165" s="212">
        <v>18</v>
      </c>
      <c r="I165" s="213"/>
      <c r="J165" s="212">
        <f>ROUND(I165*H165,2)</f>
        <v>0</v>
      </c>
      <c r="K165" s="210" t="s">
        <v>402</v>
      </c>
      <c r="L165" s="214"/>
      <c r="M165" s="215" t="s">
        <v>1</v>
      </c>
      <c r="N165" s="216" t="s">
        <v>41</v>
      </c>
      <c r="O165" s="5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14" t="s">
        <v>391</v>
      </c>
      <c r="AT165" s="14" t="s">
        <v>422</v>
      </c>
      <c r="AU165" s="14" t="s">
        <v>106</v>
      </c>
      <c r="AY165" s="14" t="s">
        <v>310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4" t="s">
        <v>106</v>
      </c>
      <c r="BK165" s="185">
        <f>ROUND(I165*H165,2)</f>
        <v>0</v>
      </c>
      <c r="BL165" s="14" t="s">
        <v>314</v>
      </c>
      <c r="BM165" s="14" t="s">
        <v>3386</v>
      </c>
    </row>
    <row r="166" spans="2:51" s="11" customFormat="1" ht="11.25">
      <c r="B166" s="186"/>
      <c r="C166" s="187"/>
      <c r="D166" s="188" t="s">
        <v>325</v>
      </c>
      <c r="E166" s="189" t="s">
        <v>803</v>
      </c>
      <c r="F166" s="190" t="s">
        <v>3383</v>
      </c>
      <c r="G166" s="187"/>
      <c r="H166" s="191">
        <v>18</v>
      </c>
      <c r="I166" s="192"/>
      <c r="J166" s="187"/>
      <c r="K166" s="187"/>
      <c r="L166" s="193"/>
      <c r="M166" s="194"/>
      <c r="N166" s="195"/>
      <c r="O166" s="195"/>
      <c r="P166" s="195"/>
      <c r="Q166" s="195"/>
      <c r="R166" s="195"/>
      <c r="S166" s="195"/>
      <c r="T166" s="196"/>
      <c r="AT166" s="197" t="s">
        <v>325</v>
      </c>
      <c r="AU166" s="197" t="s">
        <v>106</v>
      </c>
      <c r="AV166" s="11" t="s">
        <v>106</v>
      </c>
      <c r="AW166" s="11" t="s">
        <v>31</v>
      </c>
      <c r="AX166" s="11" t="s">
        <v>77</v>
      </c>
      <c r="AY166" s="197" t="s">
        <v>310</v>
      </c>
    </row>
    <row r="167" spans="2:65" s="1" customFormat="1" ht="16.5" customHeight="1">
      <c r="B167" s="31"/>
      <c r="C167" s="208" t="s">
        <v>587</v>
      </c>
      <c r="D167" s="208" t="s">
        <v>422</v>
      </c>
      <c r="E167" s="209" t="s">
        <v>3387</v>
      </c>
      <c r="F167" s="210" t="s">
        <v>3388</v>
      </c>
      <c r="G167" s="211" t="s">
        <v>720</v>
      </c>
      <c r="H167" s="212">
        <v>4</v>
      </c>
      <c r="I167" s="213"/>
      <c r="J167" s="212">
        <f>ROUND(I167*H167,2)</f>
        <v>0</v>
      </c>
      <c r="K167" s="210" t="s">
        <v>402</v>
      </c>
      <c r="L167" s="214"/>
      <c r="M167" s="215" t="s">
        <v>1</v>
      </c>
      <c r="N167" s="216" t="s">
        <v>41</v>
      </c>
      <c r="O167" s="57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14" t="s">
        <v>391</v>
      </c>
      <c r="AT167" s="14" t="s">
        <v>422</v>
      </c>
      <c r="AU167" s="14" t="s">
        <v>106</v>
      </c>
      <c r="AY167" s="14" t="s">
        <v>310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4" t="s">
        <v>106</v>
      </c>
      <c r="BK167" s="185">
        <f>ROUND(I167*H167,2)</f>
        <v>0</v>
      </c>
      <c r="BL167" s="14" t="s">
        <v>314</v>
      </c>
      <c r="BM167" s="14" t="s">
        <v>3389</v>
      </c>
    </row>
    <row r="168" spans="2:51" s="11" customFormat="1" ht="11.25">
      <c r="B168" s="186"/>
      <c r="C168" s="187"/>
      <c r="D168" s="188" t="s">
        <v>325</v>
      </c>
      <c r="E168" s="189" t="s">
        <v>810</v>
      </c>
      <c r="F168" s="190" t="s">
        <v>2184</v>
      </c>
      <c r="G168" s="187"/>
      <c r="H168" s="191">
        <v>4</v>
      </c>
      <c r="I168" s="192"/>
      <c r="J168" s="187"/>
      <c r="K168" s="187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325</v>
      </c>
      <c r="AU168" s="197" t="s">
        <v>106</v>
      </c>
      <c r="AV168" s="11" t="s">
        <v>106</v>
      </c>
      <c r="AW168" s="11" t="s">
        <v>31</v>
      </c>
      <c r="AX168" s="11" t="s">
        <v>77</v>
      </c>
      <c r="AY168" s="197" t="s">
        <v>310</v>
      </c>
    </row>
    <row r="169" spans="2:65" s="1" customFormat="1" ht="16.5" customHeight="1">
      <c r="B169" s="31"/>
      <c r="C169" s="208" t="s">
        <v>595</v>
      </c>
      <c r="D169" s="208" t="s">
        <v>422</v>
      </c>
      <c r="E169" s="209" t="s">
        <v>3390</v>
      </c>
      <c r="F169" s="210" t="s">
        <v>3391</v>
      </c>
      <c r="G169" s="211" t="s">
        <v>720</v>
      </c>
      <c r="H169" s="212">
        <v>4</v>
      </c>
      <c r="I169" s="213"/>
      <c r="J169" s="212">
        <f>ROUND(I169*H169,2)</f>
        <v>0</v>
      </c>
      <c r="K169" s="210" t="s">
        <v>402</v>
      </c>
      <c r="L169" s="214"/>
      <c r="M169" s="215" t="s">
        <v>1</v>
      </c>
      <c r="N169" s="216" t="s">
        <v>41</v>
      </c>
      <c r="O169" s="57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14" t="s">
        <v>391</v>
      </c>
      <c r="AT169" s="14" t="s">
        <v>422</v>
      </c>
      <c r="AU169" s="14" t="s">
        <v>106</v>
      </c>
      <c r="AY169" s="14" t="s">
        <v>310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4" t="s">
        <v>106</v>
      </c>
      <c r="BK169" s="185">
        <f>ROUND(I169*H169,2)</f>
        <v>0</v>
      </c>
      <c r="BL169" s="14" t="s">
        <v>314</v>
      </c>
      <c r="BM169" s="14" t="s">
        <v>3392</v>
      </c>
    </row>
    <row r="170" spans="2:51" s="11" customFormat="1" ht="11.25">
      <c r="B170" s="186"/>
      <c r="C170" s="187"/>
      <c r="D170" s="188" t="s">
        <v>325</v>
      </c>
      <c r="E170" s="189" t="s">
        <v>817</v>
      </c>
      <c r="F170" s="190" t="s">
        <v>2184</v>
      </c>
      <c r="G170" s="187"/>
      <c r="H170" s="191">
        <v>4</v>
      </c>
      <c r="I170" s="192"/>
      <c r="J170" s="187"/>
      <c r="K170" s="187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325</v>
      </c>
      <c r="AU170" s="197" t="s">
        <v>106</v>
      </c>
      <c r="AV170" s="11" t="s">
        <v>106</v>
      </c>
      <c r="AW170" s="11" t="s">
        <v>31</v>
      </c>
      <c r="AX170" s="11" t="s">
        <v>77</v>
      </c>
      <c r="AY170" s="197" t="s">
        <v>310</v>
      </c>
    </row>
    <row r="171" spans="2:65" s="1" customFormat="1" ht="16.5" customHeight="1">
      <c r="B171" s="31"/>
      <c r="C171" s="208" t="s">
        <v>619</v>
      </c>
      <c r="D171" s="208" t="s">
        <v>422</v>
      </c>
      <c r="E171" s="209" t="s">
        <v>3393</v>
      </c>
      <c r="F171" s="210" t="s">
        <v>3394</v>
      </c>
      <c r="G171" s="211" t="s">
        <v>720</v>
      </c>
      <c r="H171" s="212">
        <v>4</v>
      </c>
      <c r="I171" s="213"/>
      <c r="J171" s="212">
        <f>ROUND(I171*H171,2)</f>
        <v>0</v>
      </c>
      <c r="K171" s="210" t="s">
        <v>402</v>
      </c>
      <c r="L171" s="214"/>
      <c r="M171" s="215" t="s">
        <v>1</v>
      </c>
      <c r="N171" s="216" t="s">
        <v>41</v>
      </c>
      <c r="O171" s="57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14" t="s">
        <v>391</v>
      </c>
      <c r="AT171" s="14" t="s">
        <v>422</v>
      </c>
      <c r="AU171" s="14" t="s">
        <v>106</v>
      </c>
      <c r="AY171" s="14" t="s">
        <v>310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4" t="s">
        <v>106</v>
      </c>
      <c r="BK171" s="185">
        <f>ROUND(I171*H171,2)</f>
        <v>0</v>
      </c>
      <c r="BL171" s="14" t="s">
        <v>314</v>
      </c>
      <c r="BM171" s="14" t="s">
        <v>3395</v>
      </c>
    </row>
    <row r="172" spans="2:51" s="11" customFormat="1" ht="11.25">
      <c r="B172" s="186"/>
      <c r="C172" s="187"/>
      <c r="D172" s="188" t="s">
        <v>325</v>
      </c>
      <c r="E172" s="189" t="s">
        <v>823</v>
      </c>
      <c r="F172" s="190" t="s">
        <v>2184</v>
      </c>
      <c r="G172" s="187"/>
      <c r="H172" s="191">
        <v>4</v>
      </c>
      <c r="I172" s="192"/>
      <c r="J172" s="187"/>
      <c r="K172" s="187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325</v>
      </c>
      <c r="AU172" s="197" t="s">
        <v>106</v>
      </c>
      <c r="AV172" s="11" t="s">
        <v>106</v>
      </c>
      <c r="AW172" s="11" t="s">
        <v>31</v>
      </c>
      <c r="AX172" s="11" t="s">
        <v>77</v>
      </c>
      <c r="AY172" s="197" t="s">
        <v>310</v>
      </c>
    </row>
    <row r="173" spans="2:65" s="1" customFormat="1" ht="16.5" customHeight="1">
      <c r="B173" s="31"/>
      <c r="C173" s="208" t="s">
        <v>625</v>
      </c>
      <c r="D173" s="208" t="s">
        <v>422</v>
      </c>
      <c r="E173" s="209" t="s">
        <v>3396</v>
      </c>
      <c r="F173" s="210" t="s">
        <v>3397</v>
      </c>
      <c r="G173" s="211" t="s">
        <v>422</v>
      </c>
      <c r="H173" s="212">
        <v>18</v>
      </c>
      <c r="I173" s="213"/>
      <c r="J173" s="212">
        <f>ROUND(I173*H173,2)</f>
        <v>0</v>
      </c>
      <c r="K173" s="210" t="s">
        <v>402</v>
      </c>
      <c r="L173" s="214"/>
      <c r="M173" s="215" t="s">
        <v>1</v>
      </c>
      <c r="N173" s="216" t="s">
        <v>41</v>
      </c>
      <c r="O173" s="5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14" t="s">
        <v>391</v>
      </c>
      <c r="AT173" s="14" t="s">
        <v>422</v>
      </c>
      <c r="AU173" s="14" t="s">
        <v>106</v>
      </c>
      <c r="AY173" s="14" t="s">
        <v>310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4" t="s">
        <v>106</v>
      </c>
      <c r="BK173" s="185">
        <f>ROUND(I173*H173,2)</f>
        <v>0</v>
      </c>
      <c r="BL173" s="14" t="s">
        <v>314</v>
      </c>
      <c r="BM173" s="14" t="s">
        <v>3398</v>
      </c>
    </row>
    <row r="174" spans="2:51" s="11" customFormat="1" ht="11.25">
      <c r="B174" s="186"/>
      <c r="C174" s="187"/>
      <c r="D174" s="188" t="s">
        <v>325</v>
      </c>
      <c r="E174" s="189" t="s">
        <v>2888</v>
      </c>
      <c r="F174" s="190" t="s">
        <v>3399</v>
      </c>
      <c r="G174" s="187"/>
      <c r="H174" s="191">
        <v>18</v>
      </c>
      <c r="I174" s="192"/>
      <c r="J174" s="187"/>
      <c r="K174" s="187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325</v>
      </c>
      <c r="AU174" s="197" t="s">
        <v>106</v>
      </c>
      <c r="AV174" s="11" t="s">
        <v>106</v>
      </c>
      <c r="AW174" s="11" t="s">
        <v>31</v>
      </c>
      <c r="AX174" s="11" t="s">
        <v>77</v>
      </c>
      <c r="AY174" s="197" t="s">
        <v>310</v>
      </c>
    </row>
    <row r="175" spans="2:65" s="1" customFormat="1" ht="16.5" customHeight="1">
      <c r="B175" s="31"/>
      <c r="C175" s="208" t="s">
        <v>631</v>
      </c>
      <c r="D175" s="208" t="s">
        <v>422</v>
      </c>
      <c r="E175" s="209" t="s">
        <v>3400</v>
      </c>
      <c r="F175" s="210" t="s">
        <v>3401</v>
      </c>
      <c r="G175" s="211" t="s">
        <v>720</v>
      </c>
      <c r="H175" s="212">
        <v>18</v>
      </c>
      <c r="I175" s="213"/>
      <c r="J175" s="212">
        <f>ROUND(I175*H175,2)</f>
        <v>0</v>
      </c>
      <c r="K175" s="210" t="s">
        <v>402</v>
      </c>
      <c r="L175" s="214"/>
      <c r="M175" s="215" t="s">
        <v>1</v>
      </c>
      <c r="N175" s="216" t="s">
        <v>41</v>
      </c>
      <c r="O175" s="57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14" t="s">
        <v>391</v>
      </c>
      <c r="AT175" s="14" t="s">
        <v>422</v>
      </c>
      <c r="AU175" s="14" t="s">
        <v>106</v>
      </c>
      <c r="AY175" s="14" t="s">
        <v>310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4" t="s">
        <v>106</v>
      </c>
      <c r="BK175" s="185">
        <f>ROUND(I175*H175,2)</f>
        <v>0</v>
      </c>
      <c r="BL175" s="14" t="s">
        <v>314</v>
      </c>
      <c r="BM175" s="14" t="s">
        <v>3402</v>
      </c>
    </row>
    <row r="176" spans="2:51" s="11" customFormat="1" ht="11.25">
      <c r="B176" s="186"/>
      <c r="C176" s="187"/>
      <c r="D176" s="188" t="s">
        <v>325</v>
      </c>
      <c r="E176" s="189" t="s">
        <v>840</v>
      </c>
      <c r="F176" s="190" t="s">
        <v>3399</v>
      </c>
      <c r="G176" s="187"/>
      <c r="H176" s="191">
        <v>18</v>
      </c>
      <c r="I176" s="192"/>
      <c r="J176" s="187"/>
      <c r="K176" s="187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325</v>
      </c>
      <c r="AU176" s="197" t="s">
        <v>106</v>
      </c>
      <c r="AV176" s="11" t="s">
        <v>106</v>
      </c>
      <c r="AW176" s="11" t="s">
        <v>31</v>
      </c>
      <c r="AX176" s="11" t="s">
        <v>77</v>
      </c>
      <c r="AY176" s="197" t="s">
        <v>310</v>
      </c>
    </row>
    <row r="177" spans="2:65" s="1" customFormat="1" ht="16.5" customHeight="1">
      <c r="B177" s="31"/>
      <c r="C177" s="208" t="s">
        <v>636</v>
      </c>
      <c r="D177" s="208" t="s">
        <v>422</v>
      </c>
      <c r="E177" s="209" t="s">
        <v>3403</v>
      </c>
      <c r="F177" s="210" t="s">
        <v>2021</v>
      </c>
      <c r="G177" s="211" t="s">
        <v>720</v>
      </c>
      <c r="H177" s="212">
        <v>36</v>
      </c>
      <c r="I177" s="213"/>
      <c r="J177" s="212">
        <f>ROUND(I177*H177,2)</f>
        <v>0</v>
      </c>
      <c r="K177" s="210" t="s">
        <v>402</v>
      </c>
      <c r="L177" s="214"/>
      <c r="M177" s="215" t="s">
        <v>1</v>
      </c>
      <c r="N177" s="216" t="s">
        <v>41</v>
      </c>
      <c r="O177" s="57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14" t="s">
        <v>391</v>
      </c>
      <c r="AT177" s="14" t="s">
        <v>422</v>
      </c>
      <c r="AU177" s="14" t="s">
        <v>106</v>
      </c>
      <c r="AY177" s="14" t="s">
        <v>310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4" t="s">
        <v>106</v>
      </c>
      <c r="BK177" s="185">
        <f>ROUND(I177*H177,2)</f>
        <v>0</v>
      </c>
      <c r="BL177" s="14" t="s">
        <v>314</v>
      </c>
      <c r="BM177" s="14" t="s">
        <v>3404</v>
      </c>
    </row>
    <row r="178" spans="2:51" s="11" customFormat="1" ht="11.25">
      <c r="B178" s="186"/>
      <c r="C178" s="187"/>
      <c r="D178" s="188" t="s">
        <v>325</v>
      </c>
      <c r="E178" s="189" t="s">
        <v>845</v>
      </c>
      <c r="F178" s="190" t="s">
        <v>3405</v>
      </c>
      <c r="G178" s="187"/>
      <c r="H178" s="191">
        <v>36</v>
      </c>
      <c r="I178" s="192"/>
      <c r="J178" s="187"/>
      <c r="K178" s="187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325</v>
      </c>
      <c r="AU178" s="197" t="s">
        <v>106</v>
      </c>
      <c r="AV178" s="11" t="s">
        <v>106</v>
      </c>
      <c r="AW178" s="11" t="s">
        <v>31</v>
      </c>
      <c r="AX178" s="11" t="s">
        <v>77</v>
      </c>
      <c r="AY178" s="197" t="s">
        <v>310</v>
      </c>
    </row>
    <row r="179" spans="2:65" s="1" customFormat="1" ht="16.5" customHeight="1">
      <c r="B179" s="31"/>
      <c r="C179" s="208" t="s">
        <v>644</v>
      </c>
      <c r="D179" s="208" t="s">
        <v>422</v>
      </c>
      <c r="E179" s="209" t="s">
        <v>3406</v>
      </c>
      <c r="F179" s="210" t="s">
        <v>2024</v>
      </c>
      <c r="G179" s="211" t="s">
        <v>720</v>
      </c>
      <c r="H179" s="212">
        <v>16</v>
      </c>
      <c r="I179" s="213"/>
      <c r="J179" s="212">
        <f>ROUND(I179*H179,2)</f>
        <v>0</v>
      </c>
      <c r="K179" s="210" t="s">
        <v>402</v>
      </c>
      <c r="L179" s="214"/>
      <c r="M179" s="215" t="s">
        <v>1</v>
      </c>
      <c r="N179" s="216" t="s">
        <v>41</v>
      </c>
      <c r="O179" s="5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14" t="s">
        <v>391</v>
      </c>
      <c r="AT179" s="14" t="s">
        <v>422</v>
      </c>
      <c r="AU179" s="14" t="s">
        <v>106</v>
      </c>
      <c r="AY179" s="14" t="s">
        <v>310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4" t="s">
        <v>106</v>
      </c>
      <c r="BK179" s="185">
        <f>ROUND(I179*H179,2)</f>
        <v>0</v>
      </c>
      <c r="BL179" s="14" t="s">
        <v>314</v>
      </c>
      <c r="BM179" s="14" t="s">
        <v>3407</v>
      </c>
    </row>
    <row r="180" spans="2:51" s="11" customFormat="1" ht="11.25">
      <c r="B180" s="186"/>
      <c r="C180" s="187"/>
      <c r="D180" s="188" t="s">
        <v>325</v>
      </c>
      <c r="E180" s="189" t="s">
        <v>851</v>
      </c>
      <c r="F180" s="190" t="s">
        <v>3408</v>
      </c>
      <c r="G180" s="187"/>
      <c r="H180" s="191">
        <v>16</v>
      </c>
      <c r="I180" s="192"/>
      <c r="J180" s="187"/>
      <c r="K180" s="187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325</v>
      </c>
      <c r="AU180" s="197" t="s">
        <v>106</v>
      </c>
      <c r="AV180" s="11" t="s">
        <v>106</v>
      </c>
      <c r="AW180" s="11" t="s">
        <v>31</v>
      </c>
      <c r="AX180" s="11" t="s">
        <v>77</v>
      </c>
      <c r="AY180" s="197" t="s">
        <v>310</v>
      </c>
    </row>
    <row r="181" spans="2:65" s="1" customFormat="1" ht="16.5" customHeight="1">
      <c r="B181" s="31"/>
      <c r="C181" s="208" t="s">
        <v>652</v>
      </c>
      <c r="D181" s="208" t="s">
        <v>422</v>
      </c>
      <c r="E181" s="209" t="s">
        <v>3409</v>
      </c>
      <c r="F181" s="210" t="s">
        <v>3410</v>
      </c>
      <c r="G181" s="211" t="s">
        <v>720</v>
      </c>
      <c r="H181" s="212">
        <v>30</v>
      </c>
      <c r="I181" s="213"/>
      <c r="J181" s="212">
        <f>ROUND(I181*H181,2)</f>
        <v>0</v>
      </c>
      <c r="K181" s="210" t="s">
        <v>402</v>
      </c>
      <c r="L181" s="214"/>
      <c r="M181" s="215" t="s">
        <v>1</v>
      </c>
      <c r="N181" s="216" t="s">
        <v>41</v>
      </c>
      <c r="O181" s="57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AR181" s="14" t="s">
        <v>391</v>
      </c>
      <c r="AT181" s="14" t="s">
        <v>422</v>
      </c>
      <c r="AU181" s="14" t="s">
        <v>106</v>
      </c>
      <c r="AY181" s="14" t="s">
        <v>310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4" t="s">
        <v>106</v>
      </c>
      <c r="BK181" s="185">
        <f>ROUND(I181*H181,2)</f>
        <v>0</v>
      </c>
      <c r="BL181" s="14" t="s">
        <v>314</v>
      </c>
      <c r="BM181" s="14" t="s">
        <v>3411</v>
      </c>
    </row>
    <row r="182" spans="2:51" s="11" customFormat="1" ht="11.25">
      <c r="B182" s="186"/>
      <c r="C182" s="187"/>
      <c r="D182" s="188" t="s">
        <v>325</v>
      </c>
      <c r="E182" s="189" t="s">
        <v>2899</v>
      </c>
      <c r="F182" s="190" t="s">
        <v>3412</v>
      </c>
      <c r="G182" s="187"/>
      <c r="H182" s="191">
        <v>30</v>
      </c>
      <c r="I182" s="192"/>
      <c r="J182" s="187"/>
      <c r="K182" s="187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325</v>
      </c>
      <c r="AU182" s="197" t="s">
        <v>106</v>
      </c>
      <c r="AV182" s="11" t="s">
        <v>106</v>
      </c>
      <c r="AW182" s="11" t="s">
        <v>31</v>
      </c>
      <c r="AX182" s="11" t="s">
        <v>77</v>
      </c>
      <c r="AY182" s="197" t="s">
        <v>310</v>
      </c>
    </row>
    <row r="183" spans="2:65" s="1" customFormat="1" ht="16.5" customHeight="1">
      <c r="B183" s="31"/>
      <c r="C183" s="208" t="s">
        <v>661</v>
      </c>
      <c r="D183" s="208" t="s">
        <v>422</v>
      </c>
      <c r="E183" s="209" t="s">
        <v>3413</v>
      </c>
      <c r="F183" s="210" t="s">
        <v>3410</v>
      </c>
      <c r="G183" s="211" t="s">
        <v>720</v>
      </c>
      <c r="H183" s="212">
        <v>60</v>
      </c>
      <c r="I183" s="213"/>
      <c r="J183" s="212">
        <f>ROUND(I183*H183,2)</f>
        <v>0</v>
      </c>
      <c r="K183" s="210" t="s">
        <v>402</v>
      </c>
      <c r="L183" s="214"/>
      <c r="M183" s="215" t="s">
        <v>1</v>
      </c>
      <c r="N183" s="216" t="s">
        <v>41</v>
      </c>
      <c r="O183" s="57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14" t="s">
        <v>391</v>
      </c>
      <c r="AT183" s="14" t="s">
        <v>422</v>
      </c>
      <c r="AU183" s="14" t="s">
        <v>106</v>
      </c>
      <c r="AY183" s="14" t="s">
        <v>310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4" t="s">
        <v>106</v>
      </c>
      <c r="BK183" s="185">
        <f>ROUND(I183*H183,2)</f>
        <v>0</v>
      </c>
      <c r="BL183" s="14" t="s">
        <v>314</v>
      </c>
      <c r="BM183" s="14" t="s">
        <v>3414</v>
      </c>
    </row>
    <row r="184" spans="2:51" s="11" customFormat="1" ht="11.25">
      <c r="B184" s="186"/>
      <c r="C184" s="187"/>
      <c r="D184" s="188" t="s">
        <v>325</v>
      </c>
      <c r="E184" s="189" t="s">
        <v>865</v>
      </c>
      <c r="F184" s="190" t="s">
        <v>3415</v>
      </c>
      <c r="G184" s="187"/>
      <c r="H184" s="191">
        <v>60</v>
      </c>
      <c r="I184" s="192"/>
      <c r="J184" s="187"/>
      <c r="K184" s="187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325</v>
      </c>
      <c r="AU184" s="197" t="s">
        <v>106</v>
      </c>
      <c r="AV184" s="11" t="s">
        <v>106</v>
      </c>
      <c r="AW184" s="11" t="s">
        <v>31</v>
      </c>
      <c r="AX184" s="11" t="s">
        <v>77</v>
      </c>
      <c r="AY184" s="197" t="s">
        <v>310</v>
      </c>
    </row>
    <row r="185" spans="2:65" s="1" customFormat="1" ht="16.5" customHeight="1">
      <c r="B185" s="31"/>
      <c r="C185" s="208" t="s">
        <v>668</v>
      </c>
      <c r="D185" s="208" t="s">
        <v>422</v>
      </c>
      <c r="E185" s="209" t="s">
        <v>3416</v>
      </c>
      <c r="F185" s="210" t="s">
        <v>3417</v>
      </c>
      <c r="G185" s="211" t="s">
        <v>720</v>
      </c>
      <c r="H185" s="212">
        <v>18</v>
      </c>
      <c r="I185" s="213"/>
      <c r="J185" s="212">
        <f>ROUND(I185*H185,2)</f>
        <v>0</v>
      </c>
      <c r="K185" s="210" t="s">
        <v>402</v>
      </c>
      <c r="L185" s="214"/>
      <c r="M185" s="215" t="s">
        <v>1</v>
      </c>
      <c r="N185" s="216" t="s">
        <v>41</v>
      </c>
      <c r="O185" s="57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AR185" s="14" t="s">
        <v>391</v>
      </c>
      <c r="AT185" s="14" t="s">
        <v>422</v>
      </c>
      <c r="AU185" s="14" t="s">
        <v>106</v>
      </c>
      <c r="AY185" s="14" t="s">
        <v>310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4" t="s">
        <v>106</v>
      </c>
      <c r="BK185" s="185">
        <f>ROUND(I185*H185,2)</f>
        <v>0</v>
      </c>
      <c r="BL185" s="14" t="s">
        <v>314</v>
      </c>
      <c r="BM185" s="14" t="s">
        <v>3418</v>
      </c>
    </row>
    <row r="186" spans="2:51" s="11" customFormat="1" ht="11.25">
      <c r="B186" s="186"/>
      <c r="C186" s="187"/>
      <c r="D186" s="188" t="s">
        <v>325</v>
      </c>
      <c r="E186" s="189" t="s">
        <v>871</v>
      </c>
      <c r="F186" s="190" t="s">
        <v>3419</v>
      </c>
      <c r="G186" s="187"/>
      <c r="H186" s="191">
        <v>18</v>
      </c>
      <c r="I186" s="192"/>
      <c r="J186" s="187"/>
      <c r="K186" s="187"/>
      <c r="L186" s="193"/>
      <c r="M186" s="194"/>
      <c r="N186" s="195"/>
      <c r="O186" s="195"/>
      <c r="P186" s="195"/>
      <c r="Q186" s="195"/>
      <c r="R186" s="195"/>
      <c r="S186" s="195"/>
      <c r="T186" s="196"/>
      <c r="AT186" s="197" t="s">
        <v>325</v>
      </c>
      <c r="AU186" s="197" t="s">
        <v>106</v>
      </c>
      <c r="AV186" s="11" t="s">
        <v>106</v>
      </c>
      <c r="AW186" s="11" t="s">
        <v>31</v>
      </c>
      <c r="AX186" s="11" t="s">
        <v>77</v>
      </c>
      <c r="AY186" s="197" t="s">
        <v>310</v>
      </c>
    </row>
    <row r="187" spans="2:65" s="1" customFormat="1" ht="16.5" customHeight="1">
      <c r="B187" s="31"/>
      <c r="C187" s="208" t="s">
        <v>677</v>
      </c>
      <c r="D187" s="208" t="s">
        <v>422</v>
      </c>
      <c r="E187" s="209" t="s">
        <v>3420</v>
      </c>
      <c r="F187" s="210" t="s">
        <v>3421</v>
      </c>
      <c r="G187" s="211" t="s">
        <v>720</v>
      </c>
      <c r="H187" s="212">
        <v>4</v>
      </c>
      <c r="I187" s="213"/>
      <c r="J187" s="212">
        <f>ROUND(I187*H187,2)</f>
        <v>0</v>
      </c>
      <c r="K187" s="210" t="s">
        <v>402</v>
      </c>
      <c r="L187" s="214"/>
      <c r="M187" s="215" t="s">
        <v>1</v>
      </c>
      <c r="N187" s="216" t="s">
        <v>41</v>
      </c>
      <c r="O187" s="57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AR187" s="14" t="s">
        <v>391</v>
      </c>
      <c r="AT187" s="14" t="s">
        <v>422</v>
      </c>
      <c r="AU187" s="14" t="s">
        <v>106</v>
      </c>
      <c r="AY187" s="14" t="s">
        <v>310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4" t="s">
        <v>106</v>
      </c>
      <c r="BK187" s="185">
        <f>ROUND(I187*H187,2)</f>
        <v>0</v>
      </c>
      <c r="BL187" s="14" t="s">
        <v>314</v>
      </c>
      <c r="BM187" s="14" t="s">
        <v>3422</v>
      </c>
    </row>
    <row r="188" spans="2:51" s="11" customFormat="1" ht="11.25">
      <c r="B188" s="186"/>
      <c r="C188" s="187"/>
      <c r="D188" s="188" t="s">
        <v>325</v>
      </c>
      <c r="E188" s="189" t="s">
        <v>877</v>
      </c>
      <c r="F188" s="190" t="s">
        <v>2184</v>
      </c>
      <c r="G188" s="187"/>
      <c r="H188" s="191">
        <v>4</v>
      </c>
      <c r="I188" s="192"/>
      <c r="J188" s="187"/>
      <c r="K188" s="187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325</v>
      </c>
      <c r="AU188" s="197" t="s">
        <v>106</v>
      </c>
      <c r="AV188" s="11" t="s">
        <v>106</v>
      </c>
      <c r="AW188" s="11" t="s">
        <v>31</v>
      </c>
      <c r="AX188" s="11" t="s">
        <v>77</v>
      </c>
      <c r="AY188" s="197" t="s">
        <v>310</v>
      </c>
    </row>
    <row r="189" spans="2:65" s="1" customFormat="1" ht="16.5" customHeight="1">
      <c r="B189" s="31"/>
      <c r="C189" s="208" t="s">
        <v>685</v>
      </c>
      <c r="D189" s="208" t="s">
        <v>422</v>
      </c>
      <c r="E189" s="209" t="s">
        <v>3423</v>
      </c>
      <c r="F189" s="210" t="s">
        <v>1422</v>
      </c>
      <c r="G189" s="211" t="s">
        <v>863</v>
      </c>
      <c r="H189" s="212">
        <v>40</v>
      </c>
      <c r="I189" s="213"/>
      <c r="J189" s="212">
        <f>ROUND(I189*H189,2)</f>
        <v>0</v>
      </c>
      <c r="K189" s="210" t="s">
        <v>402</v>
      </c>
      <c r="L189" s="214"/>
      <c r="M189" s="215" t="s">
        <v>1</v>
      </c>
      <c r="N189" s="216" t="s">
        <v>41</v>
      </c>
      <c r="O189" s="57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AR189" s="14" t="s">
        <v>391</v>
      </c>
      <c r="AT189" s="14" t="s">
        <v>422</v>
      </c>
      <c r="AU189" s="14" t="s">
        <v>106</v>
      </c>
      <c r="AY189" s="14" t="s">
        <v>310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4" t="s">
        <v>106</v>
      </c>
      <c r="BK189" s="185">
        <f>ROUND(I189*H189,2)</f>
        <v>0</v>
      </c>
      <c r="BL189" s="14" t="s">
        <v>314</v>
      </c>
      <c r="BM189" s="14" t="s">
        <v>3424</v>
      </c>
    </row>
    <row r="190" spans="2:63" s="10" customFormat="1" ht="22.9" customHeight="1">
      <c r="B190" s="159"/>
      <c r="C190" s="160"/>
      <c r="D190" s="161" t="s">
        <v>68</v>
      </c>
      <c r="E190" s="173" t="s">
        <v>2035</v>
      </c>
      <c r="F190" s="173" t="s">
        <v>3425</v>
      </c>
      <c r="G190" s="160"/>
      <c r="H190" s="160"/>
      <c r="I190" s="163"/>
      <c r="J190" s="174">
        <f>BK190</f>
        <v>0</v>
      </c>
      <c r="K190" s="160"/>
      <c r="L190" s="165"/>
      <c r="M190" s="166"/>
      <c r="N190" s="167"/>
      <c r="O190" s="167"/>
      <c r="P190" s="168">
        <f>SUM(P191:P235)</f>
        <v>0</v>
      </c>
      <c r="Q190" s="167"/>
      <c r="R190" s="168">
        <f>SUM(R191:R235)</f>
        <v>0</v>
      </c>
      <c r="S190" s="167"/>
      <c r="T190" s="169">
        <f>SUM(T191:T235)</f>
        <v>0</v>
      </c>
      <c r="AR190" s="170" t="s">
        <v>314</v>
      </c>
      <c r="AT190" s="171" t="s">
        <v>68</v>
      </c>
      <c r="AU190" s="171" t="s">
        <v>77</v>
      </c>
      <c r="AY190" s="170" t="s">
        <v>310</v>
      </c>
      <c r="BK190" s="172">
        <f>SUM(BK191:BK235)</f>
        <v>0</v>
      </c>
    </row>
    <row r="191" spans="2:65" s="1" customFormat="1" ht="16.5" customHeight="1">
      <c r="B191" s="31"/>
      <c r="C191" s="175" t="s">
        <v>690</v>
      </c>
      <c r="D191" s="175" t="s">
        <v>317</v>
      </c>
      <c r="E191" s="176" t="s">
        <v>3426</v>
      </c>
      <c r="F191" s="177" t="s">
        <v>2038</v>
      </c>
      <c r="G191" s="178" t="s">
        <v>422</v>
      </c>
      <c r="H191" s="179">
        <v>340</v>
      </c>
      <c r="I191" s="180"/>
      <c r="J191" s="179">
        <f>ROUND(I191*H191,2)</f>
        <v>0</v>
      </c>
      <c r="K191" s="177" t="s">
        <v>402</v>
      </c>
      <c r="L191" s="35"/>
      <c r="M191" s="181" t="s">
        <v>1</v>
      </c>
      <c r="N191" s="182" t="s">
        <v>41</v>
      </c>
      <c r="O191" s="57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AR191" s="14" t="s">
        <v>314</v>
      </c>
      <c r="AT191" s="14" t="s">
        <v>317</v>
      </c>
      <c r="AU191" s="14" t="s">
        <v>106</v>
      </c>
      <c r="AY191" s="14" t="s">
        <v>310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4" t="s">
        <v>106</v>
      </c>
      <c r="BK191" s="185">
        <f>ROUND(I191*H191,2)</f>
        <v>0</v>
      </c>
      <c r="BL191" s="14" t="s">
        <v>314</v>
      </c>
      <c r="BM191" s="14" t="s">
        <v>3427</v>
      </c>
    </row>
    <row r="192" spans="2:51" s="11" customFormat="1" ht="11.25">
      <c r="B192" s="186"/>
      <c r="C192" s="187"/>
      <c r="D192" s="188" t="s">
        <v>325</v>
      </c>
      <c r="E192" s="189" t="s">
        <v>895</v>
      </c>
      <c r="F192" s="190" t="s">
        <v>3334</v>
      </c>
      <c r="G192" s="187"/>
      <c r="H192" s="191">
        <v>340</v>
      </c>
      <c r="I192" s="192"/>
      <c r="J192" s="187"/>
      <c r="K192" s="187"/>
      <c r="L192" s="193"/>
      <c r="M192" s="194"/>
      <c r="N192" s="195"/>
      <c r="O192" s="195"/>
      <c r="P192" s="195"/>
      <c r="Q192" s="195"/>
      <c r="R192" s="195"/>
      <c r="S192" s="195"/>
      <c r="T192" s="196"/>
      <c r="AT192" s="197" t="s">
        <v>325</v>
      </c>
      <c r="AU192" s="197" t="s">
        <v>106</v>
      </c>
      <c r="AV192" s="11" t="s">
        <v>106</v>
      </c>
      <c r="AW192" s="11" t="s">
        <v>31</v>
      </c>
      <c r="AX192" s="11" t="s">
        <v>77</v>
      </c>
      <c r="AY192" s="197" t="s">
        <v>310</v>
      </c>
    </row>
    <row r="193" spans="2:65" s="1" customFormat="1" ht="16.5" customHeight="1">
      <c r="B193" s="31"/>
      <c r="C193" s="175" t="s">
        <v>697</v>
      </c>
      <c r="D193" s="175" t="s">
        <v>317</v>
      </c>
      <c r="E193" s="176" t="s">
        <v>3428</v>
      </c>
      <c r="F193" s="177" t="s">
        <v>2041</v>
      </c>
      <c r="G193" s="178" t="s">
        <v>422</v>
      </c>
      <c r="H193" s="179">
        <v>60</v>
      </c>
      <c r="I193" s="180"/>
      <c r="J193" s="179">
        <f>ROUND(I193*H193,2)</f>
        <v>0</v>
      </c>
      <c r="K193" s="177" t="s">
        <v>402</v>
      </c>
      <c r="L193" s="35"/>
      <c r="M193" s="181" t="s">
        <v>1</v>
      </c>
      <c r="N193" s="182" t="s">
        <v>41</v>
      </c>
      <c r="O193" s="57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AR193" s="14" t="s">
        <v>314</v>
      </c>
      <c r="AT193" s="14" t="s">
        <v>317</v>
      </c>
      <c r="AU193" s="14" t="s">
        <v>106</v>
      </c>
      <c r="AY193" s="14" t="s">
        <v>310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4" t="s">
        <v>106</v>
      </c>
      <c r="BK193" s="185">
        <f>ROUND(I193*H193,2)</f>
        <v>0</v>
      </c>
      <c r="BL193" s="14" t="s">
        <v>314</v>
      </c>
      <c r="BM193" s="14" t="s">
        <v>3429</v>
      </c>
    </row>
    <row r="194" spans="2:51" s="11" customFormat="1" ht="11.25">
      <c r="B194" s="186"/>
      <c r="C194" s="187"/>
      <c r="D194" s="188" t="s">
        <v>325</v>
      </c>
      <c r="E194" s="189" t="s">
        <v>903</v>
      </c>
      <c r="F194" s="190" t="s">
        <v>3337</v>
      </c>
      <c r="G194" s="187"/>
      <c r="H194" s="191">
        <v>60</v>
      </c>
      <c r="I194" s="192"/>
      <c r="J194" s="187"/>
      <c r="K194" s="187"/>
      <c r="L194" s="193"/>
      <c r="M194" s="194"/>
      <c r="N194" s="195"/>
      <c r="O194" s="195"/>
      <c r="P194" s="195"/>
      <c r="Q194" s="195"/>
      <c r="R194" s="195"/>
      <c r="S194" s="195"/>
      <c r="T194" s="196"/>
      <c r="AT194" s="197" t="s">
        <v>325</v>
      </c>
      <c r="AU194" s="197" t="s">
        <v>106</v>
      </c>
      <c r="AV194" s="11" t="s">
        <v>106</v>
      </c>
      <c r="AW194" s="11" t="s">
        <v>31</v>
      </c>
      <c r="AX194" s="11" t="s">
        <v>77</v>
      </c>
      <c r="AY194" s="197" t="s">
        <v>310</v>
      </c>
    </row>
    <row r="195" spans="2:65" s="1" customFormat="1" ht="16.5" customHeight="1">
      <c r="B195" s="31"/>
      <c r="C195" s="175" t="s">
        <v>704</v>
      </c>
      <c r="D195" s="175" t="s">
        <v>317</v>
      </c>
      <c r="E195" s="176" t="s">
        <v>3430</v>
      </c>
      <c r="F195" s="177" t="s">
        <v>3431</v>
      </c>
      <c r="G195" s="178" t="s">
        <v>422</v>
      </c>
      <c r="H195" s="179">
        <v>430</v>
      </c>
      <c r="I195" s="180"/>
      <c r="J195" s="179">
        <f>ROUND(I195*H195,2)</f>
        <v>0</v>
      </c>
      <c r="K195" s="177" t="s">
        <v>402</v>
      </c>
      <c r="L195" s="35"/>
      <c r="M195" s="181" t="s">
        <v>1</v>
      </c>
      <c r="N195" s="182" t="s">
        <v>41</v>
      </c>
      <c r="O195" s="57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AR195" s="14" t="s">
        <v>314</v>
      </c>
      <c r="AT195" s="14" t="s">
        <v>317</v>
      </c>
      <c r="AU195" s="14" t="s">
        <v>106</v>
      </c>
      <c r="AY195" s="14" t="s">
        <v>310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4" t="s">
        <v>106</v>
      </c>
      <c r="BK195" s="185">
        <f>ROUND(I195*H195,2)</f>
        <v>0</v>
      </c>
      <c r="BL195" s="14" t="s">
        <v>314</v>
      </c>
      <c r="BM195" s="14" t="s">
        <v>3432</v>
      </c>
    </row>
    <row r="196" spans="2:51" s="11" customFormat="1" ht="11.25">
      <c r="B196" s="186"/>
      <c r="C196" s="187"/>
      <c r="D196" s="188" t="s">
        <v>325</v>
      </c>
      <c r="E196" s="189" t="s">
        <v>911</v>
      </c>
      <c r="F196" s="190" t="s">
        <v>3341</v>
      </c>
      <c r="G196" s="187"/>
      <c r="H196" s="191">
        <v>430</v>
      </c>
      <c r="I196" s="192"/>
      <c r="J196" s="187"/>
      <c r="K196" s="187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325</v>
      </c>
      <c r="AU196" s="197" t="s">
        <v>106</v>
      </c>
      <c r="AV196" s="11" t="s">
        <v>106</v>
      </c>
      <c r="AW196" s="11" t="s">
        <v>31</v>
      </c>
      <c r="AX196" s="11" t="s">
        <v>77</v>
      </c>
      <c r="AY196" s="197" t="s">
        <v>310</v>
      </c>
    </row>
    <row r="197" spans="2:65" s="1" customFormat="1" ht="16.5" customHeight="1">
      <c r="B197" s="31"/>
      <c r="C197" s="175" t="s">
        <v>717</v>
      </c>
      <c r="D197" s="175" t="s">
        <v>317</v>
      </c>
      <c r="E197" s="176" t="s">
        <v>3433</v>
      </c>
      <c r="F197" s="177" t="s">
        <v>3434</v>
      </c>
      <c r="G197" s="178" t="s">
        <v>422</v>
      </c>
      <c r="H197" s="179">
        <v>80</v>
      </c>
      <c r="I197" s="180"/>
      <c r="J197" s="179">
        <f>ROUND(I197*H197,2)</f>
        <v>0</v>
      </c>
      <c r="K197" s="177" t="s">
        <v>402</v>
      </c>
      <c r="L197" s="35"/>
      <c r="M197" s="181" t="s">
        <v>1</v>
      </c>
      <c r="N197" s="182" t="s">
        <v>41</v>
      </c>
      <c r="O197" s="57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AR197" s="14" t="s">
        <v>314</v>
      </c>
      <c r="AT197" s="14" t="s">
        <v>317</v>
      </c>
      <c r="AU197" s="14" t="s">
        <v>106</v>
      </c>
      <c r="AY197" s="14" t="s">
        <v>310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4" t="s">
        <v>106</v>
      </c>
      <c r="BK197" s="185">
        <f>ROUND(I197*H197,2)</f>
        <v>0</v>
      </c>
      <c r="BL197" s="14" t="s">
        <v>314</v>
      </c>
      <c r="BM197" s="14" t="s">
        <v>3435</v>
      </c>
    </row>
    <row r="198" spans="2:51" s="11" customFormat="1" ht="11.25">
      <c r="B198" s="186"/>
      <c r="C198" s="187"/>
      <c r="D198" s="188" t="s">
        <v>325</v>
      </c>
      <c r="E198" s="189" t="s">
        <v>918</v>
      </c>
      <c r="F198" s="190" t="s">
        <v>3345</v>
      </c>
      <c r="G198" s="187"/>
      <c r="H198" s="191">
        <v>80</v>
      </c>
      <c r="I198" s="192"/>
      <c r="J198" s="187"/>
      <c r="K198" s="187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325</v>
      </c>
      <c r="AU198" s="197" t="s">
        <v>106</v>
      </c>
      <c r="AV198" s="11" t="s">
        <v>106</v>
      </c>
      <c r="AW198" s="11" t="s">
        <v>31</v>
      </c>
      <c r="AX198" s="11" t="s">
        <v>77</v>
      </c>
      <c r="AY198" s="197" t="s">
        <v>310</v>
      </c>
    </row>
    <row r="199" spans="2:65" s="1" customFormat="1" ht="16.5" customHeight="1">
      <c r="B199" s="31"/>
      <c r="C199" s="175" t="s">
        <v>724</v>
      </c>
      <c r="D199" s="175" t="s">
        <v>317</v>
      </c>
      <c r="E199" s="176" t="s">
        <v>3436</v>
      </c>
      <c r="F199" s="177" t="s">
        <v>3437</v>
      </c>
      <c r="G199" s="178" t="s">
        <v>422</v>
      </c>
      <c r="H199" s="179">
        <v>80</v>
      </c>
      <c r="I199" s="180"/>
      <c r="J199" s="179">
        <f>ROUND(I199*H199,2)</f>
        <v>0</v>
      </c>
      <c r="K199" s="177" t="s">
        <v>402</v>
      </c>
      <c r="L199" s="35"/>
      <c r="M199" s="181" t="s">
        <v>1</v>
      </c>
      <c r="N199" s="182" t="s">
        <v>41</v>
      </c>
      <c r="O199" s="57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AR199" s="14" t="s">
        <v>314</v>
      </c>
      <c r="AT199" s="14" t="s">
        <v>317</v>
      </c>
      <c r="AU199" s="14" t="s">
        <v>106</v>
      </c>
      <c r="AY199" s="14" t="s">
        <v>310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4" t="s">
        <v>106</v>
      </c>
      <c r="BK199" s="185">
        <f>ROUND(I199*H199,2)</f>
        <v>0</v>
      </c>
      <c r="BL199" s="14" t="s">
        <v>314</v>
      </c>
      <c r="BM199" s="14" t="s">
        <v>3438</v>
      </c>
    </row>
    <row r="200" spans="2:51" s="11" customFormat="1" ht="11.25">
      <c r="B200" s="186"/>
      <c r="C200" s="187"/>
      <c r="D200" s="188" t="s">
        <v>325</v>
      </c>
      <c r="E200" s="189" t="s">
        <v>925</v>
      </c>
      <c r="F200" s="190" t="s">
        <v>3345</v>
      </c>
      <c r="G200" s="187"/>
      <c r="H200" s="191">
        <v>80</v>
      </c>
      <c r="I200" s="192"/>
      <c r="J200" s="187"/>
      <c r="K200" s="187"/>
      <c r="L200" s="193"/>
      <c r="M200" s="194"/>
      <c r="N200" s="195"/>
      <c r="O200" s="195"/>
      <c r="P200" s="195"/>
      <c r="Q200" s="195"/>
      <c r="R200" s="195"/>
      <c r="S200" s="195"/>
      <c r="T200" s="196"/>
      <c r="AT200" s="197" t="s">
        <v>325</v>
      </c>
      <c r="AU200" s="197" t="s">
        <v>106</v>
      </c>
      <c r="AV200" s="11" t="s">
        <v>106</v>
      </c>
      <c r="AW200" s="11" t="s">
        <v>31</v>
      </c>
      <c r="AX200" s="11" t="s">
        <v>77</v>
      </c>
      <c r="AY200" s="197" t="s">
        <v>310</v>
      </c>
    </row>
    <row r="201" spans="2:65" s="1" customFormat="1" ht="16.5" customHeight="1">
      <c r="B201" s="31"/>
      <c r="C201" s="175" t="s">
        <v>730</v>
      </c>
      <c r="D201" s="175" t="s">
        <v>317</v>
      </c>
      <c r="E201" s="176" t="s">
        <v>3439</v>
      </c>
      <c r="F201" s="177" t="s">
        <v>3440</v>
      </c>
      <c r="G201" s="178" t="s">
        <v>422</v>
      </c>
      <c r="H201" s="179">
        <v>40</v>
      </c>
      <c r="I201" s="180"/>
      <c r="J201" s="179">
        <f>ROUND(I201*H201,2)</f>
        <v>0</v>
      </c>
      <c r="K201" s="177" t="s">
        <v>402</v>
      </c>
      <c r="L201" s="35"/>
      <c r="M201" s="181" t="s">
        <v>1</v>
      </c>
      <c r="N201" s="182" t="s">
        <v>41</v>
      </c>
      <c r="O201" s="57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14" t="s">
        <v>314</v>
      </c>
      <c r="AT201" s="14" t="s">
        <v>317</v>
      </c>
      <c r="AU201" s="14" t="s">
        <v>106</v>
      </c>
      <c r="AY201" s="14" t="s">
        <v>310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4" t="s">
        <v>106</v>
      </c>
      <c r="BK201" s="185">
        <f>ROUND(I201*H201,2)</f>
        <v>0</v>
      </c>
      <c r="BL201" s="14" t="s">
        <v>314</v>
      </c>
      <c r="BM201" s="14" t="s">
        <v>3441</v>
      </c>
    </row>
    <row r="202" spans="2:51" s="11" customFormat="1" ht="11.25">
      <c r="B202" s="186"/>
      <c r="C202" s="187"/>
      <c r="D202" s="188" t="s">
        <v>325</v>
      </c>
      <c r="E202" s="189" t="s">
        <v>933</v>
      </c>
      <c r="F202" s="190" t="s">
        <v>3352</v>
      </c>
      <c r="G202" s="187"/>
      <c r="H202" s="191">
        <v>40</v>
      </c>
      <c r="I202" s="192"/>
      <c r="J202" s="187"/>
      <c r="K202" s="187"/>
      <c r="L202" s="193"/>
      <c r="M202" s="194"/>
      <c r="N202" s="195"/>
      <c r="O202" s="195"/>
      <c r="P202" s="195"/>
      <c r="Q202" s="195"/>
      <c r="R202" s="195"/>
      <c r="S202" s="195"/>
      <c r="T202" s="196"/>
      <c r="AT202" s="197" t="s">
        <v>325</v>
      </c>
      <c r="AU202" s="197" t="s">
        <v>106</v>
      </c>
      <c r="AV202" s="11" t="s">
        <v>106</v>
      </c>
      <c r="AW202" s="11" t="s">
        <v>31</v>
      </c>
      <c r="AX202" s="11" t="s">
        <v>77</v>
      </c>
      <c r="AY202" s="197" t="s">
        <v>310</v>
      </c>
    </row>
    <row r="203" spans="2:65" s="1" customFormat="1" ht="16.5" customHeight="1">
      <c r="B203" s="31"/>
      <c r="C203" s="175" t="s">
        <v>735</v>
      </c>
      <c r="D203" s="175" t="s">
        <v>317</v>
      </c>
      <c r="E203" s="176" t="s">
        <v>3442</v>
      </c>
      <c r="F203" s="177" t="s">
        <v>2006</v>
      </c>
      <c r="G203" s="178" t="s">
        <v>720</v>
      </c>
      <c r="H203" s="179">
        <v>36</v>
      </c>
      <c r="I203" s="180"/>
      <c r="J203" s="179">
        <f>ROUND(I203*H203,2)</f>
        <v>0</v>
      </c>
      <c r="K203" s="177" t="s">
        <v>402</v>
      </c>
      <c r="L203" s="35"/>
      <c r="M203" s="181" t="s">
        <v>1</v>
      </c>
      <c r="N203" s="182" t="s">
        <v>41</v>
      </c>
      <c r="O203" s="57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AR203" s="14" t="s">
        <v>314</v>
      </c>
      <c r="AT203" s="14" t="s">
        <v>317</v>
      </c>
      <c r="AU203" s="14" t="s">
        <v>106</v>
      </c>
      <c r="AY203" s="14" t="s">
        <v>310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4" t="s">
        <v>106</v>
      </c>
      <c r="BK203" s="185">
        <f>ROUND(I203*H203,2)</f>
        <v>0</v>
      </c>
      <c r="BL203" s="14" t="s">
        <v>314</v>
      </c>
      <c r="BM203" s="14" t="s">
        <v>3443</v>
      </c>
    </row>
    <row r="204" spans="2:51" s="11" customFormat="1" ht="11.25">
      <c r="B204" s="186"/>
      <c r="C204" s="187"/>
      <c r="D204" s="188" t="s">
        <v>325</v>
      </c>
      <c r="E204" s="189" t="s">
        <v>940</v>
      </c>
      <c r="F204" s="190" t="s">
        <v>3355</v>
      </c>
      <c r="G204" s="187"/>
      <c r="H204" s="191">
        <v>36</v>
      </c>
      <c r="I204" s="192"/>
      <c r="J204" s="187"/>
      <c r="K204" s="187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325</v>
      </c>
      <c r="AU204" s="197" t="s">
        <v>106</v>
      </c>
      <c r="AV204" s="11" t="s">
        <v>106</v>
      </c>
      <c r="AW204" s="11" t="s">
        <v>31</v>
      </c>
      <c r="AX204" s="11" t="s">
        <v>77</v>
      </c>
      <c r="AY204" s="197" t="s">
        <v>310</v>
      </c>
    </row>
    <row r="205" spans="2:65" s="1" customFormat="1" ht="16.5" customHeight="1">
      <c r="B205" s="31"/>
      <c r="C205" s="175" t="s">
        <v>743</v>
      </c>
      <c r="D205" s="175" t="s">
        <v>317</v>
      </c>
      <c r="E205" s="176" t="s">
        <v>3444</v>
      </c>
      <c r="F205" s="177" t="s">
        <v>3357</v>
      </c>
      <c r="G205" s="178" t="s">
        <v>720</v>
      </c>
      <c r="H205" s="179">
        <v>16</v>
      </c>
      <c r="I205" s="180"/>
      <c r="J205" s="179">
        <f>ROUND(I205*H205,2)</f>
        <v>0</v>
      </c>
      <c r="K205" s="177" t="s">
        <v>402</v>
      </c>
      <c r="L205" s="35"/>
      <c r="M205" s="181" t="s">
        <v>1</v>
      </c>
      <c r="N205" s="182" t="s">
        <v>41</v>
      </c>
      <c r="O205" s="57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14" t="s">
        <v>314</v>
      </c>
      <c r="AT205" s="14" t="s">
        <v>317</v>
      </c>
      <c r="AU205" s="14" t="s">
        <v>106</v>
      </c>
      <c r="AY205" s="14" t="s">
        <v>310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4" t="s">
        <v>106</v>
      </c>
      <c r="BK205" s="185">
        <f>ROUND(I205*H205,2)</f>
        <v>0</v>
      </c>
      <c r="BL205" s="14" t="s">
        <v>314</v>
      </c>
      <c r="BM205" s="14" t="s">
        <v>3445</v>
      </c>
    </row>
    <row r="206" spans="2:51" s="11" customFormat="1" ht="11.25">
      <c r="B206" s="186"/>
      <c r="C206" s="187"/>
      <c r="D206" s="188" t="s">
        <v>325</v>
      </c>
      <c r="E206" s="189" t="s">
        <v>948</v>
      </c>
      <c r="F206" s="190" t="s">
        <v>3408</v>
      </c>
      <c r="G206" s="187"/>
      <c r="H206" s="191">
        <v>16</v>
      </c>
      <c r="I206" s="192"/>
      <c r="J206" s="187"/>
      <c r="K206" s="187"/>
      <c r="L206" s="193"/>
      <c r="M206" s="194"/>
      <c r="N206" s="195"/>
      <c r="O206" s="195"/>
      <c r="P206" s="195"/>
      <c r="Q206" s="195"/>
      <c r="R206" s="195"/>
      <c r="S206" s="195"/>
      <c r="T206" s="196"/>
      <c r="AT206" s="197" t="s">
        <v>325</v>
      </c>
      <c r="AU206" s="197" t="s">
        <v>106</v>
      </c>
      <c r="AV206" s="11" t="s">
        <v>106</v>
      </c>
      <c r="AW206" s="11" t="s">
        <v>31</v>
      </c>
      <c r="AX206" s="11" t="s">
        <v>77</v>
      </c>
      <c r="AY206" s="197" t="s">
        <v>310</v>
      </c>
    </row>
    <row r="207" spans="2:65" s="1" customFormat="1" ht="16.5" customHeight="1">
      <c r="B207" s="31"/>
      <c r="C207" s="175" t="s">
        <v>749</v>
      </c>
      <c r="D207" s="175" t="s">
        <v>317</v>
      </c>
      <c r="E207" s="176" t="s">
        <v>3446</v>
      </c>
      <c r="F207" s="177" t="s">
        <v>3361</v>
      </c>
      <c r="G207" s="178" t="s">
        <v>422</v>
      </c>
      <c r="H207" s="179">
        <v>35</v>
      </c>
      <c r="I207" s="180"/>
      <c r="J207" s="179">
        <f>ROUND(I207*H207,2)</f>
        <v>0</v>
      </c>
      <c r="K207" s="177" t="s">
        <v>402</v>
      </c>
      <c r="L207" s="35"/>
      <c r="M207" s="181" t="s">
        <v>1</v>
      </c>
      <c r="N207" s="182" t="s">
        <v>41</v>
      </c>
      <c r="O207" s="57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14" t="s">
        <v>314</v>
      </c>
      <c r="AT207" s="14" t="s">
        <v>317</v>
      </c>
      <c r="AU207" s="14" t="s">
        <v>106</v>
      </c>
      <c r="AY207" s="14" t="s">
        <v>310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4" t="s">
        <v>106</v>
      </c>
      <c r="BK207" s="185">
        <f>ROUND(I207*H207,2)</f>
        <v>0</v>
      </c>
      <c r="BL207" s="14" t="s">
        <v>314</v>
      </c>
      <c r="BM207" s="14" t="s">
        <v>3447</v>
      </c>
    </row>
    <row r="208" spans="2:51" s="11" customFormat="1" ht="11.25">
      <c r="B208" s="186"/>
      <c r="C208" s="187"/>
      <c r="D208" s="188" t="s">
        <v>325</v>
      </c>
      <c r="E208" s="189" t="s">
        <v>3448</v>
      </c>
      <c r="F208" s="190" t="s">
        <v>3363</v>
      </c>
      <c r="G208" s="187"/>
      <c r="H208" s="191">
        <v>35</v>
      </c>
      <c r="I208" s="192"/>
      <c r="J208" s="187"/>
      <c r="K208" s="187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325</v>
      </c>
      <c r="AU208" s="197" t="s">
        <v>106</v>
      </c>
      <c r="AV208" s="11" t="s">
        <v>106</v>
      </c>
      <c r="AW208" s="11" t="s">
        <v>31</v>
      </c>
      <c r="AX208" s="11" t="s">
        <v>77</v>
      </c>
      <c r="AY208" s="197" t="s">
        <v>310</v>
      </c>
    </row>
    <row r="209" spans="2:65" s="1" customFormat="1" ht="16.5" customHeight="1">
      <c r="B209" s="31"/>
      <c r="C209" s="175" t="s">
        <v>754</v>
      </c>
      <c r="D209" s="175" t="s">
        <v>317</v>
      </c>
      <c r="E209" s="176" t="s">
        <v>3449</v>
      </c>
      <c r="F209" s="177" t="s">
        <v>3365</v>
      </c>
      <c r="G209" s="178" t="s">
        <v>720</v>
      </c>
      <c r="H209" s="179">
        <v>24</v>
      </c>
      <c r="I209" s="180"/>
      <c r="J209" s="179">
        <f>ROUND(I209*H209,2)</f>
        <v>0</v>
      </c>
      <c r="K209" s="177" t="s">
        <v>402</v>
      </c>
      <c r="L209" s="35"/>
      <c r="M209" s="181" t="s">
        <v>1</v>
      </c>
      <c r="N209" s="182" t="s">
        <v>41</v>
      </c>
      <c r="O209" s="57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AR209" s="14" t="s">
        <v>314</v>
      </c>
      <c r="AT209" s="14" t="s">
        <v>317</v>
      </c>
      <c r="AU209" s="14" t="s">
        <v>106</v>
      </c>
      <c r="AY209" s="14" t="s">
        <v>310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4" t="s">
        <v>106</v>
      </c>
      <c r="BK209" s="185">
        <f>ROUND(I209*H209,2)</f>
        <v>0</v>
      </c>
      <c r="BL209" s="14" t="s">
        <v>314</v>
      </c>
      <c r="BM209" s="14" t="s">
        <v>3450</v>
      </c>
    </row>
    <row r="210" spans="2:51" s="11" customFormat="1" ht="11.25">
      <c r="B210" s="186"/>
      <c r="C210" s="187"/>
      <c r="D210" s="188" t="s">
        <v>325</v>
      </c>
      <c r="E210" s="189" t="s">
        <v>962</v>
      </c>
      <c r="F210" s="190" t="s">
        <v>3367</v>
      </c>
      <c r="G210" s="187"/>
      <c r="H210" s="191">
        <v>24</v>
      </c>
      <c r="I210" s="192"/>
      <c r="J210" s="187"/>
      <c r="K210" s="187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325</v>
      </c>
      <c r="AU210" s="197" t="s">
        <v>106</v>
      </c>
      <c r="AV210" s="11" t="s">
        <v>106</v>
      </c>
      <c r="AW210" s="11" t="s">
        <v>31</v>
      </c>
      <c r="AX210" s="11" t="s">
        <v>77</v>
      </c>
      <c r="AY210" s="197" t="s">
        <v>310</v>
      </c>
    </row>
    <row r="211" spans="2:65" s="1" customFormat="1" ht="16.5" customHeight="1">
      <c r="B211" s="31"/>
      <c r="C211" s="175" t="s">
        <v>763</v>
      </c>
      <c r="D211" s="175" t="s">
        <v>317</v>
      </c>
      <c r="E211" s="176" t="s">
        <v>3451</v>
      </c>
      <c r="F211" s="177" t="s">
        <v>3369</v>
      </c>
      <c r="G211" s="178" t="s">
        <v>720</v>
      </c>
      <c r="H211" s="179">
        <v>24</v>
      </c>
      <c r="I211" s="180"/>
      <c r="J211" s="179">
        <f>ROUND(I211*H211,2)</f>
        <v>0</v>
      </c>
      <c r="K211" s="177" t="s">
        <v>402</v>
      </c>
      <c r="L211" s="35"/>
      <c r="M211" s="181" t="s">
        <v>1</v>
      </c>
      <c r="N211" s="182" t="s">
        <v>41</v>
      </c>
      <c r="O211" s="57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14" t="s">
        <v>314</v>
      </c>
      <c r="AT211" s="14" t="s">
        <v>317</v>
      </c>
      <c r="AU211" s="14" t="s">
        <v>106</v>
      </c>
      <c r="AY211" s="14" t="s">
        <v>310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4" t="s">
        <v>106</v>
      </c>
      <c r="BK211" s="185">
        <f>ROUND(I211*H211,2)</f>
        <v>0</v>
      </c>
      <c r="BL211" s="14" t="s">
        <v>314</v>
      </c>
      <c r="BM211" s="14" t="s">
        <v>3452</v>
      </c>
    </row>
    <row r="212" spans="2:51" s="11" customFormat="1" ht="11.25">
      <c r="B212" s="186"/>
      <c r="C212" s="187"/>
      <c r="D212" s="188" t="s">
        <v>325</v>
      </c>
      <c r="E212" s="189" t="s">
        <v>970</v>
      </c>
      <c r="F212" s="190" t="s">
        <v>3367</v>
      </c>
      <c r="G212" s="187"/>
      <c r="H212" s="191">
        <v>24</v>
      </c>
      <c r="I212" s="192"/>
      <c r="J212" s="187"/>
      <c r="K212" s="187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325</v>
      </c>
      <c r="AU212" s="197" t="s">
        <v>106</v>
      </c>
      <c r="AV212" s="11" t="s">
        <v>106</v>
      </c>
      <c r="AW212" s="11" t="s">
        <v>31</v>
      </c>
      <c r="AX212" s="11" t="s">
        <v>77</v>
      </c>
      <c r="AY212" s="197" t="s">
        <v>310</v>
      </c>
    </row>
    <row r="213" spans="2:65" s="1" customFormat="1" ht="16.5" customHeight="1">
      <c r="B213" s="31"/>
      <c r="C213" s="175" t="s">
        <v>771</v>
      </c>
      <c r="D213" s="175" t="s">
        <v>317</v>
      </c>
      <c r="E213" s="176" t="s">
        <v>3453</v>
      </c>
      <c r="F213" s="177" t="s">
        <v>3372</v>
      </c>
      <c r="G213" s="178" t="s">
        <v>422</v>
      </c>
      <c r="H213" s="179">
        <v>760</v>
      </c>
      <c r="I213" s="180"/>
      <c r="J213" s="179">
        <f>ROUND(I213*H213,2)</f>
        <v>0</v>
      </c>
      <c r="K213" s="177" t="s">
        <v>402</v>
      </c>
      <c r="L213" s="35"/>
      <c r="M213" s="181" t="s">
        <v>1</v>
      </c>
      <c r="N213" s="182" t="s">
        <v>41</v>
      </c>
      <c r="O213" s="57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AR213" s="14" t="s">
        <v>314</v>
      </c>
      <c r="AT213" s="14" t="s">
        <v>317</v>
      </c>
      <c r="AU213" s="14" t="s">
        <v>106</v>
      </c>
      <c r="AY213" s="14" t="s">
        <v>310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4" t="s">
        <v>106</v>
      </c>
      <c r="BK213" s="185">
        <f>ROUND(I213*H213,2)</f>
        <v>0</v>
      </c>
      <c r="BL213" s="14" t="s">
        <v>314</v>
      </c>
      <c r="BM213" s="14" t="s">
        <v>3454</v>
      </c>
    </row>
    <row r="214" spans="2:51" s="11" customFormat="1" ht="11.25">
      <c r="B214" s="186"/>
      <c r="C214" s="187"/>
      <c r="D214" s="188" t="s">
        <v>325</v>
      </c>
      <c r="E214" s="189" t="s">
        <v>3455</v>
      </c>
      <c r="F214" s="190" t="s">
        <v>3374</v>
      </c>
      <c r="G214" s="187"/>
      <c r="H214" s="191">
        <v>760</v>
      </c>
      <c r="I214" s="192"/>
      <c r="J214" s="187"/>
      <c r="K214" s="187"/>
      <c r="L214" s="193"/>
      <c r="M214" s="194"/>
      <c r="N214" s="195"/>
      <c r="O214" s="195"/>
      <c r="P214" s="195"/>
      <c r="Q214" s="195"/>
      <c r="R214" s="195"/>
      <c r="S214" s="195"/>
      <c r="T214" s="196"/>
      <c r="AT214" s="197" t="s">
        <v>325</v>
      </c>
      <c r="AU214" s="197" t="s">
        <v>106</v>
      </c>
      <c r="AV214" s="11" t="s">
        <v>106</v>
      </c>
      <c r="AW214" s="11" t="s">
        <v>31</v>
      </c>
      <c r="AX214" s="11" t="s">
        <v>77</v>
      </c>
      <c r="AY214" s="197" t="s">
        <v>310</v>
      </c>
    </row>
    <row r="215" spans="2:65" s="1" customFormat="1" ht="16.5" customHeight="1">
      <c r="B215" s="31"/>
      <c r="C215" s="175" t="s">
        <v>777</v>
      </c>
      <c r="D215" s="175" t="s">
        <v>317</v>
      </c>
      <c r="E215" s="176" t="s">
        <v>3456</v>
      </c>
      <c r="F215" s="177" t="s">
        <v>2014</v>
      </c>
      <c r="G215" s="178" t="s">
        <v>720</v>
      </c>
      <c r="H215" s="179">
        <v>36</v>
      </c>
      <c r="I215" s="180"/>
      <c r="J215" s="179">
        <f>ROUND(I215*H215,2)</f>
        <v>0</v>
      </c>
      <c r="K215" s="177" t="s">
        <v>402</v>
      </c>
      <c r="L215" s="35"/>
      <c r="M215" s="181" t="s">
        <v>1</v>
      </c>
      <c r="N215" s="182" t="s">
        <v>41</v>
      </c>
      <c r="O215" s="57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AR215" s="14" t="s">
        <v>314</v>
      </c>
      <c r="AT215" s="14" t="s">
        <v>317</v>
      </c>
      <c r="AU215" s="14" t="s">
        <v>106</v>
      </c>
      <c r="AY215" s="14" t="s">
        <v>310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4" t="s">
        <v>106</v>
      </c>
      <c r="BK215" s="185">
        <f>ROUND(I215*H215,2)</f>
        <v>0</v>
      </c>
      <c r="BL215" s="14" t="s">
        <v>314</v>
      </c>
      <c r="BM215" s="14" t="s">
        <v>3457</v>
      </c>
    </row>
    <row r="216" spans="2:51" s="11" customFormat="1" ht="11.25">
      <c r="B216" s="186"/>
      <c r="C216" s="187"/>
      <c r="D216" s="188" t="s">
        <v>325</v>
      </c>
      <c r="E216" s="189" t="s">
        <v>984</v>
      </c>
      <c r="F216" s="190" t="s">
        <v>3377</v>
      </c>
      <c r="G216" s="187"/>
      <c r="H216" s="191">
        <v>36</v>
      </c>
      <c r="I216" s="192"/>
      <c r="J216" s="187"/>
      <c r="K216" s="187"/>
      <c r="L216" s="193"/>
      <c r="M216" s="194"/>
      <c r="N216" s="195"/>
      <c r="O216" s="195"/>
      <c r="P216" s="195"/>
      <c r="Q216" s="195"/>
      <c r="R216" s="195"/>
      <c r="S216" s="195"/>
      <c r="T216" s="196"/>
      <c r="AT216" s="197" t="s">
        <v>325</v>
      </c>
      <c r="AU216" s="197" t="s">
        <v>106</v>
      </c>
      <c r="AV216" s="11" t="s">
        <v>106</v>
      </c>
      <c r="AW216" s="11" t="s">
        <v>31</v>
      </c>
      <c r="AX216" s="11" t="s">
        <v>77</v>
      </c>
      <c r="AY216" s="197" t="s">
        <v>310</v>
      </c>
    </row>
    <row r="217" spans="2:65" s="1" customFormat="1" ht="16.5" customHeight="1">
      <c r="B217" s="31"/>
      <c r="C217" s="175" t="s">
        <v>785</v>
      </c>
      <c r="D217" s="175" t="s">
        <v>317</v>
      </c>
      <c r="E217" s="176" t="s">
        <v>3458</v>
      </c>
      <c r="F217" s="177" t="s">
        <v>2018</v>
      </c>
      <c r="G217" s="178" t="s">
        <v>720</v>
      </c>
      <c r="H217" s="179">
        <v>36</v>
      </c>
      <c r="I217" s="180"/>
      <c r="J217" s="179">
        <f>ROUND(I217*H217,2)</f>
        <v>0</v>
      </c>
      <c r="K217" s="177" t="s">
        <v>402</v>
      </c>
      <c r="L217" s="35"/>
      <c r="M217" s="181" t="s">
        <v>1</v>
      </c>
      <c r="N217" s="182" t="s">
        <v>41</v>
      </c>
      <c r="O217" s="57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AR217" s="14" t="s">
        <v>314</v>
      </c>
      <c r="AT217" s="14" t="s">
        <v>317</v>
      </c>
      <c r="AU217" s="14" t="s">
        <v>106</v>
      </c>
      <c r="AY217" s="14" t="s">
        <v>310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4" t="s">
        <v>106</v>
      </c>
      <c r="BK217" s="185">
        <f>ROUND(I217*H217,2)</f>
        <v>0</v>
      </c>
      <c r="BL217" s="14" t="s">
        <v>314</v>
      </c>
      <c r="BM217" s="14" t="s">
        <v>3459</v>
      </c>
    </row>
    <row r="218" spans="2:51" s="11" customFormat="1" ht="11.25">
      <c r="B218" s="186"/>
      <c r="C218" s="187"/>
      <c r="D218" s="188" t="s">
        <v>325</v>
      </c>
      <c r="E218" s="189" t="s">
        <v>991</v>
      </c>
      <c r="F218" s="190" t="s">
        <v>3377</v>
      </c>
      <c r="G218" s="187"/>
      <c r="H218" s="191">
        <v>36</v>
      </c>
      <c r="I218" s="192"/>
      <c r="J218" s="187"/>
      <c r="K218" s="187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325</v>
      </c>
      <c r="AU218" s="197" t="s">
        <v>106</v>
      </c>
      <c r="AV218" s="11" t="s">
        <v>106</v>
      </c>
      <c r="AW218" s="11" t="s">
        <v>31</v>
      </c>
      <c r="AX218" s="11" t="s">
        <v>77</v>
      </c>
      <c r="AY218" s="197" t="s">
        <v>310</v>
      </c>
    </row>
    <row r="219" spans="2:65" s="1" customFormat="1" ht="16.5" customHeight="1">
      <c r="B219" s="31"/>
      <c r="C219" s="175" t="s">
        <v>791</v>
      </c>
      <c r="D219" s="175" t="s">
        <v>317</v>
      </c>
      <c r="E219" s="176" t="s">
        <v>3460</v>
      </c>
      <c r="F219" s="177" t="s">
        <v>3381</v>
      </c>
      <c r="G219" s="178" t="s">
        <v>720</v>
      </c>
      <c r="H219" s="179">
        <v>18</v>
      </c>
      <c r="I219" s="180"/>
      <c r="J219" s="179">
        <f>ROUND(I219*H219,2)</f>
        <v>0</v>
      </c>
      <c r="K219" s="177" t="s">
        <v>402</v>
      </c>
      <c r="L219" s="35"/>
      <c r="M219" s="181" t="s">
        <v>1</v>
      </c>
      <c r="N219" s="182" t="s">
        <v>41</v>
      </c>
      <c r="O219" s="57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14" t="s">
        <v>314</v>
      </c>
      <c r="AT219" s="14" t="s">
        <v>317</v>
      </c>
      <c r="AU219" s="14" t="s">
        <v>106</v>
      </c>
      <c r="AY219" s="14" t="s">
        <v>310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4" t="s">
        <v>106</v>
      </c>
      <c r="BK219" s="185">
        <f>ROUND(I219*H219,2)</f>
        <v>0</v>
      </c>
      <c r="BL219" s="14" t="s">
        <v>314</v>
      </c>
      <c r="BM219" s="14" t="s">
        <v>3461</v>
      </c>
    </row>
    <row r="220" spans="2:51" s="11" customFormat="1" ht="11.25">
      <c r="B220" s="186"/>
      <c r="C220" s="187"/>
      <c r="D220" s="188" t="s">
        <v>325</v>
      </c>
      <c r="E220" s="189" t="s">
        <v>997</v>
      </c>
      <c r="F220" s="190" t="s">
        <v>3383</v>
      </c>
      <c r="G220" s="187"/>
      <c r="H220" s="191">
        <v>18</v>
      </c>
      <c r="I220" s="192"/>
      <c r="J220" s="187"/>
      <c r="K220" s="187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325</v>
      </c>
      <c r="AU220" s="197" t="s">
        <v>106</v>
      </c>
      <c r="AV220" s="11" t="s">
        <v>106</v>
      </c>
      <c r="AW220" s="11" t="s">
        <v>31</v>
      </c>
      <c r="AX220" s="11" t="s">
        <v>77</v>
      </c>
      <c r="AY220" s="197" t="s">
        <v>310</v>
      </c>
    </row>
    <row r="221" spans="2:65" s="1" customFormat="1" ht="16.5" customHeight="1">
      <c r="B221" s="31"/>
      <c r="C221" s="175" t="s">
        <v>799</v>
      </c>
      <c r="D221" s="175" t="s">
        <v>317</v>
      </c>
      <c r="E221" s="176" t="s">
        <v>3462</v>
      </c>
      <c r="F221" s="177" t="s">
        <v>2052</v>
      </c>
      <c r="G221" s="178" t="s">
        <v>720</v>
      </c>
      <c r="H221" s="179">
        <v>36</v>
      </c>
      <c r="I221" s="180"/>
      <c r="J221" s="179">
        <f>ROUND(I221*H221,2)</f>
        <v>0</v>
      </c>
      <c r="K221" s="177" t="s">
        <v>402</v>
      </c>
      <c r="L221" s="35"/>
      <c r="M221" s="181" t="s">
        <v>1</v>
      </c>
      <c r="N221" s="182" t="s">
        <v>41</v>
      </c>
      <c r="O221" s="57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AR221" s="14" t="s">
        <v>314</v>
      </c>
      <c r="AT221" s="14" t="s">
        <v>317</v>
      </c>
      <c r="AU221" s="14" t="s">
        <v>106</v>
      </c>
      <c r="AY221" s="14" t="s">
        <v>310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4" t="s">
        <v>106</v>
      </c>
      <c r="BK221" s="185">
        <f>ROUND(I221*H221,2)</f>
        <v>0</v>
      </c>
      <c r="BL221" s="14" t="s">
        <v>314</v>
      </c>
      <c r="BM221" s="14" t="s">
        <v>3463</v>
      </c>
    </row>
    <row r="222" spans="2:51" s="11" customFormat="1" ht="11.25">
      <c r="B222" s="186"/>
      <c r="C222" s="187"/>
      <c r="D222" s="188" t="s">
        <v>325</v>
      </c>
      <c r="E222" s="189" t="s">
        <v>1005</v>
      </c>
      <c r="F222" s="190" t="s">
        <v>3377</v>
      </c>
      <c r="G222" s="187"/>
      <c r="H222" s="191">
        <v>36</v>
      </c>
      <c r="I222" s="192"/>
      <c r="J222" s="187"/>
      <c r="K222" s="187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325</v>
      </c>
      <c r="AU222" s="197" t="s">
        <v>106</v>
      </c>
      <c r="AV222" s="11" t="s">
        <v>106</v>
      </c>
      <c r="AW222" s="11" t="s">
        <v>31</v>
      </c>
      <c r="AX222" s="11" t="s">
        <v>77</v>
      </c>
      <c r="AY222" s="197" t="s">
        <v>310</v>
      </c>
    </row>
    <row r="223" spans="2:65" s="1" customFormat="1" ht="16.5" customHeight="1">
      <c r="B223" s="31"/>
      <c r="C223" s="175" t="s">
        <v>806</v>
      </c>
      <c r="D223" s="175" t="s">
        <v>317</v>
      </c>
      <c r="E223" s="176" t="s">
        <v>3464</v>
      </c>
      <c r="F223" s="177" t="s">
        <v>3417</v>
      </c>
      <c r="G223" s="178" t="s">
        <v>720</v>
      </c>
      <c r="H223" s="179">
        <v>18</v>
      </c>
      <c r="I223" s="180"/>
      <c r="J223" s="179">
        <f>ROUND(I223*H223,2)</f>
        <v>0</v>
      </c>
      <c r="K223" s="177" t="s">
        <v>402</v>
      </c>
      <c r="L223" s="35"/>
      <c r="M223" s="181" t="s">
        <v>1</v>
      </c>
      <c r="N223" s="182" t="s">
        <v>41</v>
      </c>
      <c r="O223" s="57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AR223" s="14" t="s">
        <v>314</v>
      </c>
      <c r="AT223" s="14" t="s">
        <v>317</v>
      </c>
      <c r="AU223" s="14" t="s">
        <v>106</v>
      </c>
      <c r="AY223" s="14" t="s">
        <v>310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4" t="s">
        <v>106</v>
      </c>
      <c r="BK223" s="185">
        <f>ROUND(I223*H223,2)</f>
        <v>0</v>
      </c>
      <c r="BL223" s="14" t="s">
        <v>314</v>
      </c>
      <c r="BM223" s="14" t="s">
        <v>3465</v>
      </c>
    </row>
    <row r="224" spans="2:51" s="11" customFormat="1" ht="11.25">
      <c r="B224" s="186"/>
      <c r="C224" s="187"/>
      <c r="D224" s="188" t="s">
        <v>325</v>
      </c>
      <c r="E224" s="189" t="s">
        <v>1014</v>
      </c>
      <c r="F224" s="190" t="s">
        <v>3383</v>
      </c>
      <c r="G224" s="187"/>
      <c r="H224" s="191">
        <v>18</v>
      </c>
      <c r="I224" s="192"/>
      <c r="J224" s="187"/>
      <c r="K224" s="187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325</v>
      </c>
      <c r="AU224" s="197" t="s">
        <v>106</v>
      </c>
      <c r="AV224" s="11" t="s">
        <v>106</v>
      </c>
      <c r="AW224" s="11" t="s">
        <v>31</v>
      </c>
      <c r="AX224" s="11" t="s">
        <v>77</v>
      </c>
      <c r="AY224" s="197" t="s">
        <v>310</v>
      </c>
    </row>
    <row r="225" spans="2:65" s="1" customFormat="1" ht="16.5" customHeight="1">
      <c r="B225" s="31"/>
      <c r="C225" s="175" t="s">
        <v>813</v>
      </c>
      <c r="D225" s="175" t="s">
        <v>317</v>
      </c>
      <c r="E225" s="176" t="s">
        <v>3466</v>
      </c>
      <c r="F225" s="177" t="s">
        <v>3421</v>
      </c>
      <c r="G225" s="178" t="s">
        <v>720</v>
      </c>
      <c r="H225" s="179">
        <v>4</v>
      </c>
      <c r="I225" s="180"/>
      <c r="J225" s="179">
        <f>ROUND(I225*H225,2)</f>
        <v>0</v>
      </c>
      <c r="K225" s="177" t="s">
        <v>402</v>
      </c>
      <c r="L225" s="35"/>
      <c r="M225" s="181" t="s">
        <v>1</v>
      </c>
      <c r="N225" s="182" t="s">
        <v>41</v>
      </c>
      <c r="O225" s="57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AR225" s="14" t="s">
        <v>314</v>
      </c>
      <c r="AT225" s="14" t="s">
        <v>317</v>
      </c>
      <c r="AU225" s="14" t="s">
        <v>106</v>
      </c>
      <c r="AY225" s="14" t="s">
        <v>310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4" t="s">
        <v>106</v>
      </c>
      <c r="BK225" s="185">
        <f>ROUND(I225*H225,2)</f>
        <v>0</v>
      </c>
      <c r="BL225" s="14" t="s">
        <v>314</v>
      </c>
      <c r="BM225" s="14" t="s">
        <v>3467</v>
      </c>
    </row>
    <row r="226" spans="2:51" s="11" customFormat="1" ht="11.25">
      <c r="B226" s="186"/>
      <c r="C226" s="187"/>
      <c r="D226" s="188" t="s">
        <v>325</v>
      </c>
      <c r="E226" s="189" t="s">
        <v>1020</v>
      </c>
      <c r="F226" s="190" t="s">
        <v>2184</v>
      </c>
      <c r="G226" s="187"/>
      <c r="H226" s="191">
        <v>4</v>
      </c>
      <c r="I226" s="192"/>
      <c r="J226" s="187"/>
      <c r="K226" s="187"/>
      <c r="L226" s="193"/>
      <c r="M226" s="194"/>
      <c r="N226" s="195"/>
      <c r="O226" s="195"/>
      <c r="P226" s="195"/>
      <c r="Q226" s="195"/>
      <c r="R226" s="195"/>
      <c r="S226" s="195"/>
      <c r="T226" s="196"/>
      <c r="AT226" s="197" t="s">
        <v>325</v>
      </c>
      <c r="AU226" s="197" t="s">
        <v>106</v>
      </c>
      <c r="AV226" s="11" t="s">
        <v>106</v>
      </c>
      <c r="AW226" s="11" t="s">
        <v>31</v>
      </c>
      <c r="AX226" s="11" t="s">
        <v>77</v>
      </c>
      <c r="AY226" s="197" t="s">
        <v>310</v>
      </c>
    </row>
    <row r="227" spans="2:65" s="1" customFormat="1" ht="16.5" customHeight="1">
      <c r="B227" s="31"/>
      <c r="C227" s="175" t="s">
        <v>819</v>
      </c>
      <c r="D227" s="175" t="s">
        <v>317</v>
      </c>
      <c r="E227" s="176" t="s">
        <v>3468</v>
      </c>
      <c r="F227" s="177" t="s">
        <v>3469</v>
      </c>
      <c r="G227" s="178" t="s">
        <v>720</v>
      </c>
      <c r="H227" s="179">
        <v>40</v>
      </c>
      <c r="I227" s="180"/>
      <c r="J227" s="179">
        <f>ROUND(I227*H227,2)</f>
        <v>0</v>
      </c>
      <c r="K227" s="177" t="s">
        <v>402</v>
      </c>
      <c r="L227" s="35"/>
      <c r="M227" s="181" t="s">
        <v>1</v>
      </c>
      <c r="N227" s="182" t="s">
        <v>41</v>
      </c>
      <c r="O227" s="57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AR227" s="14" t="s">
        <v>314</v>
      </c>
      <c r="AT227" s="14" t="s">
        <v>317</v>
      </c>
      <c r="AU227" s="14" t="s">
        <v>106</v>
      </c>
      <c r="AY227" s="14" t="s">
        <v>310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4" t="s">
        <v>106</v>
      </c>
      <c r="BK227" s="185">
        <f>ROUND(I227*H227,2)</f>
        <v>0</v>
      </c>
      <c r="BL227" s="14" t="s">
        <v>314</v>
      </c>
      <c r="BM227" s="14" t="s">
        <v>3470</v>
      </c>
    </row>
    <row r="228" spans="2:51" s="11" customFormat="1" ht="11.25">
      <c r="B228" s="186"/>
      <c r="C228" s="187"/>
      <c r="D228" s="188" t="s">
        <v>325</v>
      </c>
      <c r="E228" s="189" t="s">
        <v>1026</v>
      </c>
      <c r="F228" s="190" t="s">
        <v>3471</v>
      </c>
      <c r="G228" s="187"/>
      <c r="H228" s="191">
        <v>40</v>
      </c>
      <c r="I228" s="192"/>
      <c r="J228" s="187"/>
      <c r="K228" s="187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325</v>
      </c>
      <c r="AU228" s="197" t="s">
        <v>106</v>
      </c>
      <c r="AV228" s="11" t="s">
        <v>106</v>
      </c>
      <c r="AW228" s="11" t="s">
        <v>31</v>
      </c>
      <c r="AX228" s="11" t="s">
        <v>77</v>
      </c>
      <c r="AY228" s="197" t="s">
        <v>310</v>
      </c>
    </row>
    <row r="229" spans="2:65" s="1" customFormat="1" ht="16.5" customHeight="1">
      <c r="B229" s="31"/>
      <c r="C229" s="175" t="s">
        <v>829</v>
      </c>
      <c r="D229" s="175" t="s">
        <v>317</v>
      </c>
      <c r="E229" s="176" t="s">
        <v>3472</v>
      </c>
      <c r="F229" s="177" t="s">
        <v>3473</v>
      </c>
      <c r="G229" s="178" t="s">
        <v>720</v>
      </c>
      <c r="H229" s="179">
        <v>18</v>
      </c>
      <c r="I229" s="180"/>
      <c r="J229" s="179">
        <f>ROUND(I229*H229,2)</f>
        <v>0</v>
      </c>
      <c r="K229" s="177" t="s">
        <v>402</v>
      </c>
      <c r="L229" s="35"/>
      <c r="M229" s="181" t="s">
        <v>1</v>
      </c>
      <c r="N229" s="182" t="s">
        <v>41</v>
      </c>
      <c r="O229" s="57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14" t="s">
        <v>314</v>
      </c>
      <c r="AT229" s="14" t="s">
        <v>317</v>
      </c>
      <c r="AU229" s="14" t="s">
        <v>106</v>
      </c>
      <c r="AY229" s="14" t="s">
        <v>310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4" t="s">
        <v>106</v>
      </c>
      <c r="BK229" s="185">
        <f>ROUND(I229*H229,2)</f>
        <v>0</v>
      </c>
      <c r="BL229" s="14" t="s">
        <v>314</v>
      </c>
      <c r="BM229" s="14" t="s">
        <v>3474</v>
      </c>
    </row>
    <row r="230" spans="2:51" s="11" customFormat="1" ht="11.25">
      <c r="B230" s="186"/>
      <c r="C230" s="187"/>
      <c r="D230" s="188" t="s">
        <v>325</v>
      </c>
      <c r="E230" s="189" t="s">
        <v>1032</v>
      </c>
      <c r="F230" s="190" t="s">
        <v>3419</v>
      </c>
      <c r="G230" s="187"/>
      <c r="H230" s="191">
        <v>18</v>
      </c>
      <c r="I230" s="192"/>
      <c r="J230" s="187"/>
      <c r="K230" s="187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325</v>
      </c>
      <c r="AU230" s="197" t="s">
        <v>106</v>
      </c>
      <c r="AV230" s="11" t="s">
        <v>106</v>
      </c>
      <c r="AW230" s="11" t="s">
        <v>31</v>
      </c>
      <c r="AX230" s="11" t="s">
        <v>77</v>
      </c>
      <c r="AY230" s="197" t="s">
        <v>310</v>
      </c>
    </row>
    <row r="231" spans="2:65" s="1" customFormat="1" ht="16.5" customHeight="1">
      <c r="B231" s="31"/>
      <c r="C231" s="175" t="s">
        <v>836</v>
      </c>
      <c r="D231" s="175" t="s">
        <v>317</v>
      </c>
      <c r="E231" s="176" t="s">
        <v>3475</v>
      </c>
      <c r="F231" s="177" t="s">
        <v>3476</v>
      </c>
      <c r="G231" s="178" t="s">
        <v>401</v>
      </c>
      <c r="H231" s="179">
        <v>38</v>
      </c>
      <c r="I231" s="180"/>
      <c r="J231" s="179">
        <f>ROUND(I231*H231,2)</f>
        <v>0</v>
      </c>
      <c r="K231" s="177" t="s">
        <v>402</v>
      </c>
      <c r="L231" s="35"/>
      <c r="M231" s="181" t="s">
        <v>1</v>
      </c>
      <c r="N231" s="182" t="s">
        <v>41</v>
      </c>
      <c r="O231" s="57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AR231" s="14" t="s">
        <v>314</v>
      </c>
      <c r="AT231" s="14" t="s">
        <v>317</v>
      </c>
      <c r="AU231" s="14" t="s">
        <v>106</v>
      </c>
      <c r="AY231" s="14" t="s">
        <v>310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4" t="s">
        <v>106</v>
      </c>
      <c r="BK231" s="185">
        <f>ROUND(I231*H231,2)</f>
        <v>0</v>
      </c>
      <c r="BL231" s="14" t="s">
        <v>314</v>
      </c>
      <c r="BM231" s="14" t="s">
        <v>3477</v>
      </c>
    </row>
    <row r="232" spans="2:65" s="1" customFormat="1" ht="16.5" customHeight="1">
      <c r="B232" s="31"/>
      <c r="C232" s="175" t="s">
        <v>841</v>
      </c>
      <c r="D232" s="175" t="s">
        <v>317</v>
      </c>
      <c r="E232" s="176" t="s">
        <v>3478</v>
      </c>
      <c r="F232" s="177" t="s">
        <v>2064</v>
      </c>
      <c r="G232" s="178" t="s">
        <v>401</v>
      </c>
      <c r="H232" s="179">
        <v>35</v>
      </c>
      <c r="I232" s="180"/>
      <c r="J232" s="179">
        <f>ROUND(I232*H232,2)</f>
        <v>0</v>
      </c>
      <c r="K232" s="177" t="s">
        <v>402</v>
      </c>
      <c r="L232" s="35"/>
      <c r="M232" s="181" t="s">
        <v>1</v>
      </c>
      <c r="N232" s="182" t="s">
        <v>41</v>
      </c>
      <c r="O232" s="57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AR232" s="14" t="s">
        <v>314</v>
      </c>
      <c r="AT232" s="14" t="s">
        <v>317</v>
      </c>
      <c r="AU232" s="14" t="s">
        <v>106</v>
      </c>
      <c r="AY232" s="14" t="s">
        <v>310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4" t="s">
        <v>106</v>
      </c>
      <c r="BK232" s="185">
        <f>ROUND(I232*H232,2)</f>
        <v>0</v>
      </c>
      <c r="BL232" s="14" t="s">
        <v>314</v>
      </c>
      <c r="BM232" s="14" t="s">
        <v>3479</v>
      </c>
    </row>
    <row r="233" spans="2:65" s="1" customFormat="1" ht="16.5" customHeight="1">
      <c r="B233" s="31"/>
      <c r="C233" s="175" t="s">
        <v>847</v>
      </c>
      <c r="D233" s="175" t="s">
        <v>317</v>
      </c>
      <c r="E233" s="176" t="s">
        <v>3480</v>
      </c>
      <c r="F233" s="177" t="s">
        <v>2069</v>
      </c>
      <c r="G233" s="178" t="s">
        <v>401</v>
      </c>
      <c r="H233" s="179">
        <v>61</v>
      </c>
      <c r="I233" s="180"/>
      <c r="J233" s="179">
        <f>ROUND(I233*H233,2)</f>
        <v>0</v>
      </c>
      <c r="K233" s="177" t="s">
        <v>402</v>
      </c>
      <c r="L233" s="35"/>
      <c r="M233" s="181" t="s">
        <v>1</v>
      </c>
      <c r="N233" s="182" t="s">
        <v>41</v>
      </c>
      <c r="O233" s="57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AR233" s="14" t="s">
        <v>314</v>
      </c>
      <c r="AT233" s="14" t="s">
        <v>317</v>
      </c>
      <c r="AU233" s="14" t="s">
        <v>106</v>
      </c>
      <c r="AY233" s="14" t="s">
        <v>310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4" t="s">
        <v>106</v>
      </c>
      <c r="BK233" s="185">
        <f>ROUND(I233*H233,2)</f>
        <v>0</v>
      </c>
      <c r="BL233" s="14" t="s">
        <v>314</v>
      </c>
      <c r="BM233" s="14" t="s">
        <v>3481</v>
      </c>
    </row>
    <row r="234" spans="2:51" s="11" customFormat="1" ht="11.25">
      <c r="B234" s="186"/>
      <c r="C234" s="187"/>
      <c r="D234" s="188" t="s">
        <v>325</v>
      </c>
      <c r="E234" s="189" t="s">
        <v>1050</v>
      </c>
      <c r="F234" s="190" t="s">
        <v>3482</v>
      </c>
      <c r="G234" s="187"/>
      <c r="H234" s="191">
        <v>61</v>
      </c>
      <c r="I234" s="192"/>
      <c r="J234" s="187"/>
      <c r="K234" s="187"/>
      <c r="L234" s="193"/>
      <c r="M234" s="194"/>
      <c r="N234" s="195"/>
      <c r="O234" s="195"/>
      <c r="P234" s="195"/>
      <c r="Q234" s="195"/>
      <c r="R234" s="195"/>
      <c r="S234" s="195"/>
      <c r="T234" s="196"/>
      <c r="AT234" s="197" t="s">
        <v>325</v>
      </c>
      <c r="AU234" s="197" t="s">
        <v>106</v>
      </c>
      <c r="AV234" s="11" t="s">
        <v>106</v>
      </c>
      <c r="AW234" s="11" t="s">
        <v>31</v>
      </c>
      <c r="AX234" s="11" t="s">
        <v>69</v>
      </c>
      <c r="AY234" s="197" t="s">
        <v>310</v>
      </c>
    </row>
    <row r="235" spans="2:51" s="11" customFormat="1" ht="11.25">
      <c r="B235" s="186"/>
      <c r="C235" s="187"/>
      <c r="D235" s="188" t="s">
        <v>325</v>
      </c>
      <c r="E235" s="189" t="s">
        <v>2244</v>
      </c>
      <c r="F235" s="190" t="s">
        <v>2245</v>
      </c>
      <c r="G235" s="187"/>
      <c r="H235" s="191">
        <v>61</v>
      </c>
      <c r="I235" s="192"/>
      <c r="J235" s="187"/>
      <c r="K235" s="187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325</v>
      </c>
      <c r="AU235" s="197" t="s">
        <v>106</v>
      </c>
      <c r="AV235" s="11" t="s">
        <v>106</v>
      </c>
      <c r="AW235" s="11" t="s">
        <v>31</v>
      </c>
      <c r="AX235" s="11" t="s">
        <v>77</v>
      </c>
      <c r="AY235" s="197" t="s">
        <v>310</v>
      </c>
    </row>
    <row r="236" spans="2:63" s="10" customFormat="1" ht="22.9" customHeight="1">
      <c r="B236" s="159"/>
      <c r="C236" s="160"/>
      <c r="D236" s="161" t="s">
        <v>68</v>
      </c>
      <c r="E236" s="173" t="s">
        <v>2071</v>
      </c>
      <c r="F236" s="173" t="s">
        <v>2072</v>
      </c>
      <c r="G236" s="160"/>
      <c r="H236" s="160"/>
      <c r="I236" s="163"/>
      <c r="J236" s="174">
        <f>BK236</f>
        <v>0</v>
      </c>
      <c r="K236" s="160"/>
      <c r="L236" s="165"/>
      <c r="M236" s="166"/>
      <c r="N236" s="167"/>
      <c r="O236" s="167"/>
      <c r="P236" s="168">
        <f>SUM(P237:P268)</f>
        <v>0</v>
      </c>
      <c r="Q236" s="167"/>
      <c r="R236" s="168">
        <f>SUM(R237:R268)</f>
        <v>0.0288</v>
      </c>
      <c r="S236" s="167"/>
      <c r="T236" s="169">
        <f>SUM(T237:T268)</f>
        <v>0</v>
      </c>
      <c r="AR236" s="170" t="s">
        <v>314</v>
      </c>
      <c r="AT236" s="171" t="s">
        <v>68</v>
      </c>
      <c r="AU236" s="171" t="s">
        <v>77</v>
      </c>
      <c r="AY236" s="170" t="s">
        <v>310</v>
      </c>
      <c r="BK236" s="172">
        <f>SUM(BK237:BK268)</f>
        <v>0</v>
      </c>
    </row>
    <row r="237" spans="2:65" s="1" customFormat="1" ht="16.5" customHeight="1">
      <c r="B237" s="31"/>
      <c r="C237" s="208" t="s">
        <v>854</v>
      </c>
      <c r="D237" s="208" t="s">
        <v>422</v>
      </c>
      <c r="E237" s="209" t="s">
        <v>2073</v>
      </c>
      <c r="F237" s="210" t="s">
        <v>2074</v>
      </c>
      <c r="G237" s="211" t="s">
        <v>720</v>
      </c>
      <c r="H237" s="212">
        <v>36</v>
      </c>
      <c r="I237" s="213"/>
      <c r="J237" s="212">
        <f aca="true" t="shared" si="0" ref="J237:J257">ROUND(I237*H237,2)</f>
        <v>0</v>
      </c>
      <c r="K237" s="210" t="s">
        <v>402</v>
      </c>
      <c r="L237" s="214"/>
      <c r="M237" s="215" t="s">
        <v>1</v>
      </c>
      <c r="N237" s="216" t="s">
        <v>41</v>
      </c>
      <c r="O237" s="57"/>
      <c r="P237" s="183">
        <f aca="true" t="shared" si="1" ref="P237:P257">O237*H237</f>
        <v>0</v>
      </c>
      <c r="Q237" s="183">
        <v>0</v>
      </c>
      <c r="R237" s="183">
        <f aca="true" t="shared" si="2" ref="R237:R257">Q237*H237</f>
        <v>0</v>
      </c>
      <c r="S237" s="183">
        <v>0</v>
      </c>
      <c r="T237" s="184">
        <f aca="true" t="shared" si="3" ref="T237:T257">S237*H237</f>
        <v>0</v>
      </c>
      <c r="AR237" s="14" t="s">
        <v>391</v>
      </c>
      <c r="AT237" s="14" t="s">
        <v>422</v>
      </c>
      <c r="AU237" s="14" t="s">
        <v>106</v>
      </c>
      <c r="AY237" s="14" t="s">
        <v>310</v>
      </c>
      <c r="BE237" s="185">
        <f aca="true" t="shared" si="4" ref="BE237:BE257">IF(N237="základní",J237,0)</f>
        <v>0</v>
      </c>
      <c r="BF237" s="185">
        <f aca="true" t="shared" si="5" ref="BF237:BF257">IF(N237="snížená",J237,0)</f>
        <v>0</v>
      </c>
      <c r="BG237" s="185">
        <f aca="true" t="shared" si="6" ref="BG237:BG257">IF(N237="zákl. přenesená",J237,0)</f>
        <v>0</v>
      </c>
      <c r="BH237" s="185">
        <f aca="true" t="shared" si="7" ref="BH237:BH257">IF(N237="sníž. přenesená",J237,0)</f>
        <v>0</v>
      </c>
      <c r="BI237" s="185">
        <f aca="true" t="shared" si="8" ref="BI237:BI257">IF(N237="nulová",J237,0)</f>
        <v>0</v>
      </c>
      <c r="BJ237" s="14" t="s">
        <v>106</v>
      </c>
      <c r="BK237" s="185">
        <f aca="true" t="shared" si="9" ref="BK237:BK257">ROUND(I237*H237,2)</f>
        <v>0</v>
      </c>
      <c r="BL237" s="14" t="s">
        <v>314</v>
      </c>
      <c r="BM237" s="14" t="s">
        <v>3483</v>
      </c>
    </row>
    <row r="238" spans="2:65" s="1" customFormat="1" ht="16.5" customHeight="1">
      <c r="B238" s="31"/>
      <c r="C238" s="208" t="s">
        <v>860</v>
      </c>
      <c r="D238" s="208" t="s">
        <v>422</v>
      </c>
      <c r="E238" s="209" t="s">
        <v>3484</v>
      </c>
      <c r="F238" s="210" t="s">
        <v>2077</v>
      </c>
      <c r="G238" s="211" t="s">
        <v>720</v>
      </c>
      <c r="H238" s="212">
        <v>30</v>
      </c>
      <c r="I238" s="213"/>
      <c r="J238" s="212">
        <f t="shared" si="0"/>
        <v>0</v>
      </c>
      <c r="K238" s="210" t="s">
        <v>402</v>
      </c>
      <c r="L238" s="214"/>
      <c r="M238" s="215" t="s">
        <v>1</v>
      </c>
      <c r="N238" s="216" t="s">
        <v>41</v>
      </c>
      <c r="O238" s="57"/>
      <c r="P238" s="183">
        <f t="shared" si="1"/>
        <v>0</v>
      </c>
      <c r="Q238" s="183">
        <v>0</v>
      </c>
      <c r="R238" s="183">
        <f t="shared" si="2"/>
        <v>0</v>
      </c>
      <c r="S238" s="183">
        <v>0</v>
      </c>
      <c r="T238" s="184">
        <f t="shared" si="3"/>
        <v>0</v>
      </c>
      <c r="AR238" s="14" t="s">
        <v>391</v>
      </c>
      <c r="AT238" s="14" t="s">
        <v>422</v>
      </c>
      <c r="AU238" s="14" t="s">
        <v>106</v>
      </c>
      <c r="AY238" s="14" t="s">
        <v>310</v>
      </c>
      <c r="BE238" s="185">
        <f t="shared" si="4"/>
        <v>0</v>
      </c>
      <c r="BF238" s="185">
        <f t="shared" si="5"/>
        <v>0</v>
      </c>
      <c r="BG238" s="185">
        <f t="shared" si="6"/>
        <v>0</v>
      </c>
      <c r="BH238" s="185">
        <f t="shared" si="7"/>
        <v>0</v>
      </c>
      <c r="BI238" s="185">
        <f t="shared" si="8"/>
        <v>0</v>
      </c>
      <c r="BJ238" s="14" t="s">
        <v>106</v>
      </c>
      <c r="BK238" s="185">
        <f t="shared" si="9"/>
        <v>0</v>
      </c>
      <c r="BL238" s="14" t="s">
        <v>314</v>
      </c>
      <c r="BM238" s="14" t="s">
        <v>3485</v>
      </c>
    </row>
    <row r="239" spans="2:65" s="1" customFormat="1" ht="16.5" customHeight="1">
      <c r="B239" s="31"/>
      <c r="C239" s="208" t="s">
        <v>867</v>
      </c>
      <c r="D239" s="208" t="s">
        <v>422</v>
      </c>
      <c r="E239" s="209" t="s">
        <v>2079</v>
      </c>
      <c r="F239" s="210" t="s">
        <v>2080</v>
      </c>
      <c r="G239" s="211" t="s">
        <v>720</v>
      </c>
      <c r="H239" s="212">
        <v>20</v>
      </c>
      <c r="I239" s="213"/>
      <c r="J239" s="212">
        <f t="shared" si="0"/>
        <v>0</v>
      </c>
      <c r="K239" s="210" t="s">
        <v>402</v>
      </c>
      <c r="L239" s="214"/>
      <c r="M239" s="215" t="s">
        <v>1</v>
      </c>
      <c r="N239" s="216" t="s">
        <v>41</v>
      </c>
      <c r="O239" s="57"/>
      <c r="P239" s="183">
        <f t="shared" si="1"/>
        <v>0</v>
      </c>
      <c r="Q239" s="183">
        <v>0</v>
      </c>
      <c r="R239" s="183">
        <f t="shared" si="2"/>
        <v>0</v>
      </c>
      <c r="S239" s="183">
        <v>0</v>
      </c>
      <c r="T239" s="184">
        <f t="shared" si="3"/>
        <v>0</v>
      </c>
      <c r="AR239" s="14" t="s">
        <v>391</v>
      </c>
      <c r="AT239" s="14" t="s">
        <v>422</v>
      </c>
      <c r="AU239" s="14" t="s">
        <v>106</v>
      </c>
      <c r="AY239" s="14" t="s">
        <v>310</v>
      </c>
      <c r="BE239" s="185">
        <f t="shared" si="4"/>
        <v>0</v>
      </c>
      <c r="BF239" s="185">
        <f t="shared" si="5"/>
        <v>0</v>
      </c>
      <c r="BG239" s="185">
        <f t="shared" si="6"/>
        <v>0</v>
      </c>
      <c r="BH239" s="185">
        <f t="shared" si="7"/>
        <v>0</v>
      </c>
      <c r="BI239" s="185">
        <f t="shared" si="8"/>
        <v>0</v>
      </c>
      <c r="BJ239" s="14" t="s">
        <v>106</v>
      </c>
      <c r="BK239" s="185">
        <f t="shared" si="9"/>
        <v>0</v>
      </c>
      <c r="BL239" s="14" t="s">
        <v>314</v>
      </c>
      <c r="BM239" s="14" t="s">
        <v>3486</v>
      </c>
    </row>
    <row r="240" spans="2:65" s="1" customFormat="1" ht="16.5" customHeight="1">
      <c r="B240" s="31"/>
      <c r="C240" s="208" t="s">
        <v>873</v>
      </c>
      <c r="D240" s="208" t="s">
        <v>422</v>
      </c>
      <c r="E240" s="209" t="s">
        <v>2082</v>
      </c>
      <c r="F240" s="210" t="s">
        <v>2083</v>
      </c>
      <c r="G240" s="211" t="s">
        <v>720</v>
      </c>
      <c r="H240" s="212">
        <v>2</v>
      </c>
      <c r="I240" s="213"/>
      <c r="J240" s="212">
        <f t="shared" si="0"/>
        <v>0</v>
      </c>
      <c r="K240" s="210" t="s">
        <v>402</v>
      </c>
      <c r="L240" s="214"/>
      <c r="M240" s="215" t="s">
        <v>1</v>
      </c>
      <c r="N240" s="216" t="s">
        <v>41</v>
      </c>
      <c r="O240" s="57"/>
      <c r="P240" s="183">
        <f t="shared" si="1"/>
        <v>0</v>
      </c>
      <c r="Q240" s="183">
        <v>0</v>
      </c>
      <c r="R240" s="183">
        <f t="shared" si="2"/>
        <v>0</v>
      </c>
      <c r="S240" s="183">
        <v>0</v>
      </c>
      <c r="T240" s="184">
        <f t="shared" si="3"/>
        <v>0</v>
      </c>
      <c r="AR240" s="14" t="s">
        <v>391</v>
      </c>
      <c r="AT240" s="14" t="s">
        <v>422</v>
      </c>
      <c r="AU240" s="14" t="s">
        <v>106</v>
      </c>
      <c r="AY240" s="14" t="s">
        <v>310</v>
      </c>
      <c r="BE240" s="185">
        <f t="shared" si="4"/>
        <v>0</v>
      </c>
      <c r="BF240" s="185">
        <f t="shared" si="5"/>
        <v>0</v>
      </c>
      <c r="BG240" s="185">
        <f t="shared" si="6"/>
        <v>0</v>
      </c>
      <c r="BH240" s="185">
        <f t="shared" si="7"/>
        <v>0</v>
      </c>
      <c r="BI240" s="185">
        <f t="shared" si="8"/>
        <v>0</v>
      </c>
      <c r="BJ240" s="14" t="s">
        <v>106</v>
      </c>
      <c r="BK240" s="185">
        <f t="shared" si="9"/>
        <v>0</v>
      </c>
      <c r="BL240" s="14" t="s">
        <v>314</v>
      </c>
      <c r="BM240" s="14" t="s">
        <v>3487</v>
      </c>
    </row>
    <row r="241" spans="2:65" s="1" customFormat="1" ht="16.5" customHeight="1">
      <c r="B241" s="31"/>
      <c r="C241" s="208" t="s">
        <v>883</v>
      </c>
      <c r="D241" s="208" t="s">
        <v>422</v>
      </c>
      <c r="E241" s="209" t="s">
        <v>2085</v>
      </c>
      <c r="F241" s="210" t="s">
        <v>2086</v>
      </c>
      <c r="G241" s="211" t="s">
        <v>720</v>
      </c>
      <c r="H241" s="212">
        <v>2</v>
      </c>
      <c r="I241" s="213"/>
      <c r="J241" s="212">
        <f t="shared" si="0"/>
        <v>0</v>
      </c>
      <c r="K241" s="210" t="s">
        <v>402</v>
      </c>
      <c r="L241" s="214"/>
      <c r="M241" s="215" t="s">
        <v>1</v>
      </c>
      <c r="N241" s="216" t="s">
        <v>41</v>
      </c>
      <c r="O241" s="57"/>
      <c r="P241" s="183">
        <f t="shared" si="1"/>
        <v>0</v>
      </c>
      <c r="Q241" s="183">
        <v>0</v>
      </c>
      <c r="R241" s="183">
        <f t="shared" si="2"/>
        <v>0</v>
      </c>
      <c r="S241" s="183">
        <v>0</v>
      </c>
      <c r="T241" s="184">
        <f t="shared" si="3"/>
        <v>0</v>
      </c>
      <c r="AR241" s="14" t="s">
        <v>391</v>
      </c>
      <c r="AT241" s="14" t="s">
        <v>422</v>
      </c>
      <c r="AU241" s="14" t="s">
        <v>106</v>
      </c>
      <c r="AY241" s="14" t="s">
        <v>310</v>
      </c>
      <c r="BE241" s="185">
        <f t="shared" si="4"/>
        <v>0</v>
      </c>
      <c r="BF241" s="185">
        <f t="shared" si="5"/>
        <v>0</v>
      </c>
      <c r="BG241" s="185">
        <f t="shared" si="6"/>
        <v>0</v>
      </c>
      <c r="BH241" s="185">
        <f t="shared" si="7"/>
        <v>0</v>
      </c>
      <c r="BI241" s="185">
        <f t="shared" si="8"/>
        <v>0</v>
      </c>
      <c r="BJ241" s="14" t="s">
        <v>106</v>
      </c>
      <c r="BK241" s="185">
        <f t="shared" si="9"/>
        <v>0</v>
      </c>
      <c r="BL241" s="14" t="s">
        <v>314</v>
      </c>
      <c r="BM241" s="14" t="s">
        <v>3488</v>
      </c>
    </row>
    <row r="242" spans="2:65" s="1" customFormat="1" ht="16.5" customHeight="1">
      <c r="B242" s="31"/>
      <c r="C242" s="208" t="s">
        <v>891</v>
      </c>
      <c r="D242" s="208" t="s">
        <v>422</v>
      </c>
      <c r="E242" s="209" t="s">
        <v>2091</v>
      </c>
      <c r="F242" s="210" t="s">
        <v>2092</v>
      </c>
      <c r="G242" s="211" t="s">
        <v>720</v>
      </c>
      <c r="H242" s="212">
        <v>2</v>
      </c>
      <c r="I242" s="213"/>
      <c r="J242" s="212">
        <f t="shared" si="0"/>
        <v>0</v>
      </c>
      <c r="K242" s="210" t="s">
        <v>402</v>
      </c>
      <c r="L242" s="214"/>
      <c r="M242" s="215" t="s">
        <v>1</v>
      </c>
      <c r="N242" s="216" t="s">
        <v>41</v>
      </c>
      <c r="O242" s="57"/>
      <c r="P242" s="183">
        <f t="shared" si="1"/>
        <v>0</v>
      </c>
      <c r="Q242" s="183">
        <v>0</v>
      </c>
      <c r="R242" s="183">
        <f t="shared" si="2"/>
        <v>0</v>
      </c>
      <c r="S242" s="183">
        <v>0</v>
      </c>
      <c r="T242" s="184">
        <f t="shared" si="3"/>
        <v>0</v>
      </c>
      <c r="AR242" s="14" t="s">
        <v>391</v>
      </c>
      <c r="AT242" s="14" t="s">
        <v>422</v>
      </c>
      <c r="AU242" s="14" t="s">
        <v>106</v>
      </c>
      <c r="AY242" s="14" t="s">
        <v>310</v>
      </c>
      <c r="BE242" s="185">
        <f t="shared" si="4"/>
        <v>0</v>
      </c>
      <c r="BF242" s="185">
        <f t="shared" si="5"/>
        <v>0</v>
      </c>
      <c r="BG242" s="185">
        <f t="shared" si="6"/>
        <v>0</v>
      </c>
      <c r="BH242" s="185">
        <f t="shared" si="7"/>
        <v>0</v>
      </c>
      <c r="BI242" s="185">
        <f t="shared" si="8"/>
        <v>0</v>
      </c>
      <c r="BJ242" s="14" t="s">
        <v>106</v>
      </c>
      <c r="BK242" s="185">
        <f t="shared" si="9"/>
        <v>0</v>
      </c>
      <c r="BL242" s="14" t="s">
        <v>314</v>
      </c>
      <c r="BM242" s="14" t="s">
        <v>3489</v>
      </c>
    </row>
    <row r="243" spans="2:65" s="1" customFormat="1" ht="16.5" customHeight="1">
      <c r="B243" s="31"/>
      <c r="C243" s="208" t="s">
        <v>899</v>
      </c>
      <c r="D243" s="208" t="s">
        <v>422</v>
      </c>
      <c r="E243" s="209" t="s">
        <v>3490</v>
      </c>
      <c r="F243" s="210" t="s">
        <v>3491</v>
      </c>
      <c r="G243" s="211" t="s">
        <v>720</v>
      </c>
      <c r="H243" s="212">
        <v>2</v>
      </c>
      <c r="I243" s="213"/>
      <c r="J243" s="212">
        <f t="shared" si="0"/>
        <v>0</v>
      </c>
      <c r="K243" s="210" t="s">
        <v>402</v>
      </c>
      <c r="L243" s="214"/>
      <c r="M243" s="215" t="s">
        <v>1</v>
      </c>
      <c r="N243" s="216" t="s">
        <v>41</v>
      </c>
      <c r="O243" s="57"/>
      <c r="P243" s="183">
        <f t="shared" si="1"/>
        <v>0</v>
      </c>
      <c r="Q243" s="183">
        <v>0</v>
      </c>
      <c r="R243" s="183">
        <f t="shared" si="2"/>
        <v>0</v>
      </c>
      <c r="S243" s="183">
        <v>0</v>
      </c>
      <c r="T243" s="184">
        <f t="shared" si="3"/>
        <v>0</v>
      </c>
      <c r="AR243" s="14" t="s">
        <v>391</v>
      </c>
      <c r="AT243" s="14" t="s">
        <v>422</v>
      </c>
      <c r="AU243" s="14" t="s">
        <v>106</v>
      </c>
      <c r="AY243" s="14" t="s">
        <v>310</v>
      </c>
      <c r="BE243" s="185">
        <f t="shared" si="4"/>
        <v>0</v>
      </c>
      <c r="BF243" s="185">
        <f t="shared" si="5"/>
        <v>0</v>
      </c>
      <c r="BG243" s="185">
        <f t="shared" si="6"/>
        <v>0</v>
      </c>
      <c r="BH243" s="185">
        <f t="shared" si="7"/>
        <v>0</v>
      </c>
      <c r="BI243" s="185">
        <f t="shared" si="8"/>
        <v>0</v>
      </c>
      <c r="BJ243" s="14" t="s">
        <v>106</v>
      </c>
      <c r="BK243" s="185">
        <f t="shared" si="9"/>
        <v>0</v>
      </c>
      <c r="BL243" s="14" t="s">
        <v>314</v>
      </c>
      <c r="BM243" s="14" t="s">
        <v>3492</v>
      </c>
    </row>
    <row r="244" spans="2:65" s="1" customFormat="1" ht="16.5" customHeight="1">
      <c r="B244" s="31"/>
      <c r="C244" s="208" t="s">
        <v>907</v>
      </c>
      <c r="D244" s="208" t="s">
        <v>422</v>
      </c>
      <c r="E244" s="209" t="s">
        <v>2094</v>
      </c>
      <c r="F244" s="210" t="s">
        <v>2095</v>
      </c>
      <c r="G244" s="211" t="s">
        <v>720</v>
      </c>
      <c r="H244" s="212">
        <v>2</v>
      </c>
      <c r="I244" s="213"/>
      <c r="J244" s="212">
        <f t="shared" si="0"/>
        <v>0</v>
      </c>
      <c r="K244" s="210" t="s">
        <v>402</v>
      </c>
      <c r="L244" s="214"/>
      <c r="M244" s="215" t="s">
        <v>1</v>
      </c>
      <c r="N244" s="216" t="s">
        <v>41</v>
      </c>
      <c r="O244" s="57"/>
      <c r="P244" s="183">
        <f t="shared" si="1"/>
        <v>0</v>
      </c>
      <c r="Q244" s="183">
        <v>0</v>
      </c>
      <c r="R244" s="183">
        <f t="shared" si="2"/>
        <v>0</v>
      </c>
      <c r="S244" s="183">
        <v>0</v>
      </c>
      <c r="T244" s="184">
        <f t="shared" si="3"/>
        <v>0</v>
      </c>
      <c r="AR244" s="14" t="s">
        <v>391</v>
      </c>
      <c r="AT244" s="14" t="s">
        <v>422</v>
      </c>
      <c r="AU244" s="14" t="s">
        <v>106</v>
      </c>
      <c r="AY244" s="14" t="s">
        <v>310</v>
      </c>
      <c r="BE244" s="185">
        <f t="shared" si="4"/>
        <v>0</v>
      </c>
      <c r="BF244" s="185">
        <f t="shared" si="5"/>
        <v>0</v>
      </c>
      <c r="BG244" s="185">
        <f t="shared" si="6"/>
        <v>0</v>
      </c>
      <c r="BH244" s="185">
        <f t="shared" si="7"/>
        <v>0</v>
      </c>
      <c r="BI244" s="185">
        <f t="shared" si="8"/>
        <v>0</v>
      </c>
      <c r="BJ244" s="14" t="s">
        <v>106</v>
      </c>
      <c r="BK244" s="185">
        <f t="shared" si="9"/>
        <v>0</v>
      </c>
      <c r="BL244" s="14" t="s">
        <v>314</v>
      </c>
      <c r="BM244" s="14" t="s">
        <v>3493</v>
      </c>
    </row>
    <row r="245" spans="2:65" s="1" customFormat="1" ht="16.5" customHeight="1">
      <c r="B245" s="31"/>
      <c r="C245" s="208" t="s">
        <v>914</v>
      </c>
      <c r="D245" s="208" t="s">
        <v>422</v>
      </c>
      <c r="E245" s="209" t="s">
        <v>2100</v>
      </c>
      <c r="F245" s="210" t="s">
        <v>2101</v>
      </c>
      <c r="G245" s="211" t="s">
        <v>720</v>
      </c>
      <c r="H245" s="212">
        <v>2</v>
      </c>
      <c r="I245" s="213"/>
      <c r="J245" s="212">
        <f t="shared" si="0"/>
        <v>0</v>
      </c>
      <c r="K245" s="210" t="s">
        <v>402</v>
      </c>
      <c r="L245" s="214"/>
      <c r="M245" s="215" t="s">
        <v>1</v>
      </c>
      <c r="N245" s="216" t="s">
        <v>41</v>
      </c>
      <c r="O245" s="57"/>
      <c r="P245" s="183">
        <f t="shared" si="1"/>
        <v>0</v>
      </c>
      <c r="Q245" s="183">
        <v>0</v>
      </c>
      <c r="R245" s="183">
        <f t="shared" si="2"/>
        <v>0</v>
      </c>
      <c r="S245" s="183">
        <v>0</v>
      </c>
      <c r="T245" s="184">
        <f t="shared" si="3"/>
        <v>0</v>
      </c>
      <c r="AR245" s="14" t="s">
        <v>391</v>
      </c>
      <c r="AT245" s="14" t="s">
        <v>422</v>
      </c>
      <c r="AU245" s="14" t="s">
        <v>106</v>
      </c>
      <c r="AY245" s="14" t="s">
        <v>310</v>
      </c>
      <c r="BE245" s="185">
        <f t="shared" si="4"/>
        <v>0</v>
      </c>
      <c r="BF245" s="185">
        <f t="shared" si="5"/>
        <v>0</v>
      </c>
      <c r="BG245" s="185">
        <f t="shared" si="6"/>
        <v>0</v>
      </c>
      <c r="BH245" s="185">
        <f t="shared" si="7"/>
        <v>0</v>
      </c>
      <c r="BI245" s="185">
        <f t="shared" si="8"/>
        <v>0</v>
      </c>
      <c r="BJ245" s="14" t="s">
        <v>106</v>
      </c>
      <c r="BK245" s="185">
        <f t="shared" si="9"/>
        <v>0</v>
      </c>
      <c r="BL245" s="14" t="s">
        <v>314</v>
      </c>
      <c r="BM245" s="14" t="s">
        <v>3494</v>
      </c>
    </row>
    <row r="246" spans="2:65" s="1" customFormat="1" ht="16.5" customHeight="1">
      <c r="B246" s="31"/>
      <c r="C246" s="208" t="s">
        <v>921</v>
      </c>
      <c r="D246" s="208" t="s">
        <v>422</v>
      </c>
      <c r="E246" s="209" t="s">
        <v>2103</v>
      </c>
      <c r="F246" s="210" t="s">
        <v>2104</v>
      </c>
      <c r="G246" s="211" t="s">
        <v>720</v>
      </c>
      <c r="H246" s="212">
        <v>2</v>
      </c>
      <c r="I246" s="213"/>
      <c r="J246" s="212">
        <f t="shared" si="0"/>
        <v>0</v>
      </c>
      <c r="K246" s="210" t="s">
        <v>402</v>
      </c>
      <c r="L246" s="214"/>
      <c r="M246" s="215" t="s">
        <v>1</v>
      </c>
      <c r="N246" s="216" t="s">
        <v>41</v>
      </c>
      <c r="O246" s="57"/>
      <c r="P246" s="183">
        <f t="shared" si="1"/>
        <v>0</v>
      </c>
      <c r="Q246" s="183">
        <v>0</v>
      </c>
      <c r="R246" s="183">
        <f t="shared" si="2"/>
        <v>0</v>
      </c>
      <c r="S246" s="183">
        <v>0</v>
      </c>
      <c r="T246" s="184">
        <f t="shared" si="3"/>
        <v>0</v>
      </c>
      <c r="AR246" s="14" t="s">
        <v>391</v>
      </c>
      <c r="AT246" s="14" t="s">
        <v>422</v>
      </c>
      <c r="AU246" s="14" t="s">
        <v>106</v>
      </c>
      <c r="AY246" s="14" t="s">
        <v>310</v>
      </c>
      <c r="BE246" s="185">
        <f t="shared" si="4"/>
        <v>0</v>
      </c>
      <c r="BF246" s="185">
        <f t="shared" si="5"/>
        <v>0</v>
      </c>
      <c r="BG246" s="185">
        <f t="shared" si="6"/>
        <v>0</v>
      </c>
      <c r="BH246" s="185">
        <f t="shared" si="7"/>
        <v>0</v>
      </c>
      <c r="BI246" s="185">
        <f t="shared" si="8"/>
        <v>0</v>
      </c>
      <c r="BJ246" s="14" t="s">
        <v>106</v>
      </c>
      <c r="BK246" s="185">
        <f t="shared" si="9"/>
        <v>0</v>
      </c>
      <c r="BL246" s="14" t="s">
        <v>314</v>
      </c>
      <c r="BM246" s="14" t="s">
        <v>3495</v>
      </c>
    </row>
    <row r="247" spans="2:65" s="1" customFormat="1" ht="16.5" customHeight="1">
      <c r="B247" s="31"/>
      <c r="C247" s="208" t="s">
        <v>929</v>
      </c>
      <c r="D247" s="208" t="s">
        <v>422</v>
      </c>
      <c r="E247" s="209" t="s">
        <v>2107</v>
      </c>
      <c r="F247" s="210" t="s">
        <v>2108</v>
      </c>
      <c r="G247" s="211" t="s">
        <v>720</v>
      </c>
      <c r="H247" s="212">
        <v>4</v>
      </c>
      <c r="I247" s="213"/>
      <c r="J247" s="212">
        <f t="shared" si="0"/>
        <v>0</v>
      </c>
      <c r="K247" s="210" t="s">
        <v>402</v>
      </c>
      <c r="L247" s="214"/>
      <c r="M247" s="215" t="s">
        <v>1</v>
      </c>
      <c r="N247" s="216" t="s">
        <v>41</v>
      </c>
      <c r="O247" s="57"/>
      <c r="P247" s="183">
        <f t="shared" si="1"/>
        <v>0</v>
      </c>
      <c r="Q247" s="183">
        <v>0</v>
      </c>
      <c r="R247" s="183">
        <f t="shared" si="2"/>
        <v>0</v>
      </c>
      <c r="S247" s="183">
        <v>0</v>
      </c>
      <c r="T247" s="184">
        <f t="shared" si="3"/>
        <v>0</v>
      </c>
      <c r="AR247" s="14" t="s">
        <v>391</v>
      </c>
      <c r="AT247" s="14" t="s">
        <v>422</v>
      </c>
      <c r="AU247" s="14" t="s">
        <v>106</v>
      </c>
      <c r="AY247" s="14" t="s">
        <v>310</v>
      </c>
      <c r="BE247" s="185">
        <f t="shared" si="4"/>
        <v>0</v>
      </c>
      <c r="BF247" s="185">
        <f t="shared" si="5"/>
        <v>0</v>
      </c>
      <c r="BG247" s="185">
        <f t="shared" si="6"/>
        <v>0</v>
      </c>
      <c r="BH247" s="185">
        <f t="shared" si="7"/>
        <v>0</v>
      </c>
      <c r="BI247" s="185">
        <f t="shared" si="8"/>
        <v>0</v>
      </c>
      <c r="BJ247" s="14" t="s">
        <v>106</v>
      </c>
      <c r="BK247" s="185">
        <f t="shared" si="9"/>
        <v>0</v>
      </c>
      <c r="BL247" s="14" t="s">
        <v>314</v>
      </c>
      <c r="BM247" s="14" t="s">
        <v>3496</v>
      </c>
    </row>
    <row r="248" spans="2:65" s="1" customFormat="1" ht="16.5" customHeight="1">
      <c r="B248" s="31"/>
      <c r="C248" s="208" t="s">
        <v>935</v>
      </c>
      <c r="D248" s="208" t="s">
        <v>422</v>
      </c>
      <c r="E248" s="209" t="s">
        <v>2110</v>
      </c>
      <c r="F248" s="210" t="s">
        <v>2111</v>
      </c>
      <c r="G248" s="211" t="s">
        <v>720</v>
      </c>
      <c r="H248" s="212">
        <v>6</v>
      </c>
      <c r="I248" s="213"/>
      <c r="J248" s="212">
        <f t="shared" si="0"/>
        <v>0</v>
      </c>
      <c r="K248" s="210" t="s">
        <v>402</v>
      </c>
      <c r="L248" s="214"/>
      <c r="M248" s="215" t="s">
        <v>1</v>
      </c>
      <c r="N248" s="216" t="s">
        <v>41</v>
      </c>
      <c r="O248" s="57"/>
      <c r="P248" s="183">
        <f t="shared" si="1"/>
        <v>0</v>
      </c>
      <c r="Q248" s="183">
        <v>0</v>
      </c>
      <c r="R248" s="183">
        <f t="shared" si="2"/>
        <v>0</v>
      </c>
      <c r="S248" s="183">
        <v>0</v>
      </c>
      <c r="T248" s="184">
        <f t="shared" si="3"/>
        <v>0</v>
      </c>
      <c r="AR248" s="14" t="s">
        <v>391</v>
      </c>
      <c r="AT248" s="14" t="s">
        <v>422</v>
      </c>
      <c r="AU248" s="14" t="s">
        <v>106</v>
      </c>
      <c r="AY248" s="14" t="s">
        <v>310</v>
      </c>
      <c r="BE248" s="185">
        <f t="shared" si="4"/>
        <v>0</v>
      </c>
      <c r="BF248" s="185">
        <f t="shared" si="5"/>
        <v>0</v>
      </c>
      <c r="BG248" s="185">
        <f t="shared" si="6"/>
        <v>0</v>
      </c>
      <c r="BH248" s="185">
        <f t="shared" si="7"/>
        <v>0</v>
      </c>
      <c r="BI248" s="185">
        <f t="shared" si="8"/>
        <v>0</v>
      </c>
      <c r="BJ248" s="14" t="s">
        <v>106</v>
      </c>
      <c r="BK248" s="185">
        <f t="shared" si="9"/>
        <v>0</v>
      </c>
      <c r="BL248" s="14" t="s">
        <v>314</v>
      </c>
      <c r="BM248" s="14" t="s">
        <v>3497</v>
      </c>
    </row>
    <row r="249" spans="2:65" s="1" customFormat="1" ht="16.5" customHeight="1">
      <c r="B249" s="31"/>
      <c r="C249" s="208" t="s">
        <v>944</v>
      </c>
      <c r="D249" s="208" t="s">
        <v>422</v>
      </c>
      <c r="E249" s="209" t="s">
        <v>2113</v>
      </c>
      <c r="F249" s="210" t="s">
        <v>2114</v>
      </c>
      <c r="G249" s="211" t="s">
        <v>422</v>
      </c>
      <c r="H249" s="212">
        <v>35</v>
      </c>
      <c r="I249" s="213"/>
      <c r="J249" s="212">
        <f t="shared" si="0"/>
        <v>0</v>
      </c>
      <c r="K249" s="210" t="s">
        <v>402</v>
      </c>
      <c r="L249" s="214"/>
      <c r="M249" s="215" t="s">
        <v>1</v>
      </c>
      <c r="N249" s="216" t="s">
        <v>41</v>
      </c>
      <c r="O249" s="57"/>
      <c r="P249" s="183">
        <f t="shared" si="1"/>
        <v>0</v>
      </c>
      <c r="Q249" s="183">
        <v>0</v>
      </c>
      <c r="R249" s="183">
        <f t="shared" si="2"/>
        <v>0</v>
      </c>
      <c r="S249" s="183">
        <v>0</v>
      </c>
      <c r="T249" s="184">
        <f t="shared" si="3"/>
        <v>0</v>
      </c>
      <c r="AR249" s="14" t="s">
        <v>391</v>
      </c>
      <c r="AT249" s="14" t="s">
        <v>422</v>
      </c>
      <c r="AU249" s="14" t="s">
        <v>106</v>
      </c>
      <c r="AY249" s="14" t="s">
        <v>310</v>
      </c>
      <c r="BE249" s="185">
        <f t="shared" si="4"/>
        <v>0</v>
      </c>
      <c r="BF249" s="185">
        <f t="shared" si="5"/>
        <v>0</v>
      </c>
      <c r="BG249" s="185">
        <f t="shared" si="6"/>
        <v>0</v>
      </c>
      <c r="BH249" s="185">
        <f t="shared" si="7"/>
        <v>0</v>
      </c>
      <c r="BI249" s="185">
        <f t="shared" si="8"/>
        <v>0</v>
      </c>
      <c r="BJ249" s="14" t="s">
        <v>106</v>
      </c>
      <c r="BK249" s="185">
        <f t="shared" si="9"/>
        <v>0</v>
      </c>
      <c r="BL249" s="14" t="s">
        <v>314</v>
      </c>
      <c r="BM249" s="14" t="s">
        <v>3498</v>
      </c>
    </row>
    <row r="250" spans="2:65" s="1" customFormat="1" ht="16.5" customHeight="1">
      <c r="B250" s="31"/>
      <c r="C250" s="208" t="s">
        <v>952</v>
      </c>
      <c r="D250" s="208" t="s">
        <v>422</v>
      </c>
      <c r="E250" s="209" t="s">
        <v>2116</v>
      </c>
      <c r="F250" s="210" t="s">
        <v>2117</v>
      </c>
      <c r="G250" s="211" t="s">
        <v>422</v>
      </c>
      <c r="H250" s="212">
        <v>12</v>
      </c>
      <c r="I250" s="213"/>
      <c r="J250" s="212">
        <f t="shared" si="0"/>
        <v>0</v>
      </c>
      <c r="K250" s="210" t="s">
        <v>402</v>
      </c>
      <c r="L250" s="214"/>
      <c r="M250" s="215" t="s">
        <v>1</v>
      </c>
      <c r="N250" s="216" t="s">
        <v>41</v>
      </c>
      <c r="O250" s="57"/>
      <c r="P250" s="183">
        <f t="shared" si="1"/>
        <v>0</v>
      </c>
      <c r="Q250" s="183">
        <v>0</v>
      </c>
      <c r="R250" s="183">
        <f t="shared" si="2"/>
        <v>0</v>
      </c>
      <c r="S250" s="183">
        <v>0</v>
      </c>
      <c r="T250" s="184">
        <f t="shared" si="3"/>
        <v>0</v>
      </c>
      <c r="AR250" s="14" t="s">
        <v>391</v>
      </c>
      <c r="AT250" s="14" t="s">
        <v>422</v>
      </c>
      <c r="AU250" s="14" t="s">
        <v>106</v>
      </c>
      <c r="AY250" s="14" t="s">
        <v>310</v>
      </c>
      <c r="BE250" s="185">
        <f t="shared" si="4"/>
        <v>0</v>
      </c>
      <c r="BF250" s="185">
        <f t="shared" si="5"/>
        <v>0</v>
      </c>
      <c r="BG250" s="185">
        <f t="shared" si="6"/>
        <v>0</v>
      </c>
      <c r="BH250" s="185">
        <f t="shared" si="7"/>
        <v>0</v>
      </c>
      <c r="BI250" s="185">
        <f t="shared" si="8"/>
        <v>0</v>
      </c>
      <c r="BJ250" s="14" t="s">
        <v>106</v>
      </c>
      <c r="BK250" s="185">
        <f t="shared" si="9"/>
        <v>0</v>
      </c>
      <c r="BL250" s="14" t="s">
        <v>314</v>
      </c>
      <c r="BM250" s="14" t="s">
        <v>3499</v>
      </c>
    </row>
    <row r="251" spans="2:65" s="1" customFormat="1" ht="16.5" customHeight="1">
      <c r="B251" s="31"/>
      <c r="C251" s="208" t="s">
        <v>958</v>
      </c>
      <c r="D251" s="208" t="s">
        <v>422</v>
      </c>
      <c r="E251" s="209" t="s">
        <v>2119</v>
      </c>
      <c r="F251" s="210" t="s">
        <v>2120</v>
      </c>
      <c r="G251" s="211" t="s">
        <v>422</v>
      </c>
      <c r="H251" s="212">
        <v>8</v>
      </c>
      <c r="I251" s="213"/>
      <c r="J251" s="212">
        <f t="shared" si="0"/>
        <v>0</v>
      </c>
      <c r="K251" s="210" t="s">
        <v>402</v>
      </c>
      <c r="L251" s="214"/>
      <c r="M251" s="215" t="s">
        <v>1</v>
      </c>
      <c r="N251" s="216" t="s">
        <v>41</v>
      </c>
      <c r="O251" s="57"/>
      <c r="P251" s="183">
        <f t="shared" si="1"/>
        <v>0</v>
      </c>
      <c r="Q251" s="183">
        <v>0</v>
      </c>
      <c r="R251" s="183">
        <f t="shared" si="2"/>
        <v>0</v>
      </c>
      <c r="S251" s="183">
        <v>0</v>
      </c>
      <c r="T251" s="184">
        <f t="shared" si="3"/>
        <v>0</v>
      </c>
      <c r="AR251" s="14" t="s">
        <v>391</v>
      </c>
      <c r="AT251" s="14" t="s">
        <v>422</v>
      </c>
      <c r="AU251" s="14" t="s">
        <v>106</v>
      </c>
      <c r="AY251" s="14" t="s">
        <v>310</v>
      </c>
      <c r="BE251" s="185">
        <f t="shared" si="4"/>
        <v>0</v>
      </c>
      <c r="BF251" s="185">
        <f t="shared" si="5"/>
        <v>0</v>
      </c>
      <c r="BG251" s="185">
        <f t="shared" si="6"/>
        <v>0</v>
      </c>
      <c r="BH251" s="185">
        <f t="shared" si="7"/>
        <v>0</v>
      </c>
      <c r="BI251" s="185">
        <f t="shared" si="8"/>
        <v>0</v>
      </c>
      <c r="BJ251" s="14" t="s">
        <v>106</v>
      </c>
      <c r="BK251" s="185">
        <f t="shared" si="9"/>
        <v>0</v>
      </c>
      <c r="BL251" s="14" t="s">
        <v>314</v>
      </c>
      <c r="BM251" s="14" t="s">
        <v>3500</v>
      </c>
    </row>
    <row r="252" spans="2:65" s="1" customFormat="1" ht="16.5" customHeight="1">
      <c r="B252" s="31"/>
      <c r="C252" s="208" t="s">
        <v>966</v>
      </c>
      <c r="D252" s="208" t="s">
        <v>422</v>
      </c>
      <c r="E252" s="209" t="s">
        <v>2122</v>
      </c>
      <c r="F252" s="210" t="s">
        <v>2123</v>
      </c>
      <c r="G252" s="211" t="s">
        <v>422</v>
      </c>
      <c r="H252" s="212">
        <v>2</v>
      </c>
      <c r="I252" s="213"/>
      <c r="J252" s="212">
        <f t="shared" si="0"/>
        <v>0</v>
      </c>
      <c r="K252" s="210" t="s">
        <v>402</v>
      </c>
      <c r="L252" s="214"/>
      <c r="M252" s="215" t="s">
        <v>1</v>
      </c>
      <c r="N252" s="216" t="s">
        <v>41</v>
      </c>
      <c r="O252" s="57"/>
      <c r="P252" s="183">
        <f t="shared" si="1"/>
        <v>0</v>
      </c>
      <c r="Q252" s="183">
        <v>0</v>
      </c>
      <c r="R252" s="183">
        <f t="shared" si="2"/>
        <v>0</v>
      </c>
      <c r="S252" s="183">
        <v>0</v>
      </c>
      <c r="T252" s="184">
        <f t="shared" si="3"/>
        <v>0</v>
      </c>
      <c r="AR252" s="14" t="s">
        <v>391</v>
      </c>
      <c r="AT252" s="14" t="s">
        <v>422</v>
      </c>
      <c r="AU252" s="14" t="s">
        <v>106</v>
      </c>
      <c r="AY252" s="14" t="s">
        <v>310</v>
      </c>
      <c r="BE252" s="185">
        <f t="shared" si="4"/>
        <v>0</v>
      </c>
      <c r="BF252" s="185">
        <f t="shared" si="5"/>
        <v>0</v>
      </c>
      <c r="BG252" s="185">
        <f t="shared" si="6"/>
        <v>0</v>
      </c>
      <c r="BH252" s="185">
        <f t="shared" si="7"/>
        <v>0</v>
      </c>
      <c r="BI252" s="185">
        <f t="shared" si="8"/>
        <v>0</v>
      </c>
      <c r="BJ252" s="14" t="s">
        <v>106</v>
      </c>
      <c r="BK252" s="185">
        <f t="shared" si="9"/>
        <v>0</v>
      </c>
      <c r="BL252" s="14" t="s">
        <v>314</v>
      </c>
      <c r="BM252" s="14" t="s">
        <v>3501</v>
      </c>
    </row>
    <row r="253" spans="2:65" s="1" customFormat="1" ht="16.5" customHeight="1">
      <c r="B253" s="31"/>
      <c r="C253" s="208" t="s">
        <v>974</v>
      </c>
      <c r="D253" s="208" t="s">
        <v>422</v>
      </c>
      <c r="E253" s="209" t="s">
        <v>2125</v>
      </c>
      <c r="F253" s="210" t="s">
        <v>2126</v>
      </c>
      <c r="G253" s="211" t="s">
        <v>720</v>
      </c>
      <c r="H253" s="212">
        <v>2</v>
      </c>
      <c r="I253" s="213"/>
      <c r="J253" s="212">
        <f t="shared" si="0"/>
        <v>0</v>
      </c>
      <c r="K253" s="210" t="s">
        <v>402</v>
      </c>
      <c r="L253" s="214"/>
      <c r="M253" s="215" t="s">
        <v>1</v>
      </c>
      <c r="N253" s="216" t="s">
        <v>41</v>
      </c>
      <c r="O253" s="57"/>
      <c r="P253" s="183">
        <f t="shared" si="1"/>
        <v>0</v>
      </c>
      <c r="Q253" s="183">
        <v>0</v>
      </c>
      <c r="R253" s="183">
        <f t="shared" si="2"/>
        <v>0</v>
      </c>
      <c r="S253" s="183">
        <v>0</v>
      </c>
      <c r="T253" s="184">
        <f t="shared" si="3"/>
        <v>0</v>
      </c>
      <c r="AR253" s="14" t="s">
        <v>391</v>
      </c>
      <c r="AT253" s="14" t="s">
        <v>422</v>
      </c>
      <c r="AU253" s="14" t="s">
        <v>106</v>
      </c>
      <c r="AY253" s="14" t="s">
        <v>310</v>
      </c>
      <c r="BE253" s="185">
        <f t="shared" si="4"/>
        <v>0</v>
      </c>
      <c r="BF253" s="185">
        <f t="shared" si="5"/>
        <v>0</v>
      </c>
      <c r="BG253" s="185">
        <f t="shared" si="6"/>
        <v>0</v>
      </c>
      <c r="BH253" s="185">
        <f t="shared" si="7"/>
        <v>0</v>
      </c>
      <c r="BI253" s="185">
        <f t="shared" si="8"/>
        <v>0</v>
      </c>
      <c r="BJ253" s="14" t="s">
        <v>106</v>
      </c>
      <c r="BK253" s="185">
        <f t="shared" si="9"/>
        <v>0</v>
      </c>
      <c r="BL253" s="14" t="s">
        <v>314</v>
      </c>
      <c r="BM253" s="14" t="s">
        <v>3502</v>
      </c>
    </row>
    <row r="254" spans="2:65" s="1" customFormat="1" ht="16.5" customHeight="1">
      <c r="B254" s="31"/>
      <c r="C254" s="208" t="s">
        <v>980</v>
      </c>
      <c r="D254" s="208" t="s">
        <v>422</v>
      </c>
      <c r="E254" s="209" t="s">
        <v>2128</v>
      </c>
      <c r="F254" s="210" t="s">
        <v>2129</v>
      </c>
      <c r="G254" s="211" t="s">
        <v>720</v>
      </c>
      <c r="H254" s="212">
        <v>2</v>
      </c>
      <c r="I254" s="213"/>
      <c r="J254" s="212">
        <f t="shared" si="0"/>
        <v>0</v>
      </c>
      <c r="K254" s="210" t="s">
        <v>402</v>
      </c>
      <c r="L254" s="214"/>
      <c r="M254" s="215" t="s">
        <v>1</v>
      </c>
      <c r="N254" s="216" t="s">
        <v>41</v>
      </c>
      <c r="O254" s="57"/>
      <c r="P254" s="183">
        <f t="shared" si="1"/>
        <v>0</v>
      </c>
      <c r="Q254" s="183">
        <v>0</v>
      </c>
      <c r="R254" s="183">
        <f t="shared" si="2"/>
        <v>0</v>
      </c>
      <c r="S254" s="183">
        <v>0</v>
      </c>
      <c r="T254" s="184">
        <f t="shared" si="3"/>
        <v>0</v>
      </c>
      <c r="AR254" s="14" t="s">
        <v>391</v>
      </c>
      <c r="AT254" s="14" t="s">
        <v>422</v>
      </c>
      <c r="AU254" s="14" t="s">
        <v>106</v>
      </c>
      <c r="AY254" s="14" t="s">
        <v>310</v>
      </c>
      <c r="BE254" s="185">
        <f t="shared" si="4"/>
        <v>0</v>
      </c>
      <c r="BF254" s="185">
        <f t="shared" si="5"/>
        <v>0</v>
      </c>
      <c r="BG254" s="185">
        <f t="shared" si="6"/>
        <v>0</v>
      </c>
      <c r="BH254" s="185">
        <f t="shared" si="7"/>
        <v>0</v>
      </c>
      <c r="BI254" s="185">
        <f t="shared" si="8"/>
        <v>0</v>
      </c>
      <c r="BJ254" s="14" t="s">
        <v>106</v>
      </c>
      <c r="BK254" s="185">
        <f t="shared" si="9"/>
        <v>0</v>
      </c>
      <c r="BL254" s="14" t="s">
        <v>314</v>
      </c>
      <c r="BM254" s="14" t="s">
        <v>3503</v>
      </c>
    </row>
    <row r="255" spans="2:65" s="1" customFormat="1" ht="16.5" customHeight="1">
      <c r="B255" s="31"/>
      <c r="C255" s="208" t="s">
        <v>987</v>
      </c>
      <c r="D255" s="208" t="s">
        <v>422</v>
      </c>
      <c r="E255" s="209" t="s">
        <v>2146</v>
      </c>
      <c r="F255" s="210" t="s">
        <v>2147</v>
      </c>
      <c r="G255" s="211" t="s">
        <v>320</v>
      </c>
      <c r="H255" s="212">
        <v>15</v>
      </c>
      <c r="I255" s="213"/>
      <c r="J255" s="212">
        <f t="shared" si="0"/>
        <v>0</v>
      </c>
      <c r="K255" s="210" t="s">
        <v>402</v>
      </c>
      <c r="L255" s="214"/>
      <c r="M255" s="215" t="s">
        <v>1</v>
      </c>
      <c r="N255" s="216" t="s">
        <v>41</v>
      </c>
      <c r="O255" s="57"/>
      <c r="P255" s="183">
        <f t="shared" si="1"/>
        <v>0</v>
      </c>
      <c r="Q255" s="183">
        <v>0</v>
      </c>
      <c r="R255" s="183">
        <f t="shared" si="2"/>
        <v>0</v>
      </c>
      <c r="S255" s="183">
        <v>0</v>
      </c>
      <c r="T255" s="184">
        <f t="shared" si="3"/>
        <v>0</v>
      </c>
      <c r="AR255" s="14" t="s">
        <v>391</v>
      </c>
      <c r="AT255" s="14" t="s">
        <v>422</v>
      </c>
      <c r="AU255" s="14" t="s">
        <v>106</v>
      </c>
      <c r="AY255" s="14" t="s">
        <v>310</v>
      </c>
      <c r="BE255" s="185">
        <f t="shared" si="4"/>
        <v>0</v>
      </c>
      <c r="BF255" s="185">
        <f t="shared" si="5"/>
        <v>0</v>
      </c>
      <c r="BG255" s="185">
        <f t="shared" si="6"/>
        <v>0</v>
      </c>
      <c r="BH255" s="185">
        <f t="shared" si="7"/>
        <v>0</v>
      </c>
      <c r="BI255" s="185">
        <f t="shared" si="8"/>
        <v>0</v>
      </c>
      <c r="BJ255" s="14" t="s">
        <v>106</v>
      </c>
      <c r="BK255" s="185">
        <f t="shared" si="9"/>
        <v>0</v>
      </c>
      <c r="BL255" s="14" t="s">
        <v>314</v>
      </c>
      <c r="BM255" s="14" t="s">
        <v>3504</v>
      </c>
    </row>
    <row r="256" spans="2:65" s="1" customFormat="1" ht="16.5" customHeight="1">
      <c r="B256" s="31"/>
      <c r="C256" s="208" t="s">
        <v>993</v>
      </c>
      <c r="D256" s="208" t="s">
        <v>422</v>
      </c>
      <c r="E256" s="209" t="s">
        <v>2149</v>
      </c>
      <c r="F256" s="210" t="s">
        <v>2150</v>
      </c>
      <c r="G256" s="211" t="s">
        <v>720</v>
      </c>
      <c r="H256" s="212">
        <v>4</v>
      </c>
      <c r="I256" s="213"/>
      <c r="J256" s="212">
        <f t="shared" si="0"/>
        <v>0</v>
      </c>
      <c r="K256" s="210" t="s">
        <v>402</v>
      </c>
      <c r="L256" s="214"/>
      <c r="M256" s="215" t="s">
        <v>1</v>
      </c>
      <c r="N256" s="216" t="s">
        <v>41</v>
      </c>
      <c r="O256" s="57"/>
      <c r="P256" s="183">
        <f t="shared" si="1"/>
        <v>0</v>
      </c>
      <c r="Q256" s="183">
        <v>0</v>
      </c>
      <c r="R256" s="183">
        <f t="shared" si="2"/>
        <v>0</v>
      </c>
      <c r="S256" s="183">
        <v>0</v>
      </c>
      <c r="T256" s="184">
        <f t="shared" si="3"/>
        <v>0</v>
      </c>
      <c r="AR256" s="14" t="s">
        <v>391</v>
      </c>
      <c r="AT256" s="14" t="s">
        <v>422</v>
      </c>
      <c r="AU256" s="14" t="s">
        <v>106</v>
      </c>
      <c r="AY256" s="14" t="s">
        <v>310</v>
      </c>
      <c r="BE256" s="185">
        <f t="shared" si="4"/>
        <v>0</v>
      </c>
      <c r="BF256" s="185">
        <f t="shared" si="5"/>
        <v>0</v>
      </c>
      <c r="BG256" s="185">
        <f t="shared" si="6"/>
        <v>0</v>
      </c>
      <c r="BH256" s="185">
        <f t="shared" si="7"/>
        <v>0</v>
      </c>
      <c r="BI256" s="185">
        <f t="shared" si="8"/>
        <v>0</v>
      </c>
      <c r="BJ256" s="14" t="s">
        <v>106</v>
      </c>
      <c r="BK256" s="185">
        <f t="shared" si="9"/>
        <v>0</v>
      </c>
      <c r="BL256" s="14" t="s">
        <v>314</v>
      </c>
      <c r="BM256" s="14" t="s">
        <v>3505</v>
      </c>
    </row>
    <row r="257" spans="2:65" s="1" customFormat="1" ht="16.5" customHeight="1">
      <c r="B257" s="31"/>
      <c r="C257" s="208" t="s">
        <v>1001</v>
      </c>
      <c r="D257" s="208" t="s">
        <v>422</v>
      </c>
      <c r="E257" s="209" t="s">
        <v>2152</v>
      </c>
      <c r="F257" s="210" t="s">
        <v>862</v>
      </c>
      <c r="G257" s="211" t="s">
        <v>863</v>
      </c>
      <c r="H257" s="212">
        <v>7</v>
      </c>
      <c r="I257" s="213"/>
      <c r="J257" s="212">
        <f t="shared" si="0"/>
        <v>0</v>
      </c>
      <c r="K257" s="210" t="s">
        <v>402</v>
      </c>
      <c r="L257" s="214"/>
      <c r="M257" s="215" t="s">
        <v>1</v>
      </c>
      <c r="N257" s="216" t="s">
        <v>41</v>
      </c>
      <c r="O257" s="57"/>
      <c r="P257" s="183">
        <f t="shared" si="1"/>
        <v>0</v>
      </c>
      <c r="Q257" s="183">
        <v>0</v>
      </c>
      <c r="R257" s="183">
        <f t="shared" si="2"/>
        <v>0</v>
      </c>
      <c r="S257" s="183">
        <v>0</v>
      </c>
      <c r="T257" s="184">
        <f t="shared" si="3"/>
        <v>0</v>
      </c>
      <c r="AR257" s="14" t="s">
        <v>391</v>
      </c>
      <c r="AT257" s="14" t="s">
        <v>422</v>
      </c>
      <c r="AU257" s="14" t="s">
        <v>106</v>
      </c>
      <c r="AY257" s="14" t="s">
        <v>310</v>
      </c>
      <c r="BE257" s="185">
        <f t="shared" si="4"/>
        <v>0</v>
      </c>
      <c r="BF257" s="185">
        <f t="shared" si="5"/>
        <v>0</v>
      </c>
      <c r="BG257" s="185">
        <f t="shared" si="6"/>
        <v>0</v>
      </c>
      <c r="BH257" s="185">
        <f t="shared" si="7"/>
        <v>0</v>
      </c>
      <c r="BI257" s="185">
        <f t="shared" si="8"/>
        <v>0</v>
      </c>
      <c r="BJ257" s="14" t="s">
        <v>106</v>
      </c>
      <c r="BK257" s="185">
        <f t="shared" si="9"/>
        <v>0</v>
      </c>
      <c r="BL257" s="14" t="s">
        <v>314</v>
      </c>
      <c r="BM257" s="14" t="s">
        <v>3506</v>
      </c>
    </row>
    <row r="258" spans="2:51" s="11" customFormat="1" ht="11.25">
      <c r="B258" s="186"/>
      <c r="C258" s="187"/>
      <c r="D258" s="188" t="s">
        <v>325</v>
      </c>
      <c r="E258" s="189" t="s">
        <v>635</v>
      </c>
      <c r="F258" s="190" t="s">
        <v>2154</v>
      </c>
      <c r="G258" s="187"/>
      <c r="H258" s="191">
        <v>7</v>
      </c>
      <c r="I258" s="192"/>
      <c r="J258" s="187"/>
      <c r="K258" s="187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325</v>
      </c>
      <c r="AU258" s="197" t="s">
        <v>106</v>
      </c>
      <c r="AV258" s="11" t="s">
        <v>106</v>
      </c>
      <c r="AW258" s="11" t="s">
        <v>31</v>
      </c>
      <c r="AX258" s="11" t="s">
        <v>77</v>
      </c>
      <c r="AY258" s="197" t="s">
        <v>310</v>
      </c>
    </row>
    <row r="259" spans="2:65" s="1" customFormat="1" ht="16.5" customHeight="1">
      <c r="B259" s="31"/>
      <c r="C259" s="208" t="s">
        <v>1009</v>
      </c>
      <c r="D259" s="208" t="s">
        <v>422</v>
      </c>
      <c r="E259" s="209" t="s">
        <v>3507</v>
      </c>
      <c r="F259" s="210" t="s">
        <v>2138</v>
      </c>
      <c r="G259" s="211" t="s">
        <v>401</v>
      </c>
      <c r="H259" s="212">
        <v>74</v>
      </c>
      <c r="I259" s="213"/>
      <c r="J259" s="212">
        <f>ROUND(I259*H259,2)</f>
        <v>0</v>
      </c>
      <c r="K259" s="210" t="s">
        <v>402</v>
      </c>
      <c r="L259" s="214"/>
      <c r="M259" s="215" t="s">
        <v>1</v>
      </c>
      <c r="N259" s="216" t="s">
        <v>41</v>
      </c>
      <c r="O259" s="57"/>
      <c r="P259" s="183">
        <f>O259*H259</f>
        <v>0</v>
      </c>
      <c r="Q259" s="183">
        <v>0</v>
      </c>
      <c r="R259" s="183">
        <f>Q259*H259</f>
        <v>0</v>
      </c>
      <c r="S259" s="183">
        <v>0</v>
      </c>
      <c r="T259" s="184">
        <f>S259*H259</f>
        <v>0</v>
      </c>
      <c r="AR259" s="14" t="s">
        <v>391</v>
      </c>
      <c r="AT259" s="14" t="s">
        <v>422</v>
      </c>
      <c r="AU259" s="14" t="s">
        <v>106</v>
      </c>
      <c r="AY259" s="14" t="s">
        <v>310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4" t="s">
        <v>106</v>
      </c>
      <c r="BK259" s="185">
        <f>ROUND(I259*H259,2)</f>
        <v>0</v>
      </c>
      <c r="BL259" s="14" t="s">
        <v>314</v>
      </c>
      <c r="BM259" s="14" t="s">
        <v>3508</v>
      </c>
    </row>
    <row r="260" spans="2:65" s="1" customFormat="1" ht="16.5" customHeight="1">
      <c r="B260" s="31"/>
      <c r="C260" s="208" t="s">
        <v>1016</v>
      </c>
      <c r="D260" s="208" t="s">
        <v>422</v>
      </c>
      <c r="E260" s="209" t="s">
        <v>3509</v>
      </c>
      <c r="F260" s="210" t="s">
        <v>2141</v>
      </c>
      <c r="G260" s="211" t="s">
        <v>401</v>
      </c>
      <c r="H260" s="212">
        <v>34</v>
      </c>
      <c r="I260" s="213"/>
      <c r="J260" s="212">
        <f>ROUND(I260*H260,2)</f>
        <v>0</v>
      </c>
      <c r="K260" s="210" t="s">
        <v>402</v>
      </c>
      <c r="L260" s="214"/>
      <c r="M260" s="215" t="s">
        <v>1</v>
      </c>
      <c r="N260" s="216" t="s">
        <v>41</v>
      </c>
      <c r="O260" s="57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AR260" s="14" t="s">
        <v>391</v>
      </c>
      <c r="AT260" s="14" t="s">
        <v>422</v>
      </c>
      <c r="AU260" s="14" t="s">
        <v>106</v>
      </c>
      <c r="AY260" s="14" t="s">
        <v>310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4" t="s">
        <v>106</v>
      </c>
      <c r="BK260" s="185">
        <f>ROUND(I260*H260,2)</f>
        <v>0</v>
      </c>
      <c r="BL260" s="14" t="s">
        <v>314</v>
      </c>
      <c r="BM260" s="14" t="s">
        <v>3510</v>
      </c>
    </row>
    <row r="261" spans="2:65" s="1" customFormat="1" ht="16.5" customHeight="1">
      <c r="B261" s="31"/>
      <c r="C261" s="208" t="s">
        <v>1022</v>
      </c>
      <c r="D261" s="208" t="s">
        <v>422</v>
      </c>
      <c r="E261" s="209" t="s">
        <v>1152</v>
      </c>
      <c r="F261" s="210" t="s">
        <v>2155</v>
      </c>
      <c r="G261" s="211" t="s">
        <v>720</v>
      </c>
      <c r="H261" s="212">
        <v>163</v>
      </c>
      <c r="I261" s="213"/>
      <c r="J261" s="212">
        <f>ROUND(I261*H261,2)</f>
        <v>0</v>
      </c>
      <c r="K261" s="210" t="s">
        <v>402</v>
      </c>
      <c r="L261" s="214"/>
      <c r="M261" s="215" t="s">
        <v>1</v>
      </c>
      <c r="N261" s="216" t="s">
        <v>41</v>
      </c>
      <c r="O261" s="57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AR261" s="14" t="s">
        <v>391</v>
      </c>
      <c r="AT261" s="14" t="s">
        <v>422</v>
      </c>
      <c r="AU261" s="14" t="s">
        <v>106</v>
      </c>
      <c r="AY261" s="14" t="s">
        <v>310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4" t="s">
        <v>106</v>
      </c>
      <c r="BK261" s="185">
        <f>ROUND(I261*H261,2)</f>
        <v>0</v>
      </c>
      <c r="BL261" s="14" t="s">
        <v>314</v>
      </c>
      <c r="BM261" s="14" t="s">
        <v>3511</v>
      </c>
    </row>
    <row r="262" spans="2:65" s="1" customFormat="1" ht="16.5" customHeight="1">
      <c r="B262" s="31"/>
      <c r="C262" s="208" t="s">
        <v>1028</v>
      </c>
      <c r="D262" s="208" t="s">
        <v>422</v>
      </c>
      <c r="E262" s="209" t="s">
        <v>1157</v>
      </c>
      <c r="F262" s="210" t="s">
        <v>2158</v>
      </c>
      <c r="G262" s="211" t="s">
        <v>422</v>
      </c>
      <c r="H262" s="212">
        <v>240</v>
      </c>
      <c r="I262" s="213"/>
      <c r="J262" s="212">
        <f>ROUND(I262*H262,2)</f>
        <v>0</v>
      </c>
      <c r="K262" s="210" t="s">
        <v>402</v>
      </c>
      <c r="L262" s="214"/>
      <c r="M262" s="215" t="s">
        <v>1</v>
      </c>
      <c r="N262" s="216" t="s">
        <v>41</v>
      </c>
      <c r="O262" s="57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AR262" s="14" t="s">
        <v>391</v>
      </c>
      <c r="AT262" s="14" t="s">
        <v>422</v>
      </c>
      <c r="AU262" s="14" t="s">
        <v>106</v>
      </c>
      <c r="AY262" s="14" t="s">
        <v>310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4" t="s">
        <v>106</v>
      </c>
      <c r="BK262" s="185">
        <f>ROUND(I262*H262,2)</f>
        <v>0</v>
      </c>
      <c r="BL262" s="14" t="s">
        <v>314</v>
      </c>
      <c r="BM262" s="14" t="s">
        <v>3512</v>
      </c>
    </row>
    <row r="263" spans="2:65" s="1" customFormat="1" ht="16.5" customHeight="1">
      <c r="B263" s="31"/>
      <c r="C263" s="208" t="s">
        <v>1034</v>
      </c>
      <c r="D263" s="208" t="s">
        <v>422</v>
      </c>
      <c r="E263" s="209" t="s">
        <v>2161</v>
      </c>
      <c r="F263" s="210" t="s">
        <v>3513</v>
      </c>
      <c r="G263" s="211" t="s">
        <v>336</v>
      </c>
      <c r="H263" s="212">
        <v>18</v>
      </c>
      <c r="I263" s="213"/>
      <c r="J263" s="212">
        <f>ROUND(I263*H263,2)</f>
        <v>0</v>
      </c>
      <c r="K263" s="210" t="s">
        <v>402</v>
      </c>
      <c r="L263" s="214"/>
      <c r="M263" s="215" t="s">
        <v>1</v>
      </c>
      <c r="N263" s="216" t="s">
        <v>41</v>
      </c>
      <c r="O263" s="57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AR263" s="14" t="s">
        <v>391</v>
      </c>
      <c r="AT263" s="14" t="s">
        <v>422</v>
      </c>
      <c r="AU263" s="14" t="s">
        <v>106</v>
      </c>
      <c r="AY263" s="14" t="s">
        <v>310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4" t="s">
        <v>106</v>
      </c>
      <c r="BK263" s="185">
        <f>ROUND(I263*H263,2)</f>
        <v>0</v>
      </c>
      <c r="BL263" s="14" t="s">
        <v>314</v>
      </c>
      <c r="BM263" s="14" t="s">
        <v>3514</v>
      </c>
    </row>
    <row r="264" spans="2:51" s="11" customFormat="1" ht="11.25">
      <c r="B264" s="186"/>
      <c r="C264" s="187"/>
      <c r="D264" s="188" t="s">
        <v>325</v>
      </c>
      <c r="E264" s="189" t="s">
        <v>672</v>
      </c>
      <c r="F264" s="190" t="s">
        <v>2163</v>
      </c>
      <c r="G264" s="187"/>
      <c r="H264" s="191">
        <v>18</v>
      </c>
      <c r="I264" s="192"/>
      <c r="J264" s="187"/>
      <c r="K264" s="187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325</v>
      </c>
      <c r="AU264" s="197" t="s">
        <v>106</v>
      </c>
      <c r="AV264" s="11" t="s">
        <v>106</v>
      </c>
      <c r="AW264" s="11" t="s">
        <v>31</v>
      </c>
      <c r="AX264" s="11" t="s">
        <v>77</v>
      </c>
      <c r="AY264" s="197" t="s">
        <v>310</v>
      </c>
    </row>
    <row r="265" spans="2:65" s="1" customFormat="1" ht="16.5" customHeight="1">
      <c r="B265" s="31"/>
      <c r="C265" s="175" t="s">
        <v>1040</v>
      </c>
      <c r="D265" s="175" t="s">
        <v>317</v>
      </c>
      <c r="E265" s="176" t="s">
        <v>1162</v>
      </c>
      <c r="F265" s="177" t="s">
        <v>2164</v>
      </c>
      <c r="G265" s="178" t="s">
        <v>422</v>
      </c>
      <c r="H265" s="179">
        <v>240</v>
      </c>
      <c r="I265" s="180"/>
      <c r="J265" s="179">
        <f>ROUND(I265*H265,2)</f>
        <v>0</v>
      </c>
      <c r="K265" s="177" t="s">
        <v>402</v>
      </c>
      <c r="L265" s="35"/>
      <c r="M265" s="181" t="s">
        <v>1</v>
      </c>
      <c r="N265" s="182" t="s">
        <v>41</v>
      </c>
      <c r="O265" s="57"/>
      <c r="P265" s="183">
        <f>O265*H265</f>
        <v>0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AR265" s="14" t="s">
        <v>314</v>
      </c>
      <c r="AT265" s="14" t="s">
        <v>317</v>
      </c>
      <c r="AU265" s="14" t="s">
        <v>106</v>
      </c>
      <c r="AY265" s="14" t="s">
        <v>310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4" t="s">
        <v>106</v>
      </c>
      <c r="BK265" s="185">
        <f>ROUND(I265*H265,2)</f>
        <v>0</v>
      </c>
      <c r="BL265" s="14" t="s">
        <v>314</v>
      </c>
      <c r="BM265" s="14" t="s">
        <v>3515</v>
      </c>
    </row>
    <row r="266" spans="2:51" s="11" customFormat="1" ht="11.25">
      <c r="B266" s="186"/>
      <c r="C266" s="187"/>
      <c r="D266" s="188" t="s">
        <v>325</v>
      </c>
      <c r="E266" s="189" t="s">
        <v>681</v>
      </c>
      <c r="F266" s="190" t="s">
        <v>3516</v>
      </c>
      <c r="G266" s="187"/>
      <c r="H266" s="191">
        <v>240</v>
      </c>
      <c r="I266" s="192"/>
      <c r="J266" s="187"/>
      <c r="K266" s="187"/>
      <c r="L266" s="193"/>
      <c r="M266" s="194"/>
      <c r="N266" s="195"/>
      <c r="O266" s="195"/>
      <c r="P266" s="195"/>
      <c r="Q266" s="195"/>
      <c r="R266" s="195"/>
      <c r="S266" s="195"/>
      <c r="T266" s="196"/>
      <c r="AT266" s="197" t="s">
        <v>325</v>
      </c>
      <c r="AU266" s="197" t="s">
        <v>106</v>
      </c>
      <c r="AV266" s="11" t="s">
        <v>106</v>
      </c>
      <c r="AW266" s="11" t="s">
        <v>31</v>
      </c>
      <c r="AX266" s="11" t="s">
        <v>77</v>
      </c>
      <c r="AY266" s="197" t="s">
        <v>310</v>
      </c>
    </row>
    <row r="267" spans="2:65" s="1" customFormat="1" ht="16.5" customHeight="1">
      <c r="B267" s="31"/>
      <c r="C267" s="208" t="s">
        <v>1046</v>
      </c>
      <c r="D267" s="208" t="s">
        <v>422</v>
      </c>
      <c r="E267" s="209" t="s">
        <v>2166</v>
      </c>
      <c r="F267" s="210" t="s">
        <v>1892</v>
      </c>
      <c r="G267" s="211" t="s">
        <v>422</v>
      </c>
      <c r="H267" s="212">
        <v>240</v>
      </c>
      <c r="I267" s="213"/>
      <c r="J267" s="212">
        <f>ROUND(I267*H267,2)</f>
        <v>0</v>
      </c>
      <c r="K267" s="210" t="s">
        <v>321</v>
      </c>
      <c r="L267" s="214"/>
      <c r="M267" s="215" t="s">
        <v>1</v>
      </c>
      <c r="N267" s="216" t="s">
        <v>41</v>
      </c>
      <c r="O267" s="57"/>
      <c r="P267" s="183">
        <f>O267*H267</f>
        <v>0</v>
      </c>
      <c r="Q267" s="183">
        <v>0.00012</v>
      </c>
      <c r="R267" s="183">
        <f>Q267*H267</f>
        <v>0.0288</v>
      </c>
      <c r="S267" s="183">
        <v>0</v>
      </c>
      <c r="T267" s="184">
        <f>S267*H267</f>
        <v>0</v>
      </c>
      <c r="AR267" s="14" t="s">
        <v>391</v>
      </c>
      <c r="AT267" s="14" t="s">
        <v>422</v>
      </c>
      <c r="AU267" s="14" t="s">
        <v>106</v>
      </c>
      <c r="AY267" s="14" t="s">
        <v>310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4" t="s">
        <v>106</v>
      </c>
      <c r="BK267" s="185">
        <f>ROUND(I267*H267,2)</f>
        <v>0</v>
      </c>
      <c r="BL267" s="14" t="s">
        <v>314</v>
      </c>
      <c r="BM267" s="14" t="s">
        <v>3517</v>
      </c>
    </row>
    <row r="268" spans="2:51" s="11" customFormat="1" ht="11.25">
      <c r="B268" s="186"/>
      <c r="C268" s="187"/>
      <c r="D268" s="188" t="s">
        <v>325</v>
      </c>
      <c r="E268" s="189" t="s">
        <v>689</v>
      </c>
      <c r="F268" s="190" t="s">
        <v>3516</v>
      </c>
      <c r="G268" s="187"/>
      <c r="H268" s="191">
        <v>240</v>
      </c>
      <c r="I268" s="192"/>
      <c r="J268" s="187"/>
      <c r="K268" s="187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325</v>
      </c>
      <c r="AU268" s="197" t="s">
        <v>106</v>
      </c>
      <c r="AV268" s="11" t="s">
        <v>106</v>
      </c>
      <c r="AW268" s="11" t="s">
        <v>31</v>
      </c>
      <c r="AX268" s="11" t="s">
        <v>77</v>
      </c>
      <c r="AY268" s="197" t="s">
        <v>310</v>
      </c>
    </row>
    <row r="269" spans="2:63" s="10" customFormat="1" ht="22.9" customHeight="1">
      <c r="B269" s="159"/>
      <c r="C269" s="160"/>
      <c r="D269" s="161" t="s">
        <v>68</v>
      </c>
      <c r="E269" s="173" t="s">
        <v>3518</v>
      </c>
      <c r="F269" s="173" t="s">
        <v>2169</v>
      </c>
      <c r="G269" s="160"/>
      <c r="H269" s="160"/>
      <c r="I269" s="163"/>
      <c r="J269" s="174">
        <f>BK269</f>
        <v>0</v>
      </c>
      <c r="K269" s="160"/>
      <c r="L269" s="165"/>
      <c r="M269" s="166"/>
      <c r="N269" s="167"/>
      <c r="O269" s="167"/>
      <c r="P269" s="168">
        <f>SUM(P270:P337)</f>
        <v>0</v>
      </c>
      <c r="Q269" s="167"/>
      <c r="R269" s="168">
        <f>SUM(R270:R337)</f>
        <v>0</v>
      </c>
      <c r="S269" s="167"/>
      <c r="T269" s="169">
        <f>SUM(T270:T337)</f>
        <v>0</v>
      </c>
      <c r="AR269" s="170" t="s">
        <v>314</v>
      </c>
      <c r="AT269" s="171" t="s">
        <v>68</v>
      </c>
      <c r="AU269" s="171" t="s">
        <v>77</v>
      </c>
      <c r="AY269" s="170" t="s">
        <v>310</v>
      </c>
      <c r="BK269" s="172">
        <f>SUM(BK270:BK337)</f>
        <v>0</v>
      </c>
    </row>
    <row r="270" spans="2:65" s="1" customFormat="1" ht="16.5" customHeight="1">
      <c r="B270" s="31"/>
      <c r="C270" s="208" t="s">
        <v>1052</v>
      </c>
      <c r="D270" s="208" t="s">
        <v>422</v>
      </c>
      <c r="E270" s="209" t="s">
        <v>2170</v>
      </c>
      <c r="F270" s="210" t="s">
        <v>2074</v>
      </c>
      <c r="G270" s="211" t="s">
        <v>720</v>
      </c>
      <c r="H270" s="212">
        <v>36</v>
      </c>
      <c r="I270" s="213"/>
      <c r="J270" s="212">
        <f>ROUND(I270*H270,2)</f>
        <v>0</v>
      </c>
      <c r="K270" s="210" t="s">
        <v>402</v>
      </c>
      <c r="L270" s="214"/>
      <c r="M270" s="215" t="s">
        <v>1</v>
      </c>
      <c r="N270" s="216" t="s">
        <v>41</v>
      </c>
      <c r="O270" s="57"/>
      <c r="P270" s="183">
        <f>O270*H270</f>
        <v>0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AR270" s="14" t="s">
        <v>391</v>
      </c>
      <c r="AT270" s="14" t="s">
        <v>422</v>
      </c>
      <c r="AU270" s="14" t="s">
        <v>106</v>
      </c>
      <c r="AY270" s="14" t="s">
        <v>310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4" t="s">
        <v>106</v>
      </c>
      <c r="BK270" s="185">
        <f>ROUND(I270*H270,2)</f>
        <v>0</v>
      </c>
      <c r="BL270" s="14" t="s">
        <v>314</v>
      </c>
      <c r="BM270" s="14" t="s">
        <v>3519</v>
      </c>
    </row>
    <row r="271" spans="2:51" s="11" customFormat="1" ht="11.25">
      <c r="B271" s="186"/>
      <c r="C271" s="187"/>
      <c r="D271" s="188" t="s">
        <v>325</v>
      </c>
      <c r="E271" s="189" t="s">
        <v>1056</v>
      </c>
      <c r="F271" s="190" t="s">
        <v>3520</v>
      </c>
      <c r="G271" s="187"/>
      <c r="H271" s="191">
        <v>36</v>
      </c>
      <c r="I271" s="192"/>
      <c r="J271" s="187"/>
      <c r="K271" s="187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325</v>
      </c>
      <c r="AU271" s="197" t="s">
        <v>106</v>
      </c>
      <c r="AV271" s="11" t="s">
        <v>106</v>
      </c>
      <c r="AW271" s="11" t="s">
        <v>31</v>
      </c>
      <c r="AX271" s="11" t="s">
        <v>69</v>
      </c>
      <c r="AY271" s="197" t="s">
        <v>310</v>
      </c>
    </row>
    <row r="272" spans="2:51" s="11" customFormat="1" ht="11.25">
      <c r="B272" s="186"/>
      <c r="C272" s="187"/>
      <c r="D272" s="188" t="s">
        <v>325</v>
      </c>
      <c r="E272" s="189" t="s">
        <v>2249</v>
      </c>
      <c r="F272" s="190" t="s">
        <v>2250</v>
      </c>
      <c r="G272" s="187"/>
      <c r="H272" s="191">
        <v>36</v>
      </c>
      <c r="I272" s="192"/>
      <c r="J272" s="187"/>
      <c r="K272" s="187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325</v>
      </c>
      <c r="AU272" s="197" t="s">
        <v>106</v>
      </c>
      <c r="AV272" s="11" t="s">
        <v>106</v>
      </c>
      <c r="AW272" s="11" t="s">
        <v>31</v>
      </c>
      <c r="AX272" s="11" t="s">
        <v>77</v>
      </c>
      <c r="AY272" s="197" t="s">
        <v>310</v>
      </c>
    </row>
    <row r="273" spans="2:65" s="1" customFormat="1" ht="16.5" customHeight="1">
      <c r="B273" s="31"/>
      <c r="C273" s="208" t="s">
        <v>1058</v>
      </c>
      <c r="D273" s="208" t="s">
        <v>422</v>
      </c>
      <c r="E273" s="209" t="s">
        <v>2179</v>
      </c>
      <c r="F273" s="210" t="s">
        <v>2080</v>
      </c>
      <c r="G273" s="211" t="s">
        <v>720</v>
      </c>
      <c r="H273" s="212">
        <v>20</v>
      </c>
      <c r="I273" s="213"/>
      <c r="J273" s="212">
        <f>ROUND(I273*H273,2)</f>
        <v>0</v>
      </c>
      <c r="K273" s="210" t="s">
        <v>402</v>
      </c>
      <c r="L273" s="214"/>
      <c r="M273" s="215" t="s">
        <v>1</v>
      </c>
      <c r="N273" s="216" t="s">
        <v>41</v>
      </c>
      <c r="O273" s="57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AR273" s="14" t="s">
        <v>391</v>
      </c>
      <c r="AT273" s="14" t="s">
        <v>422</v>
      </c>
      <c r="AU273" s="14" t="s">
        <v>106</v>
      </c>
      <c r="AY273" s="14" t="s">
        <v>310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4" t="s">
        <v>106</v>
      </c>
      <c r="BK273" s="185">
        <f>ROUND(I273*H273,2)</f>
        <v>0</v>
      </c>
      <c r="BL273" s="14" t="s">
        <v>314</v>
      </c>
      <c r="BM273" s="14" t="s">
        <v>3521</v>
      </c>
    </row>
    <row r="274" spans="2:51" s="11" customFormat="1" ht="11.25">
      <c r="B274" s="186"/>
      <c r="C274" s="187"/>
      <c r="D274" s="188" t="s">
        <v>325</v>
      </c>
      <c r="E274" s="189" t="s">
        <v>1062</v>
      </c>
      <c r="F274" s="190" t="s">
        <v>3522</v>
      </c>
      <c r="G274" s="187"/>
      <c r="H274" s="191">
        <v>20</v>
      </c>
      <c r="I274" s="192"/>
      <c r="J274" s="187"/>
      <c r="K274" s="187"/>
      <c r="L274" s="193"/>
      <c r="M274" s="194"/>
      <c r="N274" s="195"/>
      <c r="O274" s="195"/>
      <c r="P274" s="195"/>
      <c r="Q274" s="195"/>
      <c r="R274" s="195"/>
      <c r="S274" s="195"/>
      <c r="T274" s="196"/>
      <c r="AT274" s="197" t="s">
        <v>325</v>
      </c>
      <c r="AU274" s="197" t="s">
        <v>106</v>
      </c>
      <c r="AV274" s="11" t="s">
        <v>106</v>
      </c>
      <c r="AW274" s="11" t="s">
        <v>31</v>
      </c>
      <c r="AX274" s="11" t="s">
        <v>69</v>
      </c>
      <c r="AY274" s="197" t="s">
        <v>310</v>
      </c>
    </row>
    <row r="275" spans="2:51" s="11" customFormat="1" ht="11.25">
      <c r="B275" s="186"/>
      <c r="C275" s="187"/>
      <c r="D275" s="188" t="s">
        <v>325</v>
      </c>
      <c r="E275" s="189" t="s">
        <v>2255</v>
      </c>
      <c r="F275" s="190" t="s">
        <v>2256</v>
      </c>
      <c r="G275" s="187"/>
      <c r="H275" s="191">
        <v>20</v>
      </c>
      <c r="I275" s="192"/>
      <c r="J275" s="187"/>
      <c r="K275" s="187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325</v>
      </c>
      <c r="AU275" s="197" t="s">
        <v>106</v>
      </c>
      <c r="AV275" s="11" t="s">
        <v>106</v>
      </c>
      <c r="AW275" s="11" t="s">
        <v>31</v>
      </c>
      <c r="AX275" s="11" t="s">
        <v>77</v>
      </c>
      <c r="AY275" s="197" t="s">
        <v>310</v>
      </c>
    </row>
    <row r="276" spans="2:65" s="1" customFormat="1" ht="16.5" customHeight="1">
      <c r="B276" s="31"/>
      <c r="C276" s="208" t="s">
        <v>1064</v>
      </c>
      <c r="D276" s="208" t="s">
        <v>422</v>
      </c>
      <c r="E276" s="209" t="s">
        <v>2182</v>
      </c>
      <c r="F276" s="210" t="s">
        <v>2083</v>
      </c>
      <c r="G276" s="211" t="s">
        <v>720</v>
      </c>
      <c r="H276" s="212">
        <v>2</v>
      </c>
      <c r="I276" s="213"/>
      <c r="J276" s="212">
        <f>ROUND(I276*H276,2)</f>
        <v>0</v>
      </c>
      <c r="K276" s="210" t="s">
        <v>402</v>
      </c>
      <c r="L276" s="214"/>
      <c r="M276" s="215" t="s">
        <v>1</v>
      </c>
      <c r="N276" s="216" t="s">
        <v>41</v>
      </c>
      <c r="O276" s="57"/>
      <c r="P276" s="183">
        <f>O276*H276</f>
        <v>0</v>
      </c>
      <c r="Q276" s="183">
        <v>0</v>
      </c>
      <c r="R276" s="183">
        <f>Q276*H276</f>
        <v>0</v>
      </c>
      <c r="S276" s="183">
        <v>0</v>
      </c>
      <c r="T276" s="184">
        <f>S276*H276</f>
        <v>0</v>
      </c>
      <c r="AR276" s="14" t="s">
        <v>391</v>
      </c>
      <c r="AT276" s="14" t="s">
        <v>422</v>
      </c>
      <c r="AU276" s="14" t="s">
        <v>106</v>
      </c>
      <c r="AY276" s="14" t="s">
        <v>310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4" t="s">
        <v>106</v>
      </c>
      <c r="BK276" s="185">
        <f>ROUND(I276*H276,2)</f>
        <v>0</v>
      </c>
      <c r="BL276" s="14" t="s">
        <v>314</v>
      </c>
      <c r="BM276" s="14" t="s">
        <v>3523</v>
      </c>
    </row>
    <row r="277" spans="2:51" s="11" customFormat="1" ht="11.25">
      <c r="B277" s="186"/>
      <c r="C277" s="187"/>
      <c r="D277" s="188" t="s">
        <v>325</v>
      </c>
      <c r="E277" s="189" t="s">
        <v>1068</v>
      </c>
      <c r="F277" s="190" t="s">
        <v>3524</v>
      </c>
      <c r="G277" s="187"/>
      <c r="H277" s="191">
        <v>2</v>
      </c>
      <c r="I277" s="192"/>
      <c r="J277" s="187"/>
      <c r="K277" s="187"/>
      <c r="L277" s="193"/>
      <c r="M277" s="194"/>
      <c r="N277" s="195"/>
      <c r="O277" s="195"/>
      <c r="P277" s="195"/>
      <c r="Q277" s="195"/>
      <c r="R277" s="195"/>
      <c r="S277" s="195"/>
      <c r="T277" s="196"/>
      <c r="AT277" s="197" t="s">
        <v>325</v>
      </c>
      <c r="AU277" s="197" t="s">
        <v>106</v>
      </c>
      <c r="AV277" s="11" t="s">
        <v>106</v>
      </c>
      <c r="AW277" s="11" t="s">
        <v>31</v>
      </c>
      <c r="AX277" s="11" t="s">
        <v>69</v>
      </c>
      <c r="AY277" s="197" t="s">
        <v>310</v>
      </c>
    </row>
    <row r="278" spans="2:51" s="11" customFormat="1" ht="11.25">
      <c r="B278" s="186"/>
      <c r="C278" s="187"/>
      <c r="D278" s="188" t="s">
        <v>325</v>
      </c>
      <c r="E278" s="189" t="s">
        <v>2261</v>
      </c>
      <c r="F278" s="190" t="s">
        <v>2262</v>
      </c>
      <c r="G278" s="187"/>
      <c r="H278" s="191">
        <v>2</v>
      </c>
      <c r="I278" s="192"/>
      <c r="J278" s="187"/>
      <c r="K278" s="187"/>
      <c r="L278" s="193"/>
      <c r="M278" s="194"/>
      <c r="N278" s="195"/>
      <c r="O278" s="195"/>
      <c r="P278" s="195"/>
      <c r="Q278" s="195"/>
      <c r="R278" s="195"/>
      <c r="S278" s="195"/>
      <c r="T278" s="196"/>
      <c r="AT278" s="197" t="s">
        <v>325</v>
      </c>
      <c r="AU278" s="197" t="s">
        <v>106</v>
      </c>
      <c r="AV278" s="11" t="s">
        <v>106</v>
      </c>
      <c r="AW278" s="11" t="s">
        <v>31</v>
      </c>
      <c r="AX278" s="11" t="s">
        <v>77</v>
      </c>
      <c r="AY278" s="197" t="s">
        <v>310</v>
      </c>
    </row>
    <row r="279" spans="2:65" s="1" customFormat="1" ht="16.5" customHeight="1">
      <c r="B279" s="31"/>
      <c r="C279" s="208" t="s">
        <v>1070</v>
      </c>
      <c r="D279" s="208" t="s">
        <v>422</v>
      </c>
      <c r="E279" s="209" t="s">
        <v>2187</v>
      </c>
      <c r="F279" s="210" t="s">
        <v>2086</v>
      </c>
      <c r="G279" s="211" t="s">
        <v>720</v>
      </c>
      <c r="H279" s="212">
        <v>2</v>
      </c>
      <c r="I279" s="213"/>
      <c r="J279" s="212">
        <f>ROUND(I279*H279,2)</f>
        <v>0</v>
      </c>
      <c r="K279" s="210" t="s">
        <v>402</v>
      </c>
      <c r="L279" s="214"/>
      <c r="M279" s="215" t="s">
        <v>1</v>
      </c>
      <c r="N279" s="216" t="s">
        <v>41</v>
      </c>
      <c r="O279" s="57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AR279" s="14" t="s">
        <v>391</v>
      </c>
      <c r="AT279" s="14" t="s">
        <v>422</v>
      </c>
      <c r="AU279" s="14" t="s">
        <v>106</v>
      </c>
      <c r="AY279" s="14" t="s">
        <v>310</v>
      </c>
      <c r="BE279" s="185">
        <f>IF(N279="základní",J279,0)</f>
        <v>0</v>
      </c>
      <c r="BF279" s="185">
        <f>IF(N279="snížená",J279,0)</f>
        <v>0</v>
      </c>
      <c r="BG279" s="185">
        <f>IF(N279="zákl. přenesená",J279,0)</f>
        <v>0</v>
      </c>
      <c r="BH279" s="185">
        <f>IF(N279="sníž. přenesená",J279,0)</f>
        <v>0</v>
      </c>
      <c r="BI279" s="185">
        <f>IF(N279="nulová",J279,0)</f>
        <v>0</v>
      </c>
      <c r="BJ279" s="14" t="s">
        <v>106</v>
      </c>
      <c r="BK279" s="185">
        <f>ROUND(I279*H279,2)</f>
        <v>0</v>
      </c>
      <c r="BL279" s="14" t="s">
        <v>314</v>
      </c>
      <c r="BM279" s="14" t="s">
        <v>3525</v>
      </c>
    </row>
    <row r="280" spans="2:51" s="11" customFormat="1" ht="11.25">
      <c r="B280" s="186"/>
      <c r="C280" s="187"/>
      <c r="D280" s="188" t="s">
        <v>325</v>
      </c>
      <c r="E280" s="189" t="s">
        <v>2266</v>
      </c>
      <c r="F280" s="190" t="s">
        <v>3524</v>
      </c>
      <c r="G280" s="187"/>
      <c r="H280" s="191">
        <v>2</v>
      </c>
      <c r="I280" s="192"/>
      <c r="J280" s="187"/>
      <c r="K280" s="187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325</v>
      </c>
      <c r="AU280" s="197" t="s">
        <v>106</v>
      </c>
      <c r="AV280" s="11" t="s">
        <v>106</v>
      </c>
      <c r="AW280" s="11" t="s">
        <v>31</v>
      </c>
      <c r="AX280" s="11" t="s">
        <v>69</v>
      </c>
      <c r="AY280" s="197" t="s">
        <v>310</v>
      </c>
    </row>
    <row r="281" spans="2:51" s="11" customFormat="1" ht="11.25">
      <c r="B281" s="186"/>
      <c r="C281" s="187"/>
      <c r="D281" s="188" t="s">
        <v>325</v>
      </c>
      <c r="E281" s="189" t="s">
        <v>2268</v>
      </c>
      <c r="F281" s="190" t="s">
        <v>2269</v>
      </c>
      <c r="G281" s="187"/>
      <c r="H281" s="191">
        <v>2</v>
      </c>
      <c r="I281" s="192"/>
      <c r="J281" s="187"/>
      <c r="K281" s="187"/>
      <c r="L281" s="193"/>
      <c r="M281" s="194"/>
      <c r="N281" s="195"/>
      <c r="O281" s="195"/>
      <c r="P281" s="195"/>
      <c r="Q281" s="195"/>
      <c r="R281" s="195"/>
      <c r="S281" s="195"/>
      <c r="T281" s="196"/>
      <c r="AT281" s="197" t="s">
        <v>325</v>
      </c>
      <c r="AU281" s="197" t="s">
        <v>106</v>
      </c>
      <c r="AV281" s="11" t="s">
        <v>106</v>
      </c>
      <c r="AW281" s="11" t="s">
        <v>31</v>
      </c>
      <c r="AX281" s="11" t="s">
        <v>77</v>
      </c>
      <c r="AY281" s="197" t="s">
        <v>310</v>
      </c>
    </row>
    <row r="282" spans="2:65" s="1" customFormat="1" ht="16.5" customHeight="1">
      <c r="B282" s="31"/>
      <c r="C282" s="208" t="s">
        <v>1076</v>
      </c>
      <c r="D282" s="208" t="s">
        <v>422</v>
      </c>
      <c r="E282" s="209" t="s">
        <v>2189</v>
      </c>
      <c r="F282" s="210" t="s">
        <v>2089</v>
      </c>
      <c r="G282" s="211" t="s">
        <v>720</v>
      </c>
      <c r="H282" s="212">
        <v>2</v>
      </c>
      <c r="I282" s="213"/>
      <c r="J282" s="212">
        <f>ROUND(I282*H282,2)</f>
        <v>0</v>
      </c>
      <c r="K282" s="210" t="s">
        <v>3526</v>
      </c>
      <c r="L282" s="214"/>
      <c r="M282" s="215" t="s">
        <v>1</v>
      </c>
      <c r="N282" s="216" t="s">
        <v>41</v>
      </c>
      <c r="O282" s="57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AR282" s="14" t="s">
        <v>391</v>
      </c>
      <c r="AT282" s="14" t="s">
        <v>422</v>
      </c>
      <c r="AU282" s="14" t="s">
        <v>106</v>
      </c>
      <c r="AY282" s="14" t="s">
        <v>310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4" t="s">
        <v>106</v>
      </c>
      <c r="BK282" s="185">
        <f>ROUND(I282*H282,2)</f>
        <v>0</v>
      </c>
      <c r="BL282" s="14" t="s">
        <v>314</v>
      </c>
      <c r="BM282" s="14" t="s">
        <v>3527</v>
      </c>
    </row>
    <row r="283" spans="2:51" s="11" customFormat="1" ht="11.25">
      <c r="B283" s="186"/>
      <c r="C283" s="187"/>
      <c r="D283" s="188" t="s">
        <v>325</v>
      </c>
      <c r="E283" s="189" t="s">
        <v>1080</v>
      </c>
      <c r="F283" s="190" t="s">
        <v>3524</v>
      </c>
      <c r="G283" s="187"/>
      <c r="H283" s="191">
        <v>2</v>
      </c>
      <c r="I283" s="192"/>
      <c r="J283" s="187"/>
      <c r="K283" s="187"/>
      <c r="L283" s="193"/>
      <c r="M283" s="194"/>
      <c r="N283" s="195"/>
      <c r="O283" s="195"/>
      <c r="P283" s="195"/>
      <c r="Q283" s="195"/>
      <c r="R283" s="195"/>
      <c r="S283" s="195"/>
      <c r="T283" s="196"/>
      <c r="AT283" s="197" t="s">
        <v>325</v>
      </c>
      <c r="AU283" s="197" t="s">
        <v>106</v>
      </c>
      <c r="AV283" s="11" t="s">
        <v>106</v>
      </c>
      <c r="AW283" s="11" t="s">
        <v>31</v>
      </c>
      <c r="AX283" s="11" t="s">
        <v>69</v>
      </c>
      <c r="AY283" s="197" t="s">
        <v>310</v>
      </c>
    </row>
    <row r="284" spans="2:51" s="11" customFormat="1" ht="11.25">
      <c r="B284" s="186"/>
      <c r="C284" s="187"/>
      <c r="D284" s="188" t="s">
        <v>325</v>
      </c>
      <c r="E284" s="189" t="s">
        <v>3528</v>
      </c>
      <c r="F284" s="190" t="s">
        <v>3529</v>
      </c>
      <c r="G284" s="187"/>
      <c r="H284" s="191">
        <v>2</v>
      </c>
      <c r="I284" s="192"/>
      <c r="J284" s="187"/>
      <c r="K284" s="187"/>
      <c r="L284" s="193"/>
      <c r="M284" s="194"/>
      <c r="N284" s="195"/>
      <c r="O284" s="195"/>
      <c r="P284" s="195"/>
      <c r="Q284" s="195"/>
      <c r="R284" s="195"/>
      <c r="S284" s="195"/>
      <c r="T284" s="196"/>
      <c r="AT284" s="197" t="s">
        <v>325</v>
      </c>
      <c r="AU284" s="197" t="s">
        <v>106</v>
      </c>
      <c r="AV284" s="11" t="s">
        <v>106</v>
      </c>
      <c r="AW284" s="11" t="s">
        <v>31</v>
      </c>
      <c r="AX284" s="11" t="s">
        <v>77</v>
      </c>
      <c r="AY284" s="197" t="s">
        <v>310</v>
      </c>
    </row>
    <row r="285" spans="2:65" s="1" customFormat="1" ht="16.5" customHeight="1">
      <c r="B285" s="31"/>
      <c r="C285" s="208" t="s">
        <v>1081</v>
      </c>
      <c r="D285" s="208" t="s">
        <v>422</v>
      </c>
      <c r="E285" s="209" t="s">
        <v>2191</v>
      </c>
      <c r="F285" s="210" t="s">
        <v>2092</v>
      </c>
      <c r="G285" s="211" t="s">
        <v>720</v>
      </c>
      <c r="H285" s="212">
        <v>2</v>
      </c>
      <c r="I285" s="213"/>
      <c r="J285" s="212">
        <f>ROUND(I285*H285,2)</f>
        <v>0</v>
      </c>
      <c r="K285" s="210" t="s">
        <v>402</v>
      </c>
      <c r="L285" s="214"/>
      <c r="M285" s="215" t="s">
        <v>1</v>
      </c>
      <c r="N285" s="216" t="s">
        <v>41</v>
      </c>
      <c r="O285" s="57"/>
      <c r="P285" s="183">
        <f>O285*H285</f>
        <v>0</v>
      </c>
      <c r="Q285" s="183">
        <v>0</v>
      </c>
      <c r="R285" s="183">
        <f>Q285*H285</f>
        <v>0</v>
      </c>
      <c r="S285" s="183">
        <v>0</v>
      </c>
      <c r="T285" s="184">
        <f>S285*H285</f>
        <v>0</v>
      </c>
      <c r="AR285" s="14" t="s">
        <v>391</v>
      </c>
      <c r="AT285" s="14" t="s">
        <v>422</v>
      </c>
      <c r="AU285" s="14" t="s">
        <v>106</v>
      </c>
      <c r="AY285" s="14" t="s">
        <v>310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4" t="s">
        <v>106</v>
      </c>
      <c r="BK285" s="185">
        <f>ROUND(I285*H285,2)</f>
        <v>0</v>
      </c>
      <c r="BL285" s="14" t="s">
        <v>314</v>
      </c>
      <c r="BM285" s="14" t="s">
        <v>3530</v>
      </c>
    </row>
    <row r="286" spans="2:51" s="11" customFormat="1" ht="11.25">
      <c r="B286" s="186"/>
      <c r="C286" s="187"/>
      <c r="D286" s="188" t="s">
        <v>325</v>
      </c>
      <c r="E286" s="189" t="s">
        <v>1086</v>
      </c>
      <c r="F286" s="190" t="s">
        <v>3524</v>
      </c>
      <c r="G286" s="187"/>
      <c r="H286" s="191">
        <v>2</v>
      </c>
      <c r="I286" s="192"/>
      <c r="J286" s="187"/>
      <c r="K286" s="187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325</v>
      </c>
      <c r="AU286" s="197" t="s">
        <v>106</v>
      </c>
      <c r="AV286" s="11" t="s">
        <v>106</v>
      </c>
      <c r="AW286" s="11" t="s">
        <v>31</v>
      </c>
      <c r="AX286" s="11" t="s">
        <v>69</v>
      </c>
      <c r="AY286" s="197" t="s">
        <v>310</v>
      </c>
    </row>
    <row r="287" spans="2:51" s="11" customFormat="1" ht="11.25">
      <c r="B287" s="186"/>
      <c r="C287" s="187"/>
      <c r="D287" s="188" t="s">
        <v>325</v>
      </c>
      <c r="E287" s="189" t="s">
        <v>2278</v>
      </c>
      <c r="F287" s="190" t="s">
        <v>2279</v>
      </c>
      <c r="G287" s="187"/>
      <c r="H287" s="191">
        <v>2</v>
      </c>
      <c r="I287" s="192"/>
      <c r="J287" s="187"/>
      <c r="K287" s="187"/>
      <c r="L287" s="193"/>
      <c r="M287" s="194"/>
      <c r="N287" s="195"/>
      <c r="O287" s="195"/>
      <c r="P287" s="195"/>
      <c r="Q287" s="195"/>
      <c r="R287" s="195"/>
      <c r="S287" s="195"/>
      <c r="T287" s="196"/>
      <c r="AT287" s="197" t="s">
        <v>325</v>
      </c>
      <c r="AU287" s="197" t="s">
        <v>106</v>
      </c>
      <c r="AV287" s="11" t="s">
        <v>106</v>
      </c>
      <c r="AW287" s="11" t="s">
        <v>31</v>
      </c>
      <c r="AX287" s="11" t="s">
        <v>77</v>
      </c>
      <c r="AY287" s="197" t="s">
        <v>310</v>
      </c>
    </row>
    <row r="288" spans="2:65" s="1" customFormat="1" ht="16.5" customHeight="1">
      <c r="B288" s="31"/>
      <c r="C288" s="208" t="s">
        <v>1087</v>
      </c>
      <c r="D288" s="208" t="s">
        <v>422</v>
      </c>
      <c r="E288" s="209" t="s">
        <v>2193</v>
      </c>
      <c r="F288" s="210" t="s">
        <v>2095</v>
      </c>
      <c r="G288" s="211" t="s">
        <v>720</v>
      </c>
      <c r="H288" s="212">
        <v>2</v>
      </c>
      <c r="I288" s="213"/>
      <c r="J288" s="212">
        <f>ROUND(I288*H288,2)</f>
        <v>0</v>
      </c>
      <c r="K288" s="210" t="s">
        <v>402</v>
      </c>
      <c r="L288" s="214"/>
      <c r="M288" s="215" t="s">
        <v>1</v>
      </c>
      <c r="N288" s="216" t="s">
        <v>41</v>
      </c>
      <c r="O288" s="57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AR288" s="14" t="s">
        <v>391</v>
      </c>
      <c r="AT288" s="14" t="s">
        <v>422</v>
      </c>
      <c r="AU288" s="14" t="s">
        <v>106</v>
      </c>
      <c r="AY288" s="14" t="s">
        <v>310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4" t="s">
        <v>106</v>
      </c>
      <c r="BK288" s="185">
        <f>ROUND(I288*H288,2)</f>
        <v>0</v>
      </c>
      <c r="BL288" s="14" t="s">
        <v>314</v>
      </c>
      <c r="BM288" s="14" t="s">
        <v>3531</v>
      </c>
    </row>
    <row r="289" spans="2:51" s="11" customFormat="1" ht="11.25">
      <c r="B289" s="186"/>
      <c r="C289" s="187"/>
      <c r="D289" s="188" t="s">
        <v>325</v>
      </c>
      <c r="E289" s="189" t="s">
        <v>2283</v>
      </c>
      <c r="F289" s="190" t="s">
        <v>3524</v>
      </c>
      <c r="G289" s="187"/>
      <c r="H289" s="191">
        <v>2</v>
      </c>
      <c r="I289" s="192"/>
      <c r="J289" s="187"/>
      <c r="K289" s="187"/>
      <c r="L289" s="193"/>
      <c r="M289" s="194"/>
      <c r="N289" s="195"/>
      <c r="O289" s="195"/>
      <c r="P289" s="195"/>
      <c r="Q289" s="195"/>
      <c r="R289" s="195"/>
      <c r="S289" s="195"/>
      <c r="T289" s="196"/>
      <c r="AT289" s="197" t="s">
        <v>325</v>
      </c>
      <c r="AU289" s="197" t="s">
        <v>106</v>
      </c>
      <c r="AV289" s="11" t="s">
        <v>106</v>
      </c>
      <c r="AW289" s="11" t="s">
        <v>31</v>
      </c>
      <c r="AX289" s="11" t="s">
        <v>69</v>
      </c>
      <c r="AY289" s="197" t="s">
        <v>310</v>
      </c>
    </row>
    <row r="290" spans="2:51" s="11" customFormat="1" ht="11.25">
      <c r="B290" s="186"/>
      <c r="C290" s="187"/>
      <c r="D290" s="188" t="s">
        <v>325</v>
      </c>
      <c r="E290" s="189" t="s">
        <v>2285</v>
      </c>
      <c r="F290" s="190" t="s">
        <v>2286</v>
      </c>
      <c r="G290" s="187"/>
      <c r="H290" s="191">
        <v>2</v>
      </c>
      <c r="I290" s="192"/>
      <c r="J290" s="187"/>
      <c r="K290" s="187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325</v>
      </c>
      <c r="AU290" s="197" t="s">
        <v>106</v>
      </c>
      <c r="AV290" s="11" t="s">
        <v>106</v>
      </c>
      <c r="AW290" s="11" t="s">
        <v>31</v>
      </c>
      <c r="AX290" s="11" t="s">
        <v>77</v>
      </c>
      <c r="AY290" s="197" t="s">
        <v>310</v>
      </c>
    </row>
    <row r="291" spans="2:65" s="1" customFormat="1" ht="16.5" customHeight="1">
      <c r="B291" s="31"/>
      <c r="C291" s="208" t="s">
        <v>1093</v>
      </c>
      <c r="D291" s="208" t="s">
        <v>422</v>
      </c>
      <c r="E291" s="209" t="s">
        <v>2195</v>
      </c>
      <c r="F291" s="210" t="s">
        <v>2098</v>
      </c>
      <c r="G291" s="211" t="s">
        <v>720</v>
      </c>
      <c r="H291" s="212">
        <v>1</v>
      </c>
      <c r="I291" s="213"/>
      <c r="J291" s="212">
        <f>ROUND(I291*H291,2)</f>
        <v>0</v>
      </c>
      <c r="K291" s="210" t="s">
        <v>402</v>
      </c>
      <c r="L291" s="214"/>
      <c r="M291" s="215" t="s">
        <v>1</v>
      </c>
      <c r="N291" s="216" t="s">
        <v>41</v>
      </c>
      <c r="O291" s="57"/>
      <c r="P291" s="183">
        <f>O291*H291</f>
        <v>0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AR291" s="14" t="s">
        <v>391</v>
      </c>
      <c r="AT291" s="14" t="s">
        <v>422</v>
      </c>
      <c r="AU291" s="14" t="s">
        <v>106</v>
      </c>
      <c r="AY291" s="14" t="s">
        <v>310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4" t="s">
        <v>106</v>
      </c>
      <c r="BK291" s="185">
        <f>ROUND(I291*H291,2)</f>
        <v>0</v>
      </c>
      <c r="BL291" s="14" t="s">
        <v>314</v>
      </c>
      <c r="BM291" s="14" t="s">
        <v>3532</v>
      </c>
    </row>
    <row r="292" spans="2:51" s="11" customFormat="1" ht="11.25">
      <c r="B292" s="186"/>
      <c r="C292" s="187"/>
      <c r="D292" s="188" t="s">
        <v>325</v>
      </c>
      <c r="E292" s="189" t="s">
        <v>1097</v>
      </c>
      <c r="F292" s="190" t="s">
        <v>77</v>
      </c>
      <c r="G292" s="187"/>
      <c r="H292" s="191">
        <v>1</v>
      </c>
      <c r="I292" s="192"/>
      <c r="J292" s="187"/>
      <c r="K292" s="187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325</v>
      </c>
      <c r="AU292" s="197" t="s">
        <v>106</v>
      </c>
      <c r="AV292" s="11" t="s">
        <v>106</v>
      </c>
      <c r="AW292" s="11" t="s">
        <v>31</v>
      </c>
      <c r="AX292" s="11" t="s">
        <v>77</v>
      </c>
      <c r="AY292" s="197" t="s">
        <v>310</v>
      </c>
    </row>
    <row r="293" spans="2:65" s="1" customFormat="1" ht="16.5" customHeight="1">
      <c r="B293" s="31"/>
      <c r="C293" s="208" t="s">
        <v>1099</v>
      </c>
      <c r="D293" s="208" t="s">
        <v>422</v>
      </c>
      <c r="E293" s="209" t="s">
        <v>2197</v>
      </c>
      <c r="F293" s="210" t="s">
        <v>2101</v>
      </c>
      <c r="G293" s="211" t="s">
        <v>720</v>
      </c>
      <c r="H293" s="212">
        <v>2</v>
      </c>
      <c r="I293" s="213"/>
      <c r="J293" s="212">
        <f>ROUND(I293*H293,2)</f>
        <v>0</v>
      </c>
      <c r="K293" s="210" t="s">
        <v>402</v>
      </c>
      <c r="L293" s="214"/>
      <c r="M293" s="215" t="s">
        <v>1</v>
      </c>
      <c r="N293" s="216" t="s">
        <v>41</v>
      </c>
      <c r="O293" s="57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AR293" s="14" t="s">
        <v>391</v>
      </c>
      <c r="AT293" s="14" t="s">
        <v>422</v>
      </c>
      <c r="AU293" s="14" t="s">
        <v>106</v>
      </c>
      <c r="AY293" s="14" t="s">
        <v>310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4" t="s">
        <v>106</v>
      </c>
      <c r="BK293" s="185">
        <f>ROUND(I293*H293,2)</f>
        <v>0</v>
      </c>
      <c r="BL293" s="14" t="s">
        <v>314</v>
      </c>
      <c r="BM293" s="14" t="s">
        <v>3533</v>
      </c>
    </row>
    <row r="294" spans="2:51" s="11" customFormat="1" ht="11.25">
      <c r="B294" s="186"/>
      <c r="C294" s="187"/>
      <c r="D294" s="188" t="s">
        <v>325</v>
      </c>
      <c r="E294" s="189" t="s">
        <v>1103</v>
      </c>
      <c r="F294" s="190" t="s">
        <v>3524</v>
      </c>
      <c r="G294" s="187"/>
      <c r="H294" s="191">
        <v>2</v>
      </c>
      <c r="I294" s="192"/>
      <c r="J294" s="187"/>
      <c r="K294" s="187"/>
      <c r="L294" s="193"/>
      <c r="M294" s="194"/>
      <c r="N294" s="195"/>
      <c r="O294" s="195"/>
      <c r="P294" s="195"/>
      <c r="Q294" s="195"/>
      <c r="R294" s="195"/>
      <c r="S294" s="195"/>
      <c r="T294" s="196"/>
      <c r="AT294" s="197" t="s">
        <v>325</v>
      </c>
      <c r="AU294" s="197" t="s">
        <v>106</v>
      </c>
      <c r="AV294" s="11" t="s">
        <v>106</v>
      </c>
      <c r="AW294" s="11" t="s">
        <v>31</v>
      </c>
      <c r="AX294" s="11" t="s">
        <v>69</v>
      </c>
      <c r="AY294" s="197" t="s">
        <v>310</v>
      </c>
    </row>
    <row r="295" spans="2:51" s="11" customFormat="1" ht="11.25">
      <c r="B295" s="186"/>
      <c r="C295" s="187"/>
      <c r="D295" s="188" t="s">
        <v>325</v>
      </c>
      <c r="E295" s="189" t="s">
        <v>3534</v>
      </c>
      <c r="F295" s="190" t="s">
        <v>3535</v>
      </c>
      <c r="G295" s="187"/>
      <c r="H295" s="191">
        <v>2</v>
      </c>
      <c r="I295" s="192"/>
      <c r="J295" s="187"/>
      <c r="K295" s="187"/>
      <c r="L295" s="193"/>
      <c r="M295" s="194"/>
      <c r="N295" s="195"/>
      <c r="O295" s="195"/>
      <c r="P295" s="195"/>
      <c r="Q295" s="195"/>
      <c r="R295" s="195"/>
      <c r="S295" s="195"/>
      <c r="T295" s="196"/>
      <c r="AT295" s="197" t="s">
        <v>325</v>
      </c>
      <c r="AU295" s="197" t="s">
        <v>106</v>
      </c>
      <c r="AV295" s="11" t="s">
        <v>106</v>
      </c>
      <c r="AW295" s="11" t="s">
        <v>31</v>
      </c>
      <c r="AX295" s="11" t="s">
        <v>77</v>
      </c>
      <c r="AY295" s="197" t="s">
        <v>310</v>
      </c>
    </row>
    <row r="296" spans="2:65" s="1" customFormat="1" ht="16.5" customHeight="1">
      <c r="B296" s="31"/>
      <c r="C296" s="208" t="s">
        <v>396</v>
      </c>
      <c r="D296" s="208" t="s">
        <v>422</v>
      </c>
      <c r="E296" s="209" t="s">
        <v>2199</v>
      </c>
      <c r="F296" s="210" t="s">
        <v>2104</v>
      </c>
      <c r="G296" s="211" t="s">
        <v>720</v>
      </c>
      <c r="H296" s="212">
        <v>2</v>
      </c>
      <c r="I296" s="213"/>
      <c r="J296" s="212">
        <f>ROUND(I296*H296,2)</f>
        <v>0</v>
      </c>
      <c r="K296" s="210" t="s">
        <v>402</v>
      </c>
      <c r="L296" s="214"/>
      <c r="M296" s="215" t="s">
        <v>1</v>
      </c>
      <c r="N296" s="216" t="s">
        <v>41</v>
      </c>
      <c r="O296" s="57"/>
      <c r="P296" s="183">
        <f>O296*H296</f>
        <v>0</v>
      </c>
      <c r="Q296" s="183">
        <v>0</v>
      </c>
      <c r="R296" s="183">
        <f>Q296*H296</f>
        <v>0</v>
      </c>
      <c r="S296" s="183">
        <v>0</v>
      </c>
      <c r="T296" s="184">
        <f>S296*H296</f>
        <v>0</v>
      </c>
      <c r="AR296" s="14" t="s">
        <v>391</v>
      </c>
      <c r="AT296" s="14" t="s">
        <v>422</v>
      </c>
      <c r="AU296" s="14" t="s">
        <v>106</v>
      </c>
      <c r="AY296" s="14" t="s">
        <v>310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4" t="s">
        <v>106</v>
      </c>
      <c r="BK296" s="185">
        <f>ROUND(I296*H296,2)</f>
        <v>0</v>
      </c>
      <c r="BL296" s="14" t="s">
        <v>314</v>
      </c>
      <c r="BM296" s="14" t="s">
        <v>3536</v>
      </c>
    </row>
    <row r="297" spans="2:51" s="11" customFormat="1" ht="11.25">
      <c r="B297" s="186"/>
      <c r="C297" s="187"/>
      <c r="D297" s="188" t="s">
        <v>325</v>
      </c>
      <c r="E297" s="189" t="s">
        <v>1107</v>
      </c>
      <c r="F297" s="190" t="s">
        <v>3524</v>
      </c>
      <c r="G297" s="187"/>
      <c r="H297" s="191">
        <v>2</v>
      </c>
      <c r="I297" s="192"/>
      <c r="J297" s="187"/>
      <c r="K297" s="187"/>
      <c r="L297" s="193"/>
      <c r="M297" s="194"/>
      <c r="N297" s="195"/>
      <c r="O297" s="195"/>
      <c r="P297" s="195"/>
      <c r="Q297" s="195"/>
      <c r="R297" s="195"/>
      <c r="S297" s="195"/>
      <c r="T297" s="196"/>
      <c r="AT297" s="197" t="s">
        <v>325</v>
      </c>
      <c r="AU297" s="197" t="s">
        <v>106</v>
      </c>
      <c r="AV297" s="11" t="s">
        <v>106</v>
      </c>
      <c r="AW297" s="11" t="s">
        <v>31</v>
      </c>
      <c r="AX297" s="11" t="s">
        <v>69</v>
      </c>
      <c r="AY297" s="197" t="s">
        <v>310</v>
      </c>
    </row>
    <row r="298" spans="2:51" s="11" customFormat="1" ht="11.25">
      <c r="B298" s="186"/>
      <c r="C298" s="187"/>
      <c r="D298" s="188" t="s">
        <v>325</v>
      </c>
      <c r="E298" s="189" t="s">
        <v>3537</v>
      </c>
      <c r="F298" s="190" t="s">
        <v>3538</v>
      </c>
      <c r="G298" s="187"/>
      <c r="H298" s="191">
        <v>2</v>
      </c>
      <c r="I298" s="192"/>
      <c r="J298" s="187"/>
      <c r="K298" s="187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325</v>
      </c>
      <c r="AU298" s="197" t="s">
        <v>106</v>
      </c>
      <c r="AV298" s="11" t="s">
        <v>106</v>
      </c>
      <c r="AW298" s="11" t="s">
        <v>31</v>
      </c>
      <c r="AX298" s="11" t="s">
        <v>77</v>
      </c>
      <c r="AY298" s="197" t="s">
        <v>310</v>
      </c>
    </row>
    <row r="299" spans="2:65" s="1" customFormat="1" ht="16.5" customHeight="1">
      <c r="B299" s="31"/>
      <c r="C299" s="208" t="s">
        <v>1109</v>
      </c>
      <c r="D299" s="208" t="s">
        <v>422</v>
      </c>
      <c r="E299" s="209" t="s">
        <v>2203</v>
      </c>
      <c r="F299" s="210" t="s">
        <v>2108</v>
      </c>
      <c r="G299" s="211" t="s">
        <v>720</v>
      </c>
      <c r="H299" s="212">
        <v>4</v>
      </c>
      <c r="I299" s="213"/>
      <c r="J299" s="212">
        <f>ROUND(I299*H299,2)</f>
        <v>0</v>
      </c>
      <c r="K299" s="210" t="s">
        <v>402</v>
      </c>
      <c r="L299" s="214"/>
      <c r="M299" s="215" t="s">
        <v>1</v>
      </c>
      <c r="N299" s="216" t="s">
        <v>41</v>
      </c>
      <c r="O299" s="57"/>
      <c r="P299" s="183">
        <f>O299*H299</f>
        <v>0</v>
      </c>
      <c r="Q299" s="183">
        <v>0</v>
      </c>
      <c r="R299" s="183">
        <f>Q299*H299</f>
        <v>0</v>
      </c>
      <c r="S299" s="183">
        <v>0</v>
      </c>
      <c r="T299" s="184">
        <f>S299*H299</f>
        <v>0</v>
      </c>
      <c r="AR299" s="14" t="s">
        <v>391</v>
      </c>
      <c r="AT299" s="14" t="s">
        <v>422</v>
      </c>
      <c r="AU299" s="14" t="s">
        <v>106</v>
      </c>
      <c r="AY299" s="14" t="s">
        <v>310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4" t="s">
        <v>106</v>
      </c>
      <c r="BK299" s="185">
        <f>ROUND(I299*H299,2)</f>
        <v>0</v>
      </c>
      <c r="BL299" s="14" t="s">
        <v>314</v>
      </c>
      <c r="BM299" s="14" t="s">
        <v>3539</v>
      </c>
    </row>
    <row r="300" spans="2:51" s="11" customFormat="1" ht="11.25">
      <c r="B300" s="186"/>
      <c r="C300" s="187"/>
      <c r="D300" s="188" t="s">
        <v>325</v>
      </c>
      <c r="E300" s="189" t="s">
        <v>1113</v>
      </c>
      <c r="F300" s="190" t="s">
        <v>2184</v>
      </c>
      <c r="G300" s="187"/>
      <c r="H300" s="191">
        <v>4</v>
      </c>
      <c r="I300" s="192"/>
      <c r="J300" s="187"/>
      <c r="K300" s="187"/>
      <c r="L300" s="193"/>
      <c r="M300" s="194"/>
      <c r="N300" s="195"/>
      <c r="O300" s="195"/>
      <c r="P300" s="195"/>
      <c r="Q300" s="195"/>
      <c r="R300" s="195"/>
      <c r="S300" s="195"/>
      <c r="T300" s="196"/>
      <c r="AT300" s="197" t="s">
        <v>325</v>
      </c>
      <c r="AU300" s="197" t="s">
        <v>106</v>
      </c>
      <c r="AV300" s="11" t="s">
        <v>106</v>
      </c>
      <c r="AW300" s="11" t="s">
        <v>31</v>
      </c>
      <c r="AX300" s="11" t="s">
        <v>69</v>
      </c>
      <c r="AY300" s="197" t="s">
        <v>310</v>
      </c>
    </row>
    <row r="301" spans="2:51" s="11" customFormat="1" ht="11.25">
      <c r="B301" s="186"/>
      <c r="C301" s="187"/>
      <c r="D301" s="188" t="s">
        <v>325</v>
      </c>
      <c r="E301" s="189" t="s">
        <v>3004</v>
      </c>
      <c r="F301" s="190" t="s">
        <v>3005</v>
      </c>
      <c r="G301" s="187"/>
      <c r="H301" s="191">
        <v>4</v>
      </c>
      <c r="I301" s="192"/>
      <c r="J301" s="187"/>
      <c r="K301" s="187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325</v>
      </c>
      <c r="AU301" s="197" t="s">
        <v>106</v>
      </c>
      <c r="AV301" s="11" t="s">
        <v>106</v>
      </c>
      <c r="AW301" s="11" t="s">
        <v>31</v>
      </c>
      <c r="AX301" s="11" t="s">
        <v>77</v>
      </c>
      <c r="AY301" s="197" t="s">
        <v>310</v>
      </c>
    </row>
    <row r="302" spans="2:65" s="1" customFormat="1" ht="16.5" customHeight="1">
      <c r="B302" s="31"/>
      <c r="C302" s="208" t="s">
        <v>1115</v>
      </c>
      <c r="D302" s="208" t="s">
        <v>422</v>
      </c>
      <c r="E302" s="209" t="s">
        <v>2207</v>
      </c>
      <c r="F302" s="210" t="s">
        <v>2111</v>
      </c>
      <c r="G302" s="211" t="s">
        <v>720</v>
      </c>
      <c r="H302" s="212">
        <v>6</v>
      </c>
      <c r="I302" s="213"/>
      <c r="J302" s="212">
        <f>ROUND(I302*H302,2)</f>
        <v>0</v>
      </c>
      <c r="K302" s="210" t="s">
        <v>402</v>
      </c>
      <c r="L302" s="214"/>
      <c r="M302" s="215" t="s">
        <v>1</v>
      </c>
      <c r="N302" s="216" t="s">
        <v>41</v>
      </c>
      <c r="O302" s="57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AR302" s="14" t="s">
        <v>391</v>
      </c>
      <c r="AT302" s="14" t="s">
        <v>422</v>
      </c>
      <c r="AU302" s="14" t="s">
        <v>106</v>
      </c>
      <c r="AY302" s="14" t="s">
        <v>310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4" t="s">
        <v>106</v>
      </c>
      <c r="BK302" s="185">
        <f>ROUND(I302*H302,2)</f>
        <v>0</v>
      </c>
      <c r="BL302" s="14" t="s">
        <v>314</v>
      </c>
      <c r="BM302" s="14" t="s">
        <v>3540</v>
      </c>
    </row>
    <row r="303" spans="2:51" s="11" customFormat="1" ht="11.25">
      <c r="B303" s="186"/>
      <c r="C303" s="187"/>
      <c r="D303" s="188" t="s">
        <v>325</v>
      </c>
      <c r="E303" s="189" t="s">
        <v>1119</v>
      </c>
      <c r="F303" s="190" t="s">
        <v>2008</v>
      </c>
      <c r="G303" s="187"/>
      <c r="H303" s="191">
        <v>6</v>
      </c>
      <c r="I303" s="192"/>
      <c r="J303" s="187"/>
      <c r="K303" s="187"/>
      <c r="L303" s="193"/>
      <c r="M303" s="194"/>
      <c r="N303" s="195"/>
      <c r="O303" s="195"/>
      <c r="P303" s="195"/>
      <c r="Q303" s="195"/>
      <c r="R303" s="195"/>
      <c r="S303" s="195"/>
      <c r="T303" s="196"/>
      <c r="AT303" s="197" t="s">
        <v>325</v>
      </c>
      <c r="AU303" s="197" t="s">
        <v>106</v>
      </c>
      <c r="AV303" s="11" t="s">
        <v>106</v>
      </c>
      <c r="AW303" s="11" t="s">
        <v>31</v>
      </c>
      <c r="AX303" s="11" t="s">
        <v>69</v>
      </c>
      <c r="AY303" s="197" t="s">
        <v>310</v>
      </c>
    </row>
    <row r="304" spans="2:51" s="11" customFormat="1" ht="11.25">
      <c r="B304" s="186"/>
      <c r="C304" s="187"/>
      <c r="D304" s="188" t="s">
        <v>325</v>
      </c>
      <c r="E304" s="189" t="s">
        <v>3541</v>
      </c>
      <c r="F304" s="190" t="s">
        <v>3542</v>
      </c>
      <c r="G304" s="187"/>
      <c r="H304" s="191">
        <v>6</v>
      </c>
      <c r="I304" s="192"/>
      <c r="J304" s="187"/>
      <c r="K304" s="187"/>
      <c r="L304" s="193"/>
      <c r="M304" s="194"/>
      <c r="N304" s="195"/>
      <c r="O304" s="195"/>
      <c r="P304" s="195"/>
      <c r="Q304" s="195"/>
      <c r="R304" s="195"/>
      <c r="S304" s="195"/>
      <c r="T304" s="196"/>
      <c r="AT304" s="197" t="s">
        <v>325</v>
      </c>
      <c r="AU304" s="197" t="s">
        <v>106</v>
      </c>
      <c r="AV304" s="11" t="s">
        <v>106</v>
      </c>
      <c r="AW304" s="11" t="s">
        <v>31</v>
      </c>
      <c r="AX304" s="11" t="s">
        <v>77</v>
      </c>
      <c r="AY304" s="197" t="s">
        <v>310</v>
      </c>
    </row>
    <row r="305" spans="2:65" s="1" customFormat="1" ht="16.5" customHeight="1">
      <c r="B305" s="31"/>
      <c r="C305" s="208" t="s">
        <v>1121</v>
      </c>
      <c r="D305" s="208" t="s">
        <v>422</v>
      </c>
      <c r="E305" s="209" t="s">
        <v>2210</v>
      </c>
      <c r="F305" s="210" t="s">
        <v>2114</v>
      </c>
      <c r="G305" s="211" t="s">
        <v>422</v>
      </c>
      <c r="H305" s="212">
        <v>35</v>
      </c>
      <c r="I305" s="213"/>
      <c r="J305" s="212">
        <f>ROUND(I305*H305,2)</f>
        <v>0</v>
      </c>
      <c r="K305" s="210" t="s">
        <v>402</v>
      </c>
      <c r="L305" s="214"/>
      <c r="M305" s="215" t="s">
        <v>1</v>
      </c>
      <c r="N305" s="216" t="s">
        <v>41</v>
      </c>
      <c r="O305" s="57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14" t="s">
        <v>391</v>
      </c>
      <c r="AT305" s="14" t="s">
        <v>422</v>
      </c>
      <c r="AU305" s="14" t="s">
        <v>106</v>
      </c>
      <c r="AY305" s="14" t="s">
        <v>310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4" t="s">
        <v>106</v>
      </c>
      <c r="BK305" s="185">
        <f>ROUND(I305*H305,2)</f>
        <v>0</v>
      </c>
      <c r="BL305" s="14" t="s">
        <v>314</v>
      </c>
      <c r="BM305" s="14" t="s">
        <v>3543</v>
      </c>
    </row>
    <row r="306" spans="2:51" s="11" customFormat="1" ht="11.25">
      <c r="B306" s="186"/>
      <c r="C306" s="187"/>
      <c r="D306" s="188" t="s">
        <v>325</v>
      </c>
      <c r="E306" s="189" t="s">
        <v>1125</v>
      </c>
      <c r="F306" s="190" t="s">
        <v>3544</v>
      </c>
      <c r="G306" s="187"/>
      <c r="H306" s="191">
        <v>35</v>
      </c>
      <c r="I306" s="192"/>
      <c r="J306" s="187"/>
      <c r="K306" s="187"/>
      <c r="L306" s="193"/>
      <c r="M306" s="194"/>
      <c r="N306" s="195"/>
      <c r="O306" s="195"/>
      <c r="P306" s="195"/>
      <c r="Q306" s="195"/>
      <c r="R306" s="195"/>
      <c r="S306" s="195"/>
      <c r="T306" s="196"/>
      <c r="AT306" s="197" t="s">
        <v>325</v>
      </c>
      <c r="AU306" s="197" t="s">
        <v>106</v>
      </c>
      <c r="AV306" s="11" t="s">
        <v>106</v>
      </c>
      <c r="AW306" s="11" t="s">
        <v>31</v>
      </c>
      <c r="AX306" s="11" t="s">
        <v>69</v>
      </c>
      <c r="AY306" s="197" t="s">
        <v>310</v>
      </c>
    </row>
    <row r="307" spans="2:51" s="11" customFormat="1" ht="11.25">
      <c r="B307" s="186"/>
      <c r="C307" s="187"/>
      <c r="D307" s="188" t="s">
        <v>325</v>
      </c>
      <c r="E307" s="189" t="s">
        <v>3545</v>
      </c>
      <c r="F307" s="190" t="s">
        <v>3546</v>
      </c>
      <c r="G307" s="187"/>
      <c r="H307" s="191">
        <v>35</v>
      </c>
      <c r="I307" s="192"/>
      <c r="J307" s="187"/>
      <c r="K307" s="187"/>
      <c r="L307" s="193"/>
      <c r="M307" s="194"/>
      <c r="N307" s="195"/>
      <c r="O307" s="195"/>
      <c r="P307" s="195"/>
      <c r="Q307" s="195"/>
      <c r="R307" s="195"/>
      <c r="S307" s="195"/>
      <c r="T307" s="196"/>
      <c r="AT307" s="197" t="s">
        <v>325</v>
      </c>
      <c r="AU307" s="197" t="s">
        <v>106</v>
      </c>
      <c r="AV307" s="11" t="s">
        <v>106</v>
      </c>
      <c r="AW307" s="11" t="s">
        <v>31</v>
      </c>
      <c r="AX307" s="11" t="s">
        <v>77</v>
      </c>
      <c r="AY307" s="197" t="s">
        <v>310</v>
      </c>
    </row>
    <row r="308" spans="2:65" s="1" customFormat="1" ht="16.5" customHeight="1">
      <c r="B308" s="31"/>
      <c r="C308" s="208" t="s">
        <v>1126</v>
      </c>
      <c r="D308" s="208" t="s">
        <v>422</v>
      </c>
      <c r="E308" s="209" t="s">
        <v>2213</v>
      </c>
      <c r="F308" s="210" t="s">
        <v>2117</v>
      </c>
      <c r="G308" s="211" t="s">
        <v>422</v>
      </c>
      <c r="H308" s="212">
        <v>12</v>
      </c>
      <c r="I308" s="213"/>
      <c r="J308" s="212">
        <f>ROUND(I308*H308,2)</f>
        <v>0</v>
      </c>
      <c r="K308" s="210" t="s">
        <v>402</v>
      </c>
      <c r="L308" s="214"/>
      <c r="M308" s="215" t="s">
        <v>1</v>
      </c>
      <c r="N308" s="216" t="s">
        <v>41</v>
      </c>
      <c r="O308" s="57"/>
      <c r="P308" s="183">
        <f>O308*H308</f>
        <v>0</v>
      </c>
      <c r="Q308" s="183">
        <v>0</v>
      </c>
      <c r="R308" s="183">
        <f>Q308*H308</f>
        <v>0</v>
      </c>
      <c r="S308" s="183">
        <v>0</v>
      </c>
      <c r="T308" s="184">
        <f>S308*H308</f>
        <v>0</v>
      </c>
      <c r="AR308" s="14" t="s">
        <v>391</v>
      </c>
      <c r="AT308" s="14" t="s">
        <v>422</v>
      </c>
      <c r="AU308" s="14" t="s">
        <v>106</v>
      </c>
      <c r="AY308" s="14" t="s">
        <v>310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4" t="s">
        <v>106</v>
      </c>
      <c r="BK308" s="185">
        <f>ROUND(I308*H308,2)</f>
        <v>0</v>
      </c>
      <c r="BL308" s="14" t="s">
        <v>314</v>
      </c>
      <c r="BM308" s="14" t="s">
        <v>3547</v>
      </c>
    </row>
    <row r="309" spans="2:51" s="11" customFormat="1" ht="11.25">
      <c r="B309" s="186"/>
      <c r="C309" s="187"/>
      <c r="D309" s="188" t="s">
        <v>325</v>
      </c>
      <c r="E309" s="189" t="s">
        <v>1131</v>
      </c>
      <c r="F309" s="190" t="s">
        <v>1883</v>
      </c>
      <c r="G309" s="187"/>
      <c r="H309" s="191">
        <v>12</v>
      </c>
      <c r="I309" s="192"/>
      <c r="J309" s="187"/>
      <c r="K309" s="187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325</v>
      </c>
      <c r="AU309" s="197" t="s">
        <v>106</v>
      </c>
      <c r="AV309" s="11" t="s">
        <v>106</v>
      </c>
      <c r="AW309" s="11" t="s">
        <v>31</v>
      </c>
      <c r="AX309" s="11" t="s">
        <v>69</v>
      </c>
      <c r="AY309" s="197" t="s">
        <v>310</v>
      </c>
    </row>
    <row r="310" spans="2:51" s="11" customFormat="1" ht="11.25">
      <c r="B310" s="186"/>
      <c r="C310" s="187"/>
      <c r="D310" s="188" t="s">
        <v>325</v>
      </c>
      <c r="E310" s="189" t="s">
        <v>3548</v>
      </c>
      <c r="F310" s="190" t="s">
        <v>3549</v>
      </c>
      <c r="G310" s="187"/>
      <c r="H310" s="191">
        <v>12</v>
      </c>
      <c r="I310" s="192"/>
      <c r="J310" s="187"/>
      <c r="K310" s="187"/>
      <c r="L310" s="193"/>
      <c r="M310" s="194"/>
      <c r="N310" s="195"/>
      <c r="O310" s="195"/>
      <c r="P310" s="195"/>
      <c r="Q310" s="195"/>
      <c r="R310" s="195"/>
      <c r="S310" s="195"/>
      <c r="T310" s="196"/>
      <c r="AT310" s="197" t="s">
        <v>325</v>
      </c>
      <c r="AU310" s="197" t="s">
        <v>106</v>
      </c>
      <c r="AV310" s="11" t="s">
        <v>106</v>
      </c>
      <c r="AW310" s="11" t="s">
        <v>31</v>
      </c>
      <c r="AX310" s="11" t="s">
        <v>77</v>
      </c>
      <c r="AY310" s="197" t="s">
        <v>310</v>
      </c>
    </row>
    <row r="311" spans="2:65" s="1" customFormat="1" ht="16.5" customHeight="1">
      <c r="B311" s="31"/>
      <c r="C311" s="208" t="s">
        <v>1132</v>
      </c>
      <c r="D311" s="208" t="s">
        <v>422</v>
      </c>
      <c r="E311" s="209" t="s">
        <v>2218</v>
      </c>
      <c r="F311" s="210" t="s">
        <v>2120</v>
      </c>
      <c r="G311" s="211" t="s">
        <v>422</v>
      </c>
      <c r="H311" s="212">
        <v>8</v>
      </c>
      <c r="I311" s="213"/>
      <c r="J311" s="212">
        <f>ROUND(I311*H311,2)</f>
        <v>0</v>
      </c>
      <c r="K311" s="210" t="s">
        <v>402</v>
      </c>
      <c r="L311" s="214"/>
      <c r="M311" s="215" t="s">
        <v>1</v>
      </c>
      <c r="N311" s="216" t="s">
        <v>41</v>
      </c>
      <c r="O311" s="57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AR311" s="14" t="s">
        <v>391</v>
      </c>
      <c r="AT311" s="14" t="s">
        <v>422</v>
      </c>
      <c r="AU311" s="14" t="s">
        <v>106</v>
      </c>
      <c r="AY311" s="14" t="s">
        <v>310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4" t="s">
        <v>106</v>
      </c>
      <c r="BK311" s="185">
        <f>ROUND(I311*H311,2)</f>
        <v>0</v>
      </c>
      <c r="BL311" s="14" t="s">
        <v>314</v>
      </c>
      <c r="BM311" s="14" t="s">
        <v>3550</v>
      </c>
    </row>
    <row r="312" spans="2:51" s="11" customFormat="1" ht="11.25">
      <c r="B312" s="186"/>
      <c r="C312" s="187"/>
      <c r="D312" s="188" t="s">
        <v>325</v>
      </c>
      <c r="E312" s="189" t="s">
        <v>1136</v>
      </c>
      <c r="F312" s="190" t="s">
        <v>3551</v>
      </c>
      <c r="G312" s="187"/>
      <c r="H312" s="191">
        <v>8</v>
      </c>
      <c r="I312" s="192"/>
      <c r="J312" s="187"/>
      <c r="K312" s="187"/>
      <c r="L312" s="193"/>
      <c r="M312" s="194"/>
      <c r="N312" s="195"/>
      <c r="O312" s="195"/>
      <c r="P312" s="195"/>
      <c r="Q312" s="195"/>
      <c r="R312" s="195"/>
      <c r="S312" s="195"/>
      <c r="T312" s="196"/>
      <c r="AT312" s="197" t="s">
        <v>325</v>
      </c>
      <c r="AU312" s="197" t="s">
        <v>106</v>
      </c>
      <c r="AV312" s="11" t="s">
        <v>106</v>
      </c>
      <c r="AW312" s="11" t="s">
        <v>31</v>
      </c>
      <c r="AX312" s="11" t="s">
        <v>69</v>
      </c>
      <c r="AY312" s="197" t="s">
        <v>310</v>
      </c>
    </row>
    <row r="313" spans="2:51" s="11" customFormat="1" ht="11.25">
      <c r="B313" s="186"/>
      <c r="C313" s="187"/>
      <c r="D313" s="188" t="s">
        <v>325</v>
      </c>
      <c r="E313" s="189" t="s">
        <v>3552</v>
      </c>
      <c r="F313" s="190" t="s">
        <v>3553</v>
      </c>
      <c r="G313" s="187"/>
      <c r="H313" s="191">
        <v>8</v>
      </c>
      <c r="I313" s="192"/>
      <c r="J313" s="187"/>
      <c r="K313" s="187"/>
      <c r="L313" s="193"/>
      <c r="M313" s="194"/>
      <c r="N313" s="195"/>
      <c r="O313" s="195"/>
      <c r="P313" s="195"/>
      <c r="Q313" s="195"/>
      <c r="R313" s="195"/>
      <c r="S313" s="195"/>
      <c r="T313" s="196"/>
      <c r="AT313" s="197" t="s">
        <v>325</v>
      </c>
      <c r="AU313" s="197" t="s">
        <v>106</v>
      </c>
      <c r="AV313" s="11" t="s">
        <v>106</v>
      </c>
      <c r="AW313" s="11" t="s">
        <v>31</v>
      </c>
      <c r="AX313" s="11" t="s">
        <v>77</v>
      </c>
      <c r="AY313" s="197" t="s">
        <v>310</v>
      </c>
    </row>
    <row r="314" spans="2:65" s="1" customFormat="1" ht="16.5" customHeight="1">
      <c r="B314" s="31"/>
      <c r="C314" s="208" t="s">
        <v>1137</v>
      </c>
      <c r="D314" s="208" t="s">
        <v>422</v>
      </c>
      <c r="E314" s="209" t="s">
        <v>2223</v>
      </c>
      <c r="F314" s="210" t="s">
        <v>2123</v>
      </c>
      <c r="G314" s="211" t="s">
        <v>422</v>
      </c>
      <c r="H314" s="212">
        <v>2</v>
      </c>
      <c r="I314" s="213"/>
      <c r="J314" s="212">
        <f>ROUND(I314*H314,2)</f>
        <v>0</v>
      </c>
      <c r="K314" s="210" t="s">
        <v>402</v>
      </c>
      <c r="L314" s="214"/>
      <c r="M314" s="215" t="s">
        <v>1</v>
      </c>
      <c r="N314" s="216" t="s">
        <v>41</v>
      </c>
      <c r="O314" s="57"/>
      <c r="P314" s="183">
        <f>O314*H314</f>
        <v>0</v>
      </c>
      <c r="Q314" s="183">
        <v>0</v>
      </c>
      <c r="R314" s="183">
        <f>Q314*H314</f>
        <v>0</v>
      </c>
      <c r="S314" s="183">
        <v>0</v>
      </c>
      <c r="T314" s="184">
        <f>S314*H314</f>
        <v>0</v>
      </c>
      <c r="AR314" s="14" t="s">
        <v>391</v>
      </c>
      <c r="AT314" s="14" t="s">
        <v>422</v>
      </c>
      <c r="AU314" s="14" t="s">
        <v>106</v>
      </c>
      <c r="AY314" s="14" t="s">
        <v>310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4" t="s">
        <v>106</v>
      </c>
      <c r="BK314" s="185">
        <f>ROUND(I314*H314,2)</f>
        <v>0</v>
      </c>
      <c r="BL314" s="14" t="s">
        <v>314</v>
      </c>
      <c r="BM314" s="14" t="s">
        <v>3554</v>
      </c>
    </row>
    <row r="315" spans="2:51" s="11" customFormat="1" ht="11.25">
      <c r="B315" s="186"/>
      <c r="C315" s="187"/>
      <c r="D315" s="188" t="s">
        <v>325</v>
      </c>
      <c r="E315" s="189" t="s">
        <v>1141</v>
      </c>
      <c r="F315" s="190" t="s">
        <v>3524</v>
      </c>
      <c r="G315" s="187"/>
      <c r="H315" s="191">
        <v>2</v>
      </c>
      <c r="I315" s="192"/>
      <c r="J315" s="187"/>
      <c r="K315" s="187"/>
      <c r="L315" s="193"/>
      <c r="M315" s="194"/>
      <c r="N315" s="195"/>
      <c r="O315" s="195"/>
      <c r="P315" s="195"/>
      <c r="Q315" s="195"/>
      <c r="R315" s="195"/>
      <c r="S315" s="195"/>
      <c r="T315" s="196"/>
      <c r="AT315" s="197" t="s">
        <v>325</v>
      </c>
      <c r="AU315" s="197" t="s">
        <v>106</v>
      </c>
      <c r="AV315" s="11" t="s">
        <v>106</v>
      </c>
      <c r="AW315" s="11" t="s">
        <v>31</v>
      </c>
      <c r="AX315" s="11" t="s">
        <v>69</v>
      </c>
      <c r="AY315" s="197" t="s">
        <v>310</v>
      </c>
    </row>
    <row r="316" spans="2:51" s="11" customFormat="1" ht="11.25">
      <c r="B316" s="186"/>
      <c r="C316" s="187"/>
      <c r="D316" s="188" t="s">
        <v>325</v>
      </c>
      <c r="E316" s="189" t="s">
        <v>3555</v>
      </c>
      <c r="F316" s="190" t="s">
        <v>3556</v>
      </c>
      <c r="G316" s="187"/>
      <c r="H316" s="191">
        <v>2</v>
      </c>
      <c r="I316" s="192"/>
      <c r="J316" s="187"/>
      <c r="K316" s="187"/>
      <c r="L316" s="193"/>
      <c r="M316" s="194"/>
      <c r="N316" s="195"/>
      <c r="O316" s="195"/>
      <c r="P316" s="195"/>
      <c r="Q316" s="195"/>
      <c r="R316" s="195"/>
      <c r="S316" s="195"/>
      <c r="T316" s="196"/>
      <c r="AT316" s="197" t="s">
        <v>325</v>
      </c>
      <c r="AU316" s="197" t="s">
        <v>106</v>
      </c>
      <c r="AV316" s="11" t="s">
        <v>106</v>
      </c>
      <c r="AW316" s="11" t="s">
        <v>31</v>
      </c>
      <c r="AX316" s="11" t="s">
        <v>77</v>
      </c>
      <c r="AY316" s="197" t="s">
        <v>310</v>
      </c>
    </row>
    <row r="317" spans="2:65" s="1" customFormat="1" ht="16.5" customHeight="1">
      <c r="B317" s="31"/>
      <c r="C317" s="208" t="s">
        <v>1142</v>
      </c>
      <c r="D317" s="208" t="s">
        <v>422</v>
      </c>
      <c r="E317" s="209" t="s">
        <v>2228</v>
      </c>
      <c r="F317" s="210" t="s">
        <v>2126</v>
      </c>
      <c r="G317" s="211" t="s">
        <v>720</v>
      </c>
      <c r="H317" s="212">
        <v>2</v>
      </c>
      <c r="I317" s="213"/>
      <c r="J317" s="212">
        <f>ROUND(I317*H317,2)</f>
        <v>0</v>
      </c>
      <c r="K317" s="210" t="s">
        <v>402</v>
      </c>
      <c r="L317" s="214"/>
      <c r="M317" s="215" t="s">
        <v>1</v>
      </c>
      <c r="N317" s="216" t="s">
        <v>41</v>
      </c>
      <c r="O317" s="57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AR317" s="14" t="s">
        <v>391</v>
      </c>
      <c r="AT317" s="14" t="s">
        <v>422</v>
      </c>
      <c r="AU317" s="14" t="s">
        <v>106</v>
      </c>
      <c r="AY317" s="14" t="s">
        <v>310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4" t="s">
        <v>106</v>
      </c>
      <c r="BK317" s="185">
        <f>ROUND(I317*H317,2)</f>
        <v>0</v>
      </c>
      <c r="BL317" s="14" t="s">
        <v>314</v>
      </c>
      <c r="BM317" s="14" t="s">
        <v>3557</v>
      </c>
    </row>
    <row r="318" spans="2:51" s="11" customFormat="1" ht="11.25">
      <c r="B318" s="186"/>
      <c r="C318" s="187"/>
      <c r="D318" s="188" t="s">
        <v>325</v>
      </c>
      <c r="E318" s="189" t="s">
        <v>1146</v>
      </c>
      <c r="F318" s="190" t="s">
        <v>3524</v>
      </c>
      <c r="G318" s="187"/>
      <c r="H318" s="191">
        <v>2</v>
      </c>
      <c r="I318" s="192"/>
      <c r="J318" s="187"/>
      <c r="K318" s="187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325</v>
      </c>
      <c r="AU318" s="197" t="s">
        <v>106</v>
      </c>
      <c r="AV318" s="11" t="s">
        <v>106</v>
      </c>
      <c r="AW318" s="11" t="s">
        <v>31</v>
      </c>
      <c r="AX318" s="11" t="s">
        <v>69</v>
      </c>
      <c r="AY318" s="197" t="s">
        <v>310</v>
      </c>
    </row>
    <row r="319" spans="2:51" s="11" customFormat="1" ht="11.25">
      <c r="B319" s="186"/>
      <c r="C319" s="187"/>
      <c r="D319" s="188" t="s">
        <v>325</v>
      </c>
      <c r="E319" s="189" t="s">
        <v>3558</v>
      </c>
      <c r="F319" s="190" t="s">
        <v>3559</v>
      </c>
      <c r="G319" s="187"/>
      <c r="H319" s="191">
        <v>2</v>
      </c>
      <c r="I319" s="192"/>
      <c r="J319" s="187"/>
      <c r="K319" s="187"/>
      <c r="L319" s="193"/>
      <c r="M319" s="194"/>
      <c r="N319" s="195"/>
      <c r="O319" s="195"/>
      <c r="P319" s="195"/>
      <c r="Q319" s="195"/>
      <c r="R319" s="195"/>
      <c r="S319" s="195"/>
      <c r="T319" s="196"/>
      <c r="AT319" s="197" t="s">
        <v>325</v>
      </c>
      <c r="AU319" s="197" t="s">
        <v>106</v>
      </c>
      <c r="AV319" s="11" t="s">
        <v>106</v>
      </c>
      <c r="AW319" s="11" t="s">
        <v>31</v>
      </c>
      <c r="AX319" s="11" t="s">
        <v>77</v>
      </c>
      <c r="AY319" s="197" t="s">
        <v>310</v>
      </c>
    </row>
    <row r="320" spans="2:65" s="1" customFormat="1" ht="16.5" customHeight="1">
      <c r="B320" s="31"/>
      <c r="C320" s="208" t="s">
        <v>1147</v>
      </c>
      <c r="D320" s="208" t="s">
        <v>422</v>
      </c>
      <c r="E320" s="209" t="s">
        <v>2232</v>
      </c>
      <c r="F320" s="210" t="s">
        <v>2129</v>
      </c>
      <c r="G320" s="211" t="s">
        <v>720</v>
      </c>
      <c r="H320" s="212">
        <v>2</v>
      </c>
      <c r="I320" s="213"/>
      <c r="J320" s="212">
        <f>ROUND(I320*H320,2)</f>
        <v>0</v>
      </c>
      <c r="K320" s="210" t="s">
        <v>402</v>
      </c>
      <c r="L320" s="214"/>
      <c r="M320" s="215" t="s">
        <v>1</v>
      </c>
      <c r="N320" s="216" t="s">
        <v>41</v>
      </c>
      <c r="O320" s="57"/>
      <c r="P320" s="183">
        <f>O320*H320</f>
        <v>0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AR320" s="14" t="s">
        <v>391</v>
      </c>
      <c r="AT320" s="14" t="s">
        <v>422</v>
      </c>
      <c r="AU320" s="14" t="s">
        <v>106</v>
      </c>
      <c r="AY320" s="14" t="s">
        <v>310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14" t="s">
        <v>106</v>
      </c>
      <c r="BK320" s="185">
        <f>ROUND(I320*H320,2)</f>
        <v>0</v>
      </c>
      <c r="BL320" s="14" t="s">
        <v>314</v>
      </c>
      <c r="BM320" s="14" t="s">
        <v>3560</v>
      </c>
    </row>
    <row r="321" spans="2:51" s="11" customFormat="1" ht="11.25">
      <c r="B321" s="186"/>
      <c r="C321" s="187"/>
      <c r="D321" s="188" t="s">
        <v>325</v>
      </c>
      <c r="E321" s="189" t="s">
        <v>1151</v>
      </c>
      <c r="F321" s="190" t="s">
        <v>3524</v>
      </c>
      <c r="G321" s="187"/>
      <c r="H321" s="191">
        <v>2</v>
      </c>
      <c r="I321" s="192"/>
      <c r="J321" s="187"/>
      <c r="K321" s="187"/>
      <c r="L321" s="193"/>
      <c r="M321" s="194"/>
      <c r="N321" s="195"/>
      <c r="O321" s="195"/>
      <c r="P321" s="195"/>
      <c r="Q321" s="195"/>
      <c r="R321" s="195"/>
      <c r="S321" s="195"/>
      <c r="T321" s="196"/>
      <c r="AT321" s="197" t="s">
        <v>325</v>
      </c>
      <c r="AU321" s="197" t="s">
        <v>106</v>
      </c>
      <c r="AV321" s="11" t="s">
        <v>106</v>
      </c>
      <c r="AW321" s="11" t="s">
        <v>31</v>
      </c>
      <c r="AX321" s="11" t="s">
        <v>69</v>
      </c>
      <c r="AY321" s="197" t="s">
        <v>310</v>
      </c>
    </row>
    <row r="322" spans="2:51" s="11" customFormat="1" ht="11.25">
      <c r="B322" s="186"/>
      <c r="C322" s="187"/>
      <c r="D322" s="188" t="s">
        <v>325</v>
      </c>
      <c r="E322" s="189" t="s">
        <v>3561</v>
      </c>
      <c r="F322" s="190" t="s">
        <v>3562</v>
      </c>
      <c r="G322" s="187"/>
      <c r="H322" s="191">
        <v>2</v>
      </c>
      <c r="I322" s="192"/>
      <c r="J322" s="187"/>
      <c r="K322" s="187"/>
      <c r="L322" s="193"/>
      <c r="M322" s="194"/>
      <c r="N322" s="195"/>
      <c r="O322" s="195"/>
      <c r="P322" s="195"/>
      <c r="Q322" s="195"/>
      <c r="R322" s="195"/>
      <c r="S322" s="195"/>
      <c r="T322" s="196"/>
      <c r="AT322" s="197" t="s">
        <v>325</v>
      </c>
      <c r="AU322" s="197" t="s">
        <v>106</v>
      </c>
      <c r="AV322" s="11" t="s">
        <v>106</v>
      </c>
      <c r="AW322" s="11" t="s">
        <v>31</v>
      </c>
      <c r="AX322" s="11" t="s">
        <v>77</v>
      </c>
      <c r="AY322" s="197" t="s">
        <v>310</v>
      </c>
    </row>
    <row r="323" spans="2:65" s="1" customFormat="1" ht="16.5" customHeight="1">
      <c r="B323" s="31"/>
      <c r="C323" s="208" t="s">
        <v>1152</v>
      </c>
      <c r="D323" s="208" t="s">
        <v>422</v>
      </c>
      <c r="E323" s="209" t="s">
        <v>2236</v>
      </c>
      <c r="F323" s="210" t="s">
        <v>3563</v>
      </c>
      <c r="G323" s="211" t="s">
        <v>720</v>
      </c>
      <c r="H323" s="212">
        <v>5</v>
      </c>
      <c r="I323" s="213"/>
      <c r="J323" s="212">
        <f>ROUND(I323*H323,2)</f>
        <v>0</v>
      </c>
      <c r="K323" s="210" t="s">
        <v>402</v>
      </c>
      <c r="L323" s="214"/>
      <c r="M323" s="215" t="s">
        <v>1</v>
      </c>
      <c r="N323" s="216" t="s">
        <v>41</v>
      </c>
      <c r="O323" s="57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AR323" s="14" t="s">
        <v>391</v>
      </c>
      <c r="AT323" s="14" t="s">
        <v>422</v>
      </c>
      <c r="AU323" s="14" t="s">
        <v>106</v>
      </c>
      <c r="AY323" s="14" t="s">
        <v>310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4" t="s">
        <v>106</v>
      </c>
      <c r="BK323" s="185">
        <f>ROUND(I323*H323,2)</f>
        <v>0</v>
      </c>
      <c r="BL323" s="14" t="s">
        <v>314</v>
      </c>
      <c r="BM323" s="14" t="s">
        <v>3564</v>
      </c>
    </row>
    <row r="324" spans="2:51" s="11" customFormat="1" ht="11.25">
      <c r="B324" s="186"/>
      <c r="C324" s="187"/>
      <c r="D324" s="188" t="s">
        <v>325</v>
      </c>
      <c r="E324" s="189" t="s">
        <v>1156</v>
      </c>
      <c r="F324" s="190" t="s">
        <v>2239</v>
      </c>
      <c r="G324" s="187"/>
      <c r="H324" s="191">
        <v>5</v>
      </c>
      <c r="I324" s="192"/>
      <c r="J324" s="187"/>
      <c r="K324" s="187"/>
      <c r="L324" s="193"/>
      <c r="M324" s="194"/>
      <c r="N324" s="195"/>
      <c r="O324" s="195"/>
      <c r="P324" s="195"/>
      <c r="Q324" s="195"/>
      <c r="R324" s="195"/>
      <c r="S324" s="195"/>
      <c r="T324" s="196"/>
      <c r="AT324" s="197" t="s">
        <v>325</v>
      </c>
      <c r="AU324" s="197" t="s">
        <v>106</v>
      </c>
      <c r="AV324" s="11" t="s">
        <v>106</v>
      </c>
      <c r="AW324" s="11" t="s">
        <v>31</v>
      </c>
      <c r="AX324" s="11" t="s">
        <v>69</v>
      </c>
      <c r="AY324" s="197" t="s">
        <v>310</v>
      </c>
    </row>
    <row r="325" spans="2:51" s="11" customFormat="1" ht="11.25">
      <c r="B325" s="186"/>
      <c r="C325" s="187"/>
      <c r="D325" s="188" t="s">
        <v>325</v>
      </c>
      <c r="E325" s="189" t="s">
        <v>3565</v>
      </c>
      <c r="F325" s="190" t="s">
        <v>3566</v>
      </c>
      <c r="G325" s="187"/>
      <c r="H325" s="191">
        <v>5</v>
      </c>
      <c r="I325" s="192"/>
      <c r="J325" s="187"/>
      <c r="K325" s="187"/>
      <c r="L325" s="193"/>
      <c r="M325" s="194"/>
      <c r="N325" s="195"/>
      <c r="O325" s="195"/>
      <c r="P325" s="195"/>
      <c r="Q325" s="195"/>
      <c r="R325" s="195"/>
      <c r="S325" s="195"/>
      <c r="T325" s="196"/>
      <c r="AT325" s="197" t="s">
        <v>325</v>
      </c>
      <c r="AU325" s="197" t="s">
        <v>106</v>
      </c>
      <c r="AV325" s="11" t="s">
        <v>106</v>
      </c>
      <c r="AW325" s="11" t="s">
        <v>31</v>
      </c>
      <c r="AX325" s="11" t="s">
        <v>77</v>
      </c>
      <c r="AY325" s="197" t="s">
        <v>310</v>
      </c>
    </row>
    <row r="326" spans="2:65" s="1" customFormat="1" ht="16.5" customHeight="1">
      <c r="B326" s="31"/>
      <c r="C326" s="208" t="s">
        <v>1157</v>
      </c>
      <c r="D326" s="208" t="s">
        <v>422</v>
      </c>
      <c r="E326" s="209" t="s">
        <v>3567</v>
      </c>
      <c r="F326" s="210" t="s">
        <v>2175</v>
      </c>
      <c r="G326" s="211" t="s">
        <v>720</v>
      </c>
      <c r="H326" s="212">
        <v>30</v>
      </c>
      <c r="I326" s="213"/>
      <c r="J326" s="212">
        <f>ROUND(I326*H326,2)</f>
        <v>0</v>
      </c>
      <c r="K326" s="210" t="s">
        <v>402</v>
      </c>
      <c r="L326" s="214"/>
      <c r="M326" s="215" t="s">
        <v>1</v>
      </c>
      <c r="N326" s="216" t="s">
        <v>41</v>
      </c>
      <c r="O326" s="57"/>
      <c r="P326" s="183">
        <f>O326*H326</f>
        <v>0</v>
      </c>
      <c r="Q326" s="183">
        <v>0</v>
      </c>
      <c r="R326" s="183">
        <f>Q326*H326</f>
        <v>0</v>
      </c>
      <c r="S326" s="183">
        <v>0</v>
      </c>
      <c r="T326" s="184">
        <f>S326*H326</f>
        <v>0</v>
      </c>
      <c r="AR326" s="14" t="s">
        <v>391</v>
      </c>
      <c r="AT326" s="14" t="s">
        <v>422</v>
      </c>
      <c r="AU326" s="14" t="s">
        <v>106</v>
      </c>
      <c r="AY326" s="14" t="s">
        <v>310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4" t="s">
        <v>106</v>
      </c>
      <c r="BK326" s="185">
        <f>ROUND(I326*H326,2)</f>
        <v>0</v>
      </c>
      <c r="BL326" s="14" t="s">
        <v>314</v>
      </c>
      <c r="BM326" s="14" t="s">
        <v>3568</v>
      </c>
    </row>
    <row r="327" spans="2:51" s="11" customFormat="1" ht="11.25">
      <c r="B327" s="186"/>
      <c r="C327" s="187"/>
      <c r="D327" s="188" t="s">
        <v>325</v>
      </c>
      <c r="E327" s="189" t="s">
        <v>1161</v>
      </c>
      <c r="F327" s="190" t="s">
        <v>3569</v>
      </c>
      <c r="G327" s="187"/>
      <c r="H327" s="191">
        <v>30</v>
      </c>
      <c r="I327" s="192"/>
      <c r="J327" s="187"/>
      <c r="K327" s="187"/>
      <c r="L327" s="193"/>
      <c r="M327" s="194"/>
      <c r="N327" s="195"/>
      <c r="O327" s="195"/>
      <c r="P327" s="195"/>
      <c r="Q327" s="195"/>
      <c r="R327" s="195"/>
      <c r="S327" s="195"/>
      <c r="T327" s="196"/>
      <c r="AT327" s="197" t="s">
        <v>325</v>
      </c>
      <c r="AU327" s="197" t="s">
        <v>106</v>
      </c>
      <c r="AV327" s="11" t="s">
        <v>106</v>
      </c>
      <c r="AW327" s="11" t="s">
        <v>31</v>
      </c>
      <c r="AX327" s="11" t="s">
        <v>69</v>
      </c>
      <c r="AY327" s="197" t="s">
        <v>310</v>
      </c>
    </row>
    <row r="328" spans="2:51" s="11" customFormat="1" ht="11.25">
      <c r="B328" s="186"/>
      <c r="C328" s="187"/>
      <c r="D328" s="188" t="s">
        <v>325</v>
      </c>
      <c r="E328" s="189" t="s">
        <v>3570</v>
      </c>
      <c r="F328" s="190" t="s">
        <v>3571</v>
      </c>
      <c r="G328" s="187"/>
      <c r="H328" s="191">
        <v>30</v>
      </c>
      <c r="I328" s="192"/>
      <c r="J328" s="187"/>
      <c r="K328" s="187"/>
      <c r="L328" s="193"/>
      <c r="M328" s="194"/>
      <c r="N328" s="195"/>
      <c r="O328" s="195"/>
      <c r="P328" s="195"/>
      <c r="Q328" s="195"/>
      <c r="R328" s="195"/>
      <c r="S328" s="195"/>
      <c r="T328" s="196"/>
      <c r="AT328" s="197" t="s">
        <v>325</v>
      </c>
      <c r="AU328" s="197" t="s">
        <v>106</v>
      </c>
      <c r="AV328" s="11" t="s">
        <v>106</v>
      </c>
      <c r="AW328" s="11" t="s">
        <v>31</v>
      </c>
      <c r="AX328" s="11" t="s">
        <v>77</v>
      </c>
      <c r="AY328" s="197" t="s">
        <v>310</v>
      </c>
    </row>
    <row r="329" spans="2:65" s="1" customFormat="1" ht="16.5" customHeight="1">
      <c r="B329" s="31"/>
      <c r="C329" s="208" t="s">
        <v>1162</v>
      </c>
      <c r="D329" s="208" t="s">
        <v>422</v>
      </c>
      <c r="E329" s="209" t="s">
        <v>2134</v>
      </c>
      <c r="F329" s="210" t="s">
        <v>2074</v>
      </c>
      <c r="G329" s="211" t="s">
        <v>720</v>
      </c>
      <c r="H329" s="212">
        <v>7</v>
      </c>
      <c r="I329" s="213"/>
      <c r="J329" s="212">
        <f>ROUND(I329*H329,2)</f>
        <v>0</v>
      </c>
      <c r="K329" s="210" t="s">
        <v>402</v>
      </c>
      <c r="L329" s="214"/>
      <c r="M329" s="215" t="s">
        <v>1</v>
      </c>
      <c r="N329" s="216" t="s">
        <v>41</v>
      </c>
      <c r="O329" s="57"/>
      <c r="P329" s="183">
        <f>O329*H329</f>
        <v>0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AR329" s="14" t="s">
        <v>391</v>
      </c>
      <c r="AT329" s="14" t="s">
        <v>422</v>
      </c>
      <c r="AU329" s="14" t="s">
        <v>106</v>
      </c>
      <c r="AY329" s="14" t="s">
        <v>310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4" t="s">
        <v>106</v>
      </c>
      <c r="BK329" s="185">
        <f>ROUND(I329*H329,2)</f>
        <v>0</v>
      </c>
      <c r="BL329" s="14" t="s">
        <v>314</v>
      </c>
      <c r="BM329" s="14" t="s">
        <v>3572</v>
      </c>
    </row>
    <row r="330" spans="2:51" s="11" customFormat="1" ht="11.25">
      <c r="B330" s="186"/>
      <c r="C330" s="187"/>
      <c r="D330" s="188" t="s">
        <v>325</v>
      </c>
      <c r="E330" s="189" t="s">
        <v>1166</v>
      </c>
      <c r="F330" s="190" t="s">
        <v>2220</v>
      </c>
      <c r="G330" s="187"/>
      <c r="H330" s="191">
        <v>7</v>
      </c>
      <c r="I330" s="192"/>
      <c r="J330" s="187"/>
      <c r="K330" s="187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325</v>
      </c>
      <c r="AU330" s="197" t="s">
        <v>106</v>
      </c>
      <c r="AV330" s="11" t="s">
        <v>106</v>
      </c>
      <c r="AW330" s="11" t="s">
        <v>31</v>
      </c>
      <c r="AX330" s="11" t="s">
        <v>69</v>
      </c>
      <c r="AY330" s="197" t="s">
        <v>310</v>
      </c>
    </row>
    <row r="331" spans="2:51" s="11" customFormat="1" ht="11.25">
      <c r="B331" s="186"/>
      <c r="C331" s="187"/>
      <c r="D331" s="188" t="s">
        <v>325</v>
      </c>
      <c r="E331" s="189" t="s">
        <v>3573</v>
      </c>
      <c r="F331" s="190" t="s">
        <v>3574</v>
      </c>
      <c r="G331" s="187"/>
      <c r="H331" s="191">
        <v>7</v>
      </c>
      <c r="I331" s="192"/>
      <c r="J331" s="187"/>
      <c r="K331" s="187"/>
      <c r="L331" s="193"/>
      <c r="M331" s="194"/>
      <c r="N331" s="195"/>
      <c r="O331" s="195"/>
      <c r="P331" s="195"/>
      <c r="Q331" s="195"/>
      <c r="R331" s="195"/>
      <c r="S331" s="195"/>
      <c r="T331" s="196"/>
      <c r="AT331" s="197" t="s">
        <v>325</v>
      </c>
      <c r="AU331" s="197" t="s">
        <v>106</v>
      </c>
      <c r="AV331" s="11" t="s">
        <v>106</v>
      </c>
      <c r="AW331" s="11" t="s">
        <v>31</v>
      </c>
      <c r="AX331" s="11" t="s">
        <v>77</v>
      </c>
      <c r="AY331" s="197" t="s">
        <v>310</v>
      </c>
    </row>
    <row r="332" spans="2:65" s="1" customFormat="1" ht="16.5" customHeight="1">
      <c r="B332" s="31"/>
      <c r="C332" s="208" t="s">
        <v>1167</v>
      </c>
      <c r="D332" s="208" t="s">
        <v>422</v>
      </c>
      <c r="E332" s="209" t="s">
        <v>2143</v>
      </c>
      <c r="F332" s="210" t="s">
        <v>3575</v>
      </c>
      <c r="G332" s="211" t="s">
        <v>720</v>
      </c>
      <c r="H332" s="212">
        <v>18</v>
      </c>
      <c r="I332" s="213"/>
      <c r="J332" s="212">
        <f>ROUND(I332*H332,2)</f>
        <v>0</v>
      </c>
      <c r="K332" s="210" t="s">
        <v>402</v>
      </c>
      <c r="L332" s="214"/>
      <c r="M332" s="215" t="s">
        <v>1</v>
      </c>
      <c r="N332" s="216" t="s">
        <v>41</v>
      </c>
      <c r="O332" s="57"/>
      <c r="P332" s="183">
        <f>O332*H332</f>
        <v>0</v>
      </c>
      <c r="Q332" s="183">
        <v>0</v>
      </c>
      <c r="R332" s="183">
        <f>Q332*H332</f>
        <v>0</v>
      </c>
      <c r="S332" s="183">
        <v>0</v>
      </c>
      <c r="T332" s="184">
        <f>S332*H332</f>
        <v>0</v>
      </c>
      <c r="AR332" s="14" t="s">
        <v>391</v>
      </c>
      <c r="AT332" s="14" t="s">
        <v>422</v>
      </c>
      <c r="AU332" s="14" t="s">
        <v>106</v>
      </c>
      <c r="AY332" s="14" t="s">
        <v>310</v>
      </c>
      <c r="BE332" s="185">
        <f>IF(N332="základní",J332,0)</f>
        <v>0</v>
      </c>
      <c r="BF332" s="185">
        <f>IF(N332="snížená",J332,0)</f>
        <v>0</v>
      </c>
      <c r="BG332" s="185">
        <f>IF(N332="zákl. přenesená",J332,0)</f>
        <v>0</v>
      </c>
      <c r="BH332" s="185">
        <f>IF(N332="sníž. přenesená",J332,0)</f>
        <v>0</v>
      </c>
      <c r="BI332" s="185">
        <f>IF(N332="nulová",J332,0)</f>
        <v>0</v>
      </c>
      <c r="BJ332" s="14" t="s">
        <v>106</v>
      </c>
      <c r="BK332" s="185">
        <f>ROUND(I332*H332,2)</f>
        <v>0</v>
      </c>
      <c r="BL332" s="14" t="s">
        <v>314</v>
      </c>
      <c r="BM332" s="14" t="s">
        <v>3576</v>
      </c>
    </row>
    <row r="333" spans="2:51" s="11" customFormat="1" ht="11.25">
      <c r="B333" s="186"/>
      <c r="C333" s="187"/>
      <c r="D333" s="188" t="s">
        <v>325</v>
      </c>
      <c r="E333" s="189" t="s">
        <v>1171</v>
      </c>
      <c r="F333" s="190" t="s">
        <v>3577</v>
      </c>
      <c r="G333" s="187"/>
      <c r="H333" s="191">
        <v>18</v>
      </c>
      <c r="I333" s="192"/>
      <c r="J333" s="187"/>
      <c r="K333" s="187"/>
      <c r="L333" s="193"/>
      <c r="M333" s="194"/>
      <c r="N333" s="195"/>
      <c r="O333" s="195"/>
      <c r="P333" s="195"/>
      <c r="Q333" s="195"/>
      <c r="R333" s="195"/>
      <c r="S333" s="195"/>
      <c r="T333" s="196"/>
      <c r="AT333" s="197" t="s">
        <v>325</v>
      </c>
      <c r="AU333" s="197" t="s">
        <v>106</v>
      </c>
      <c r="AV333" s="11" t="s">
        <v>106</v>
      </c>
      <c r="AW333" s="11" t="s">
        <v>31</v>
      </c>
      <c r="AX333" s="11" t="s">
        <v>69</v>
      </c>
      <c r="AY333" s="197" t="s">
        <v>310</v>
      </c>
    </row>
    <row r="334" spans="2:51" s="11" customFormat="1" ht="11.25">
      <c r="B334" s="186"/>
      <c r="C334" s="187"/>
      <c r="D334" s="188" t="s">
        <v>325</v>
      </c>
      <c r="E334" s="189" t="s">
        <v>3578</v>
      </c>
      <c r="F334" s="190" t="s">
        <v>3579</v>
      </c>
      <c r="G334" s="187"/>
      <c r="H334" s="191">
        <v>18</v>
      </c>
      <c r="I334" s="192"/>
      <c r="J334" s="187"/>
      <c r="K334" s="187"/>
      <c r="L334" s="193"/>
      <c r="M334" s="194"/>
      <c r="N334" s="195"/>
      <c r="O334" s="195"/>
      <c r="P334" s="195"/>
      <c r="Q334" s="195"/>
      <c r="R334" s="195"/>
      <c r="S334" s="195"/>
      <c r="T334" s="196"/>
      <c r="AT334" s="197" t="s">
        <v>325</v>
      </c>
      <c r="AU334" s="197" t="s">
        <v>106</v>
      </c>
      <c r="AV334" s="11" t="s">
        <v>106</v>
      </c>
      <c r="AW334" s="11" t="s">
        <v>31</v>
      </c>
      <c r="AX334" s="11" t="s">
        <v>77</v>
      </c>
      <c r="AY334" s="197" t="s">
        <v>310</v>
      </c>
    </row>
    <row r="335" spans="2:65" s="1" customFormat="1" ht="16.5" customHeight="1">
      <c r="B335" s="31"/>
      <c r="C335" s="175" t="s">
        <v>1172</v>
      </c>
      <c r="D335" s="175" t="s">
        <v>317</v>
      </c>
      <c r="E335" s="176" t="s">
        <v>2251</v>
      </c>
      <c r="F335" s="177" t="s">
        <v>2252</v>
      </c>
      <c r="G335" s="178" t="s">
        <v>320</v>
      </c>
      <c r="H335" s="179">
        <v>15</v>
      </c>
      <c r="I335" s="180"/>
      <c r="J335" s="179">
        <f>ROUND(I335*H335,2)</f>
        <v>0</v>
      </c>
      <c r="K335" s="177" t="s">
        <v>402</v>
      </c>
      <c r="L335" s="35"/>
      <c r="M335" s="181" t="s">
        <v>1</v>
      </c>
      <c r="N335" s="182" t="s">
        <v>41</v>
      </c>
      <c r="O335" s="57"/>
      <c r="P335" s="183">
        <f>O335*H335</f>
        <v>0</v>
      </c>
      <c r="Q335" s="183">
        <v>0</v>
      </c>
      <c r="R335" s="183">
        <f>Q335*H335</f>
        <v>0</v>
      </c>
      <c r="S335" s="183">
        <v>0</v>
      </c>
      <c r="T335" s="184">
        <f>S335*H335</f>
        <v>0</v>
      </c>
      <c r="AR335" s="14" t="s">
        <v>314</v>
      </c>
      <c r="AT335" s="14" t="s">
        <v>317</v>
      </c>
      <c r="AU335" s="14" t="s">
        <v>106</v>
      </c>
      <c r="AY335" s="14" t="s">
        <v>310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14" t="s">
        <v>106</v>
      </c>
      <c r="BK335" s="185">
        <f>ROUND(I335*H335,2)</f>
        <v>0</v>
      </c>
      <c r="BL335" s="14" t="s">
        <v>314</v>
      </c>
      <c r="BM335" s="14" t="s">
        <v>3580</v>
      </c>
    </row>
    <row r="336" spans="2:51" s="11" customFormat="1" ht="11.25">
      <c r="B336" s="186"/>
      <c r="C336" s="187"/>
      <c r="D336" s="188" t="s">
        <v>325</v>
      </c>
      <c r="E336" s="189" t="s">
        <v>1176</v>
      </c>
      <c r="F336" s="190" t="s">
        <v>3581</v>
      </c>
      <c r="G336" s="187"/>
      <c r="H336" s="191">
        <v>15</v>
      </c>
      <c r="I336" s="192"/>
      <c r="J336" s="187"/>
      <c r="K336" s="187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325</v>
      </c>
      <c r="AU336" s="197" t="s">
        <v>106</v>
      </c>
      <c r="AV336" s="11" t="s">
        <v>106</v>
      </c>
      <c r="AW336" s="11" t="s">
        <v>31</v>
      </c>
      <c r="AX336" s="11" t="s">
        <v>69</v>
      </c>
      <c r="AY336" s="197" t="s">
        <v>310</v>
      </c>
    </row>
    <row r="337" spans="2:51" s="11" customFormat="1" ht="11.25">
      <c r="B337" s="186"/>
      <c r="C337" s="187"/>
      <c r="D337" s="188" t="s">
        <v>325</v>
      </c>
      <c r="E337" s="189" t="s">
        <v>3582</v>
      </c>
      <c r="F337" s="190" t="s">
        <v>3583</v>
      </c>
      <c r="G337" s="187"/>
      <c r="H337" s="191">
        <v>15</v>
      </c>
      <c r="I337" s="192"/>
      <c r="J337" s="187"/>
      <c r="K337" s="187"/>
      <c r="L337" s="193"/>
      <c r="M337" s="194"/>
      <c r="N337" s="195"/>
      <c r="O337" s="195"/>
      <c r="P337" s="195"/>
      <c r="Q337" s="195"/>
      <c r="R337" s="195"/>
      <c r="S337" s="195"/>
      <c r="T337" s="196"/>
      <c r="AT337" s="197" t="s">
        <v>325</v>
      </c>
      <c r="AU337" s="197" t="s">
        <v>106</v>
      </c>
      <c r="AV337" s="11" t="s">
        <v>106</v>
      </c>
      <c r="AW337" s="11" t="s">
        <v>31</v>
      </c>
      <c r="AX337" s="11" t="s">
        <v>77</v>
      </c>
      <c r="AY337" s="197" t="s">
        <v>310</v>
      </c>
    </row>
    <row r="338" spans="2:63" s="10" customFormat="1" ht="22.9" customHeight="1">
      <c r="B338" s="159"/>
      <c r="C338" s="160"/>
      <c r="D338" s="161" t="s">
        <v>68</v>
      </c>
      <c r="E338" s="173" t="s">
        <v>1662</v>
      </c>
      <c r="F338" s="173" t="s">
        <v>1663</v>
      </c>
      <c r="G338" s="160"/>
      <c r="H338" s="160"/>
      <c r="I338" s="163"/>
      <c r="J338" s="174">
        <f>BK338</f>
        <v>0</v>
      </c>
      <c r="K338" s="160"/>
      <c r="L338" s="165"/>
      <c r="M338" s="166"/>
      <c r="N338" s="167"/>
      <c r="O338" s="167"/>
      <c r="P338" s="168">
        <f>SUM(P339:P355)</f>
        <v>0</v>
      </c>
      <c r="Q338" s="167"/>
      <c r="R338" s="168">
        <f>SUM(R339:R355)</f>
        <v>0</v>
      </c>
      <c r="S338" s="167"/>
      <c r="T338" s="169">
        <f>SUM(T339:T355)</f>
        <v>0</v>
      </c>
      <c r="AR338" s="170" t="s">
        <v>314</v>
      </c>
      <c r="AT338" s="171" t="s">
        <v>68</v>
      </c>
      <c r="AU338" s="171" t="s">
        <v>77</v>
      </c>
      <c r="AY338" s="170" t="s">
        <v>310</v>
      </c>
      <c r="BK338" s="172">
        <f>SUM(BK339:BK355)</f>
        <v>0</v>
      </c>
    </row>
    <row r="339" spans="2:65" s="1" customFormat="1" ht="16.5" customHeight="1">
      <c r="B339" s="31"/>
      <c r="C339" s="175" t="s">
        <v>1177</v>
      </c>
      <c r="D339" s="175" t="s">
        <v>317</v>
      </c>
      <c r="E339" s="176" t="s">
        <v>2257</v>
      </c>
      <c r="F339" s="177" t="s">
        <v>3584</v>
      </c>
      <c r="G339" s="178" t="s">
        <v>720</v>
      </c>
      <c r="H339" s="179">
        <v>18</v>
      </c>
      <c r="I339" s="180"/>
      <c r="J339" s="179">
        <f>ROUND(I339*H339,2)</f>
        <v>0</v>
      </c>
      <c r="K339" s="177" t="s">
        <v>402</v>
      </c>
      <c r="L339" s="35"/>
      <c r="M339" s="181" t="s">
        <v>1</v>
      </c>
      <c r="N339" s="182" t="s">
        <v>41</v>
      </c>
      <c r="O339" s="57"/>
      <c r="P339" s="183">
        <f>O339*H339</f>
        <v>0</v>
      </c>
      <c r="Q339" s="183">
        <v>0</v>
      </c>
      <c r="R339" s="183">
        <f>Q339*H339</f>
        <v>0</v>
      </c>
      <c r="S339" s="183">
        <v>0</v>
      </c>
      <c r="T339" s="184">
        <f>S339*H339</f>
        <v>0</v>
      </c>
      <c r="AR339" s="14" t="s">
        <v>314</v>
      </c>
      <c r="AT339" s="14" t="s">
        <v>317</v>
      </c>
      <c r="AU339" s="14" t="s">
        <v>106</v>
      </c>
      <c r="AY339" s="14" t="s">
        <v>310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4" t="s">
        <v>106</v>
      </c>
      <c r="BK339" s="185">
        <f>ROUND(I339*H339,2)</f>
        <v>0</v>
      </c>
      <c r="BL339" s="14" t="s">
        <v>314</v>
      </c>
      <c r="BM339" s="14" t="s">
        <v>3585</v>
      </c>
    </row>
    <row r="340" spans="2:51" s="11" customFormat="1" ht="11.25">
      <c r="B340" s="186"/>
      <c r="C340" s="187"/>
      <c r="D340" s="188" t="s">
        <v>325</v>
      </c>
      <c r="E340" s="189" t="s">
        <v>1181</v>
      </c>
      <c r="F340" s="190" t="s">
        <v>3197</v>
      </c>
      <c r="G340" s="187"/>
      <c r="H340" s="191">
        <v>18</v>
      </c>
      <c r="I340" s="192"/>
      <c r="J340" s="187"/>
      <c r="K340" s="187"/>
      <c r="L340" s="193"/>
      <c r="M340" s="194"/>
      <c r="N340" s="195"/>
      <c r="O340" s="195"/>
      <c r="P340" s="195"/>
      <c r="Q340" s="195"/>
      <c r="R340" s="195"/>
      <c r="S340" s="195"/>
      <c r="T340" s="196"/>
      <c r="AT340" s="197" t="s">
        <v>325</v>
      </c>
      <c r="AU340" s="197" t="s">
        <v>106</v>
      </c>
      <c r="AV340" s="11" t="s">
        <v>106</v>
      </c>
      <c r="AW340" s="11" t="s">
        <v>31</v>
      </c>
      <c r="AX340" s="11" t="s">
        <v>77</v>
      </c>
      <c r="AY340" s="197" t="s">
        <v>310</v>
      </c>
    </row>
    <row r="341" spans="2:65" s="1" customFormat="1" ht="16.5" customHeight="1">
      <c r="B341" s="31"/>
      <c r="C341" s="175" t="s">
        <v>1182</v>
      </c>
      <c r="D341" s="175" t="s">
        <v>317</v>
      </c>
      <c r="E341" s="176" t="s">
        <v>2263</v>
      </c>
      <c r="F341" s="177" t="s">
        <v>2264</v>
      </c>
      <c r="G341" s="178" t="s">
        <v>320</v>
      </c>
      <c r="H341" s="179">
        <v>181.58</v>
      </c>
      <c r="I341" s="180"/>
      <c r="J341" s="179">
        <f>ROUND(I341*H341,2)</f>
        <v>0</v>
      </c>
      <c r="K341" s="177" t="s">
        <v>402</v>
      </c>
      <c r="L341" s="35"/>
      <c r="M341" s="181" t="s">
        <v>1</v>
      </c>
      <c r="N341" s="182" t="s">
        <v>41</v>
      </c>
      <c r="O341" s="57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AR341" s="14" t="s">
        <v>314</v>
      </c>
      <c r="AT341" s="14" t="s">
        <v>317</v>
      </c>
      <c r="AU341" s="14" t="s">
        <v>106</v>
      </c>
      <c r="AY341" s="14" t="s">
        <v>310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4" t="s">
        <v>106</v>
      </c>
      <c r="BK341" s="185">
        <f>ROUND(I341*H341,2)</f>
        <v>0</v>
      </c>
      <c r="BL341" s="14" t="s">
        <v>314</v>
      </c>
      <c r="BM341" s="14" t="s">
        <v>3586</v>
      </c>
    </row>
    <row r="342" spans="2:51" s="11" customFormat="1" ht="11.25">
      <c r="B342" s="186"/>
      <c r="C342" s="187"/>
      <c r="D342" s="188" t="s">
        <v>325</v>
      </c>
      <c r="E342" s="189" t="s">
        <v>1186</v>
      </c>
      <c r="F342" s="190" t="s">
        <v>3587</v>
      </c>
      <c r="G342" s="187"/>
      <c r="H342" s="191">
        <v>181.58</v>
      </c>
      <c r="I342" s="192"/>
      <c r="J342" s="187"/>
      <c r="K342" s="187"/>
      <c r="L342" s="193"/>
      <c r="M342" s="194"/>
      <c r="N342" s="195"/>
      <c r="O342" s="195"/>
      <c r="P342" s="195"/>
      <c r="Q342" s="195"/>
      <c r="R342" s="195"/>
      <c r="S342" s="195"/>
      <c r="T342" s="196"/>
      <c r="AT342" s="197" t="s">
        <v>325</v>
      </c>
      <c r="AU342" s="197" t="s">
        <v>106</v>
      </c>
      <c r="AV342" s="11" t="s">
        <v>106</v>
      </c>
      <c r="AW342" s="11" t="s">
        <v>31</v>
      </c>
      <c r="AX342" s="11" t="s">
        <v>69</v>
      </c>
      <c r="AY342" s="197" t="s">
        <v>310</v>
      </c>
    </row>
    <row r="343" spans="2:51" s="11" customFormat="1" ht="11.25">
      <c r="B343" s="186"/>
      <c r="C343" s="187"/>
      <c r="D343" s="188" t="s">
        <v>325</v>
      </c>
      <c r="E343" s="189" t="s">
        <v>3588</v>
      </c>
      <c r="F343" s="190" t="s">
        <v>3589</v>
      </c>
      <c r="G343" s="187"/>
      <c r="H343" s="191">
        <v>181.58</v>
      </c>
      <c r="I343" s="192"/>
      <c r="J343" s="187"/>
      <c r="K343" s="187"/>
      <c r="L343" s="193"/>
      <c r="M343" s="194"/>
      <c r="N343" s="195"/>
      <c r="O343" s="195"/>
      <c r="P343" s="195"/>
      <c r="Q343" s="195"/>
      <c r="R343" s="195"/>
      <c r="S343" s="195"/>
      <c r="T343" s="196"/>
      <c r="AT343" s="197" t="s">
        <v>325</v>
      </c>
      <c r="AU343" s="197" t="s">
        <v>106</v>
      </c>
      <c r="AV343" s="11" t="s">
        <v>106</v>
      </c>
      <c r="AW343" s="11" t="s">
        <v>31</v>
      </c>
      <c r="AX343" s="11" t="s">
        <v>77</v>
      </c>
      <c r="AY343" s="197" t="s">
        <v>310</v>
      </c>
    </row>
    <row r="344" spans="2:65" s="1" customFormat="1" ht="22.5" customHeight="1">
      <c r="B344" s="31"/>
      <c r="C344" s="175" t="s">
        <v>1187</v>
      </c>
      <c r="D344" s="175" t="s">
        <v>317</v>
      </c>
      <c r="E344" s="176" t="s">
        <v>2270</v>
      </c>
      <c r="F344" s="177" t="s">
        <v>2271</v>
      </c>
      <c r="G344" s="178" t="s">
        <v>1084</v>
      </c>
      <c r="H344" s="179">
        <v>15</v>
      </c>
      <c r="I344" s="180"/>
      <c r="J344" s="179">
        <f>ROUND(I344*H344,2)</f>
        <v>0</v>
      </c>
      <c r="K344" s="177" t="s">
        <v>321</v>
      </c>
      <c r="L344" s="35"/>
      <c r="M344" s="181" t="s">
        <v>1</v>
      </c>
      <c r="N344" s="182" t="s">
        <v>41</v>
      </c>
      <c r="O344" s="57"/>
      <c r="P344" s="183">
        <f>O344*H344</f>
        <v>0</v>
      </c>
      <c r="Q344" s="183">
        <v>0</v>
      </c>
      <c r="R344" s="183">
        <f>Q344*H344</f>
        <v>0</v>
      </c>
      <c r="S344" s="183">
        <v>0</v>
      </c>
      <c r="T344" s="184">
        <f>S344*H344</f>
        <v>0</v>
      </c>
      <c r="AR344" s="14" t="s">
        <v>314</v>
      </c>
      <c r="AT344" s="14" t="s">
        <v>317</v>
      </c>
      <c r="AU344" s="14" t="s">
        <v>106</v>
      </c>
      <c r="AY344" s="14" t="s">
        <v>310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14" t="s">
        <v>106</v>
      </c>
      <c r="BK344" s="185">
        <f>ROUND(I344*H344,2)</f>
        <v>0</v>
      </c>
      <c r="BL344" s="14" t="s">
        <v>314</v>
      </c>
      <c r="BM344" s="14" t="s">
        <v>3590</v>
      </c>
    </row>
    <row r="345" spans="2:51" s="11" customFormat="1" ht="11.25">
      <c r="B345" s="186"/>
      <c r="C345" s="187"/>
      <c r="D345" s="188" t="s">
        <v>325</v>
      </c>
      <c r="E345" s="189" t="s">
        <v>2361</v>
      </c>
      <c r="F345" s="190" t="s">
        <v>3591</v>
      </c>
      <c r="G345" s="187"/>
      <c r="H345" s="191">
        <v>15</v>
      </c>
      <c r="I345" s="192"/>
      <c r="J345" s="187"/>
      <c r="K345" s="187"/>
      <c r="L345" s="193"/>
      <c r="M345" s="194"/>
      <c r="N345" s="195"/>
      <c r="O345" s="195"/>
      <c r="P345" s="195"/>
      <c r="Q345" s="195"/>
      <c r="R345" s="195"/>
      <c r="S345" s="195"/>
      <c r="T345" s="196"/>
      <c r="AT345" s="197" t="s">
        <v>325</v>
      </c>
      <c r="AU345" s="197" t="s">
        <v>106</v>
      </c>
      <c r="AV345" s="11" t="s">
        <v>106</v>
      </c>
      <c r="AW345" s="11" t="s">
        <v>31</v>
      </c>
      <c r="AX345" s="11" t="s">
        <v>77</v>
      </c>
      <c r="AY345" s="197" t="s">
        <v>310</v>
      </c>
    </row>
    <row r="346" spans="2:65" s="1" customFormat="1" ht="22.5" customHeight="1">
      <c r="B346" s="31"/>
      <c r="C346" s="175" t="s">
        <v>1191</v>
      </c>
      <c r="D346" s="175" t="s">
        <v>317</v>
      </c>
      <c r="E346" s="176" t="s">
        <v>2287</v>
      </c>
      <c r="F346" s="177" t="s">
        <v>2288</v>
      </c>
      <c r="G346" s="178" t="s">
        <v>1084</v>
      </c>
      <c r="H346" s="179">
        <v>96</v>
      </c>
      <c r="I346" s="180"/>
      <c r="J346" s="179">
        <f>ROUND(I346*H346,2)</f>
        <v>0</v>
      </c>
      <c r="K346" s="177" t="s">
        <v>321</v>
      </c>
      <c r="L346" s="35"/>
      <c r="M346" s="181" t="s">
        <v>1</v>
      </c>
      <c r="N346" s="182" t="s">
        <v>41</v>
      </c>
      <c r="O346" s="57"/>
      <c r="P346" s="183">
        <f>O346*H346</f>
        <v>0</v>
      </c>
      <c r="Q346" s="183">
        <v>0</v>
      </c>
      <c r="R346" s="183">
        <f>Q346*H346</f>
        <v>0</v>
      </c>
      <c r="S346" s="183">
        <v>0</v>
      </c>
      <c r="T346" s="184">
        <f>S346*H346</f>
        <v>0</v>
      </c>
      <c r="AR346" s="14" t="s">
        <v>314</v>
      </c>
      <c r="AT346" s="14" t="s">
        <v>317</v>
      </c>
      <c r="AU346" s="14" t="s">
        <v>106</v>
      </c>
      <c r="AY346" s="14" t="s">
        <v>310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14" t="s">
        <v>106</v>
      </c>
      <c r="BK346" s="185">
        <f>ROUND(I346*H346,2)</f>
        <v>0</v>
      </c>
      <c r="BL346" s="14" t="s">
        <v>314</v>
      </c>
      <c r="BM346" s="14" t="s">
        <v>3592</v>
      </c>
    </row>
    <row r="347" spans="2:51" s="11" customFormat="1" ht="11.25">
      <c r="B347" s="186"/>
      <c r="C347" s="187"/>
      <c r="D347" s="188" t="s">
        <v>325</v>
      </c>
      <c r="E347" s="189" t="s">
        <v>2365</v>
      </c>
      <c r="F347" s="190" t="s">
        <v>2290</v>
      </c>
      <c r="G347" s="187"/>
      <c r="H347" s="191">
        <v>96</v>
      </c>
      <c r="I347" s="192"/>
      <c r="J347" s="187"/>
      <c r="K347" s="187"/>
      <c r="L347" s="193"/>
      <c r="M347" s="194"/>
      <c r="N347" s="195"/>
      <c r="O347" s="195"/>
      <c r="P347" s="195"/>
      <c r="Q347" s="195"/>
      <c r="R347" s="195"/>
      <c r="S347" s="195"/>
      <c r="T347" s="196"/>
      <c r="AT347" s="197" t="s">
        <v>325</v>
      </c>
      <c r="AU347" s="197" t="s">
        <v>106</v>
      </c>
      <c r="AV347" s="11" t="s">
        <v>106</v>
      </c>
      <c r="AW347" s="11" t="s">
        <v>31</v>
      </c>
      <c r="AX347" s="11" t="s">
        <v>69</v>
      </c>
      <c r="AY347" s="197" t="s">
        <v>310</v>
      </c>
    </row>
    <row r="348" spans="2:51" s="11" customFormat="1" ht="11.25">
      <c r="B348" s="186"/>
      <c r="C348" s="187"/>
      <c r="D348" s="188" t="s">
        <v>325</v>
      </c>
      <c r="E348" s="189" t="s">
        <v>3593</v>
      </c>
      <c r="F348" s="190" t="s">
        <v>3594</v>
      </c>
      <c r="G348" s="187"/>
      <c r="H348" s="191">
        <v>96</v>
      </c>
      <c r="I348" s="192"/>
      <c r="J348" s="187"/>
      <c r="K348" s="187"/>
      <c r="L348" s="193"/>
      <c r="M348" s="194"/>
      <c r="N348" s="195"/>
      <c r="O348" s="195"/>
      <c r="P348" s="195"/>
      <c r="Q348" s="195"/>
      <c r="R348" s="195"/>
      <c r="S348" s="195"/>
      <c r="T348" s="196"/>
      <c r="AT348" s="197" t="s">
        <v>325</v>
      </c>
      <c r="AU348" s="197" t="s">
        <v>106</v>
      </c>
      <c r="AV348" s="11" t="s">
        <v>106</v>
      </c>
      <c r="AW348" s="11" t="s">
        <v>31</v>
      </c>
      <c r="AX348" s="11" t="s">
        <v>77</v>
      </c>
      <c r="AY348" s="197" t="s">
        <v>310</v>
      </c>
    </row>
    <row r="349" spans="2:65" s="1" customFormat="1" ht="22.5" customHeight="1">
      <c r="B349" s="31"/>
      <c r="C349" s="175" t="s">
        <v>1197</v>
      </c>
      <c r="D349" s="175" t="s">
        <v>317</v>
      </c>
      <c r="E349" s="176" t="s">
        <v>2293</v>
      </c>
      <c r="F349" s="177" t="s">
        <v>2294</v>
      </c>
      <c r="G349" s="178" t="s">
        <v>1084</v>
      </c>
      <c r="H349" s="179">
        <v>2</v>
      </c>
      <c r="I349" s="180"/>
      <c r="J349" s="179">
        <f>ROUND(I349*H349,2)</f>
        <v>0</v>
      </c>
      <c r="K349" s="177" t="s">
        <v>321</v>
      </c>
      <c r="L349" s="35"/>
      <c r="M349" s="181" t="s">
        <v>1</v>
      </c>
      <c r="N349" s="182" t="s">
        <v>41</v>
      </c>
      <c r="O349" s="57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AR349" s="14" t="s">
        <v>314</v>
      </c>
      <c r="AT349" s="14" t="s">
        <v>317</v>
      </c>
      <c r="AU349" s="14" t="s">
        <v>106</v>
      </c>
      <c r="AY349" s="14" t="s">
        <v>310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14" t="s">
        <v>106</v>
      </c>
      <c r="BK349" s="185">
        <f>ROUND(I349*H349,2)</f>
        <v>0</v>
      </c>
      <c r="BL349" s="14" t="s">
        <v>314</v>
      </c>
      <c r="BM349" s="14" t="s">
        <v>3595</v>
      </c>
    </row>
    <row r="350" spans="2:51" s="11" customFormat="1" ht="11.25">
      <c r="B350" s="186"/>
      <c r="C350" s="187"/>
      <c r="D350" s="188" t="s">
        <v>325</v>
      </c>
      <c r="E350" s="189" t="s">
        <v>1201</v>
      </c>
      <c r="F350" s="190" t="s">
        <v>1750</v>
      </c>
      <c r="G350" s="187"/>
      <c r="H350" s="191">
        <v>2</v>
      </c>
      <c r="I350" s="192"/>
      <c r="J350" s="187"/>
      <c r="K350" s="187"/>
      <c r="L350" s="193"/>
      <c r="M350" s="194"/>
      <c r="N350" s="195"/>
      <c r="O350" s="195"/>
      <c r="P350" s="195"/>
      <c r="Q350" s="195"/>
      <c r="R350" s="195"/>
      <c r="S350" s="195"/>
      <c r="T350" s="196"/>
      <c r="AT350" s="197" t="s">
        <v>325</v>
      </c>
      <c r="AU350" s="197" t="s">
        <v>106</v>
      </c>
      <c r="AV350" s="11" t="s">
        <v>106</v>
      </c>
      <c r="AW350" s="11" t="s">
        <v>31</v>
      </c>
      <c r="AX350" s="11" t="s">
        <v>77</v>
      </c>
      <c r="AY350" s="197" t="s">
        <v>310</v>
      </c>
    </row>
    <row r="351" spans="2:65" s="1" customFormat="1" ht="16.5" customHeight="1">
      <c r="B351" s="31"/>
      <c r="C351" s="208" t="s">
        <v>1203</v>
      </c>
      <c r="D351" s="208" t="s">
        <v>422</v>
      </c>
      <c r="E351" s="209" t="s">
        <v>3596</v>
      </c>
      <c r="F351" s="210" t="s">
        <v>2275</v>
      </c>
      <c r="G351" s="211" t="s">
        <v>422</v>
      </c>
      <c r="H351" s="212">
        <v>112.12</v>
      </c>
      <c r="I351" s="213"/>
      <c r="J351" s="212">
        <f>ROUND(I351*H351,2)</f>
        <v>0</v>
      </c>
      <c r="K351" s="210" t="s">
        <v>402</v>
      </c>
      <c r="L351" s="214"/>
      <c r="M351" s="215" t="s">
        <v>1</v>
      </c>
      <c r="N351" s="216" t="s">
        <v>41</v>
      </c>
      <c r="O351" s="57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AR351" s="14" t="s">
        <v>391</v>
      </c>
      <c r="AT351" s="14" t="s">
        <v>422</v>
      </c>
      <c r="AU351" s="14" t="s">
        <v>106</v>
      </c>
      <c r="AY351" s="14" t="s">
        <v>310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4" t="s">
        <v>106</v>
      </c>
      <c r="BK351" s="185">
        <f>ROUND(I351*H351,2)</f>
        <v>0</v>
      </c>
      <c r="BL351" s="14" t="s">
        <v>314</v>
      </c>
      <c r="BM351" s="14" t="s">
        <v>3597</v>
      </c>
    </row>
    <row r="352" spans="2:51" s="11" customFormat="1" ht="11.25">
      <c r="B352" s="186"/>
      <c r="C352" s="187"/>
      <c r="D352" s="188" t="s">
        <v>325</v>
      </c>
      <c r="E352" s="189" t="s">
        <v>1207</v>
      </c>
      <c r="F352" s="190" t="s">
        <v>3598</v>
      </c>
      <c r="G352" s="187"/>
      <c r="H352" s="191">
        <v>112.12</v>
      </c>
      <c r="I352" s="192"/>
      <c r="J352" s="187"/>
      <c r="K352" s="187"/>
      <c r="L352" s="193"/>
      <c r="M352" s="194"/>
      <c r="N352" s="195"/>
      <c r="O352" s="195"/>
      <c r="P352" s="195"/>
      <c r="Q352" s="195"/>
      <c r="R352" s="195"/>
      <c r="S352" s="195"/>
      <c r="T352" s="196"/>
      <c r="AT352" s="197" t="s">
        <v>325</v>
      </c>
      <c r="AU352" s="197" t="s">
        <v>106</v>
      </c>
      <c r="AV352" s="11" t="s">
        <v>106</v>
      </c>
      <c r="AW352" s="11" t="s">
        <v>31</v>
      </c>
      <c r="AX352" s="11" t="s">
        <v>69</v>
      </c>
      <c r="AY352" s="197" t="s">
        <v>310</v>
      </c>
    </row>
    <row r="353" spans="2:51" s="11" customFormat="1" ht="11.25">
      <c r="B353" s="186"/>
      <c r="C353" s="187"/>
      <c r="D353" s="188" t="s">
        <v>325</v>
      </c>
      <c r="E353" s="189" t="s">
        <v>3599</v>
      </c>
      <c r="F353" s="190" t="s">
        <v>3600</v>
      </c>
      <c r="G353" s="187"/>
      <c r="H353" s="191">
        <v>112.12</v>
      </c>
      <c r="I353" s="192"/>
      <c r="J353" s="187"/>
      <c r="K353" s="187"/>
      <c r="L353" s="193"/>
      <c r="M353" s="194"/>
      <c r="N353" s="195"/>
      <c r="O353" s="195"/>
      <c r="P353" s="195"/>
      <c r="Q353" s="195"/>
      <c r="R353" s="195"/>
      <c r="S353" s="195"/>
      <c r="T353" s="196"/>
      <c r="AT353" s="197" t="s">
        <v>325</v>
      </c>
      <c r="AU353" s="197" t="s">
        <v>106</v>
      </c>
      <c r="AV353" s="11" t="s">
        <v>106</v>
      </c>
      <c r="AW353" s="11" t="s">
        <v>31</v>
      </c>
      <c r="AX353" s="11" t="s">
        <v>77</v>
      </c>
      <c r="AY353" s="197" t="s">
        <v>310</v>
      </c>
    </row>
    <row r="354" spans="2:65" s="1" customFormat="1" ht="16.5" customHeight="1">
      <c r="B354" s="31"/>
      <c r="C354" s="208" t="s">
        <v>1209</v>
      </c>
      <c r="D354" s="208" t="s">
        <v>422</v>
      </c>
      <c r="E354" s="209" t="s">
        <v>3601</v>
      </c>
      <c r="F354" s="210" t="s">
        <v>2281</v>
      </c>
      <c r="G354" s="211" t="s">
        <v>422</v>
      </c>
      <c r="H354" s="212">
        <v>17.16</v>
      </c>
      <c r="I354" s="213"/>
      <c r="J354" s="212">
        <f>ROUND(I354*H354,2)</f>
        <v>0</v>
      </c>
      <c r="K354" s="210" t="s">
        <v>402</v>
      </c>
      <c r="L354" s="214"/>
      <c r="M354" s="215" t="s">
        <v>1</v>
      </c>
      <c r="N354" s="216" t="s">
        <v>41</v>
      </c>
      <c r="O354" s="57"/>
      <c r="P354" s="183">
        <f>O354*H354</f>
        <v>0</v>
      </c>
      <c r="Q354" s="183">
        <v>0</v>
      </c>
      <c r="R354" s="183">
        <f>Q354*H354</f>
        <v>0</v>
      </c>
      <c r="S354" s="183">
        <v>0</v>
      </c>
      <c r="T354" s="184">
        <f>S354*H354</f>
        <v>0</v>
      </c>
      <c r="AR354" s="14" t="s">
        <v>391</v>
      </c>
      <c r="AT354" s="14" t="s">
        <v>422</v>
      </c>
      <c r="AU354" s="14" t="s">
        <v>106</v>
      </c>
      <c r="AY354" s="14" t="s">
        <v>310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4" t="s">
        <v>106</v>
      </c>
      <c r="BK354" s="185">
        <f>ROUND(I354*H354,2)</f>
        <v>0</v>
      </c>
      <c r="BL354" s="14" t="s">
        <v>314</v>
      </c>
      <c r="BM354" s="14" t="s">
        <v>3602</v>
      </c>
    </row>
    <row r="355" spans="2:51" s="11" customFormat="1" ht="11.25">
      <c r="B355" s="186"/>
      <c r="C355" s="187"/>
      <c r="D355" s="188" t="s">
        <v>325</v>
      </c>
      <c r="E355" s="189" t="s">
        <v>1213</v>
      </c>
      <c r="F355" s="190" t="s">
        <v>3603</v>
      </c>
      <c r="G355" s="187"/>
      <c r="H355" s="191">
        <v>17.16</v>
      </c>
      <c r="I355" s="192"/>
      <c r="J355" s="187"/>
      <c r="K355" s="187"/>
      <c r="L355" s="193"/>
      <c r="M355" s="194"/>
      <c r="N355" s="195"/>
      <c r="O355" s="195"/>
      <c r="P355" s="195"/>
      <c r="Q355" s="195"/>
      <c r="R355" s="195"/>
      <c r="S355" s="195"/>
      <c r="T355" s="196"/>
      <c r="AT355" s="197" t="s">
        <v>325</v>
      </c>
      <c r="AU355" s="197" t="s">
        <v>106</v>
      </c>
      <c r="AV355" s="11" t="s">
        <v>106</v>
      </c>
      <c r="AW355" s="11" t="s">
        <v>31</v>
      </c>
      <c r="AX355" s="11" t="s">
        <v>77</v>
      </c>
      <c r="AY355" s="197" t="s">
        <v>310</v>
      </c>
    </row>
    <row r="356" spans="2:63" s="10" customFormat="1" ht="22.9" customHeight="1">
      <c r="B356" s="159"/>
      <c r="C356" s="160"/>
      <c r="D356" s="161" t="s">
        <v>68</v>
      </c>
      <c r="E356" s="173" t="s">
        <v>3604</v>
      </c>
      <c r="F356" s="173" t="s">
        <v>3605</v>
      </c>
      <c r="G356" s="160"/>
      <c r="H356" s="160"/>
      <c r="I356" s="163"/>
      <c r="J356" s="174">
        <f>BK356</f>
        <v>0</v>
      </c>
      <c r="K356" s="160"/>
      <c r="L356" s="165"/>
      <c r="M356" s="166"/>
      <c r="N356" s="167"/>
      <c r="O356" s="167"/>
      <c r="P356" s="168">
        <f>SUM(P357:P361)</f>
        <v>0</v>
      </c>
      <c r="Q356" s="167"/>
      <c r="R356" s="168">
        <f>SUM(R357:R361)</f>
        <v>0.49580499999999994</v>
      </c>
      <c r="S356" s="167"/>
      <c r="T356" s="169">
        <f>SUM(T357:T361)</f>
        <v>0</v>
      </c>
      <c r="AR356" s="170" t="s">
        <v>314</v>
      </c>
      <c r="AT356" s="171" t="s">
        <v>68</v>
      </c>
      <c r="AU356" s="171" t="s">
        <v>77</v>
      </c>
      <c r="AY356" s="170" t="s">
        <v>310</v>
      </c>
      <c r="BK356" s="172">
        <f>SUM(BK357:BK361)</f>
        <v>0</v>
      </c>
    </row>
    <row r="357" spans="2:65" s="1" customFormat="1" ht="22.5" customHeight="1">
      <c r="B357" s="31"/>
      <c r="C357" s="175" t="s">
        <v>1215</v>
      </c>
      <c r="D357" s="175" t="s">
        <v>317</v>
      </c>
      <c r="E357" s="176" t="s">
        <v>3606</v>
      </c>
      <c r="F357" s="177" t="s">
        <v>3607</v>
      </c>
      <c r="G357" s="178" t="s">
        <v>320</v>
      </c>
      <c r="H357" s="179">
        <v>52.19</v>
      </c>
      <c r="I357" s="180"/>
      <c r="J357" s="179">
        <f>ROUND(I357*H357,2)</f>
        <v>0</v>
      </c>
      <c r="K357" s="177" t="s">
        <v>321</v>
      </c>
      <c r="L357" s="35"/>
      <c r="M357" s="181" t="s">
        <v>1</v>
      </c>
      <c r="N357" s="182" t="s">
        <v>41</v>
      </c>
      <c r="O357" s="57"/>
      <c r="P357" s="183">
        <f>O357*H357</f>
        <v>0</v>
      </c>
      <c r="Q357" s="183">
        <v>0.0095</v>
      </c>
      <c r="R357" s="183">
        <f>Q357*H357</f>
        <v>0.49580499999999994</v>
      </c>
      <c r="S357" s="183">
        <v>0</v>
      </c>
      <c r="T357" s="184">
        <f>S357*H357</f>
        <v>0</v>
      </c>
      <c r="AR357" s="14" t="s">
        <v>314</v>
      </c>
      <c r="AT357" s="14" t="s">
        <v>317</v>
      </c>
      <c r="AU357" s="14" t="s">
        <v>106</v>
      </c>
      <c r="AY357" s="14" t="s">
        <v>310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4" t="s">
        <v>106</v>
      </c>
      <c r="BK357" s="185">
        <f>ROUND(I357*H357,2)</f>
        <v>0</v>
      </c>
      <c r="BL357" s="14" t="s">
        <v>314</v>
      </c>
      <c r="BM357" s="14" t="s">
        <v>3608</v>
      </c>
    </row>
    <row r="358" spans="2:51" s="11" customFormat="1" ht="11.25">
      <c r="B358" s="186"/>
      <c r="C358" s="187"/>
      <c r="D358" s="188" t="s">
        <v>325</v>
      </c>
      <c r="E358" s="189" t="s">
        <v>1219</v>
      </c>
      <c r="F358" s="190" t="s">
        <v>3609</v>
      </c>
      <c r="G358" s="187"/>
      <c r="H358" s="191">
        <v>52.19</v>
      </c>
      <c r="I358" s="192"/>
      <c r="J358" s="187"/>
      <c r="K358" s="187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325</v>
      </c>
      <c r="AU358" s="197" t="s">
        <v>106</v>
      </c>
      <c r="AV358" s="11" t="s">
        <v>106</v>
      </c>
      <c r="AW358" s="11" t="s">
        <v>31</v>
      </c>
      <c r="AX358" s="11" t="s">
        <v>77</v>
      </c>
      <c r="AY358" s="197" t="s">
        <v>310</v>
      </c>
    </row>
    <row r="359" spans="2:65" s="1" customFormat="1" ht="22.5" customHeight="1">
      <c r="B359" s="31"/>
      <c r="C359" s="208" t="s">
        <v>1221</v>
      </c>
      <c r="D359" s="208" t="s">
        <v>422</v>
      </c>
      <c r="E359" s="209" t="s">
        <v>3610</v>
      </c>
      <c r="F359" s="210" t="s">
        <v>3611</v>
      </c>
      <c r="G359" s="211" t="s">
        <v>320</v>
      </c>
      <c r="H359" s="212">
        <v>54.28</v>
      </c>
      <c r="I359" s="213"/>
      <c r="J359" s="212">
        <f>ROUND(I359*H359,2)</f>
        <v>0</v>
      </c>
      <c r="K359" s="210" t="s">
        <v>402</v>
      </c>
      <c r="L359" s="214"/>
      <c r="M359" s="215" t="s">
        <v>1</v>
      </c>
      <c r="N359" s="216" t="s">
        <v>41</v>
      </c>
      <c r="O359" s="57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AR359" s="14" t="s">
        <v>391</v>
      </c>
      <c r="AT359" s="14" t="s">
        <v>422</v>
      </c>
      <c r="AU359" s="14" t="s">
        <v>106</v>
      </c>
      <c r="AY359" s="14" t="s">
        <v>310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14" t="s">
        <v>106</v>
      </c>
      <c r="BK359" s="185">
        <f>ROUND(I359*H359,2)</f>
        <v>0</v>
      </c>
      <c r="BL359" s="14" t="s">
        <v>314</v>
      </c>
      <c r="BM359" s="14" t="s">
        <v>3612</v>
      </c>
    </row>
    <row r="360" spans="2:51" s="11" customFormat="1" ht="11.25">
      <c r="B360" s="186"/>
      <c r="C360" s="187"/>
      <c r="D360" s="188" t="s">
        <v>325</v>
      </c>
      <c r="E360" s="189" t="s">
        <v>1225</v>
      </c>
      <c r="F360" s="190" t="s">
        <v>3613</v>
      </c>
      <c r="G360" s="187"/>
      <c r="H360" s="191">
        <v>54.28</v>
      </c>
      <c r="I360" s="192"/>
      <c r="J360" s="187"/>
      <c r="K360" s="187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325</v>
      </c>
      <c r="AU360" s="197" t="s">
        <v>106</v>
      </c>
      <c r="AV360" s="11" t="s">
        <v>106</v>
      </c>
      <c r="AW360" s="11" t="s">
        <v>31</v>
      </c>
      <c r="AX360" s="11" t="s">
        <v>77</v>
      </c>
      <c r="AY360" s="197" t="s">
        <v>310</v>
      </c>
    </row>
    <row r="361" spans="2:65" s="1" customFormat="1" ht="22.5" customHeight="1">
      <c r="B361" s="31"/>
      <c r="C361" s="175" t="s">
        <v>1227</v>
      </c>
      <c r="D361" s="175" t="s">
        <v>317</v>
      </c>
      <c r="E361" s="176" t="s">
        <v>3614</v>
      </c>
      <c r="F361" s="177" t="s">
        <v>3615</v>
      </c>
      <c r="G361" s="178" t="s">
        <v>832</v>
      </c>
      <c r="H361" s="179">
        <v>4.89</v>
      </c>
      <c r="I361" s="180"/>
      <c r="J361" s="179">
        <f>ROUND(I361*H361,2)</f>
        <v>0</v>
      </c>
      <c r="K361" s="177" t="s">
        <v>321</v>
      </c>
      <c r="L361" s="35"/>
      <c r="M361" s="181" t="s">
        <v>1</v>
      </c>
      <c r="N361" s="182" t="s">
        <v>41</v>
      </c>
      <c r="O361" s="57"/>
      <c r="P361" s="183">
        <f>O361*H361</f>
        <v>0</v>
      </c>
      <c r="Q361" s="183">
        <v>0</v>
      </c>
      <c r="R361" s="183">
        <f>Q361*H361</f>
        <v>0</v>
      </c>
      <c r="S361" s="183">
        <v>0</v>
      </c>
      <c r="T361" s="184">
        <f>S361*H361</f>
        <v>0</v>
      </c>
      <c r="AR361" s="14" t="s">
        <v>314</v>
      </c>
      <c r="AT361" s="14" t="s">
        <v>317</v>
      </c>
      <c r="AU361" s="14" t="s">
        <v>106</v>
      </c>
      <c r="AY361" s="14" t="s">
        <v>310</v>
      </c>
      <c r="BE361" s="185">
        <f>IF(N361="základní",J361,0)</f>
        <v>0</v>
      </c>
      <c r="BF361" s="185">
        <f>IF(N361="snížená",J361,0)</f>
        <v>0</v>
      </c>
      <c r="BG361" s="185">
        <f>IF(N361="zákl. přenesená",J361,0)</f>
        <v>0</v>
      </c>
      <c r="BH361" s="185">
        <f>IF(N361="sníž. přenesená",J361,0)</f>
        <v>0</v>
      </c>
      <c r="BI361" s="185">
        <f>IF(N361="nulová",J361,0)</f>
        <v>0</v>
      </c>
      <c r="BJ361" s="14" t="s">
        <v>106</v>
      </c>
      <c r="BK361" s="185">
        <f>ROUND(I361*H361,2)</f>
        <v>0</v>
      </c>
      <c r="BL361" s="14" t="s">
        <v>314</v>
      </c>
      <c r="BM361" s="14" t="s">
        <v>3616</v>
      </c>
    </row>
    <row r="362" spans="2:63" s="10" customFormat="1" ht="22.9" customHeight="1">
      <c r="B362" s="159"/>
      <c r="C362" s="160"/>
      <c r="D362" s="161" t="s">
        <v>68</v>
      </c>
      <c r="E362" s="173" t="s">
        <v>2296</v>
      </c>
      <c r="F362" s="173" t="s">
        <v>2297</v>
      </c>
      <c r="G362" s="160"/>
      <c r="H362" s="160"/>
      <c r="I362" s="163"/>
      <c r="J362" s="174">
        <f>BK362</f>
        <v>0</v>
      </c>
      <c r="K362" s="160"/>
      <c r="L362" s="165"/>
      <c r="M362" s="166"/>
      <c r="N362" s="167"/>
      <c r="O362" s="167"/>
      <c r="P362" s="168">
        <f>SUM(P363:P370)</f>
        <v>0</v>
      </c>
      <c r="Q362" s="167"/>
      <c r="R362" s="168">
        <f>SUM(R363:R370)</f>
        <v>0.5166605</v>
      </c>
      <c r="S362" s="167"/>
      <c r="T362" s="169">
        <f>SUM(T363:T370)</f>
        <v>0</v>
      </c>
      <c r="AR362" s="170" t="s">
        <v>314</v>
      </c>
      <c r="AT362" s="171" t="s">
        <v>68</v>
      </c>
      <c r="AU362" s="171" t="s">
        <v>77</v>
      </c>
      <c r="AY362" s="170" t="s">
        <v>310</v>
      </c>
      <c r="BK362" s="172">
        <f>SUM(BK363:BK370)</f>
        <v>0</v>
      </c>
    </row>
    <row r="363" spans="2:65" s="1" customFormat="1" ht="16.5" customHeight="1">
      <c r="B363" s="31"/>
      <c r="C363" s="175" t="s">
        <v>1233</v>
      </c>
      <c r="D363" s="175" t="s">
        <v>317</v>
      </c>
      <c r="E363" s="176" t="s">
        <v>2298</v>
      </c>
      <c r="F363" s="177" t="s">
        <v>2299</v>
      </c>
      <c r="G363" s="178" t="s">
        <v>320</v>
      </c>
      <c r="H363" s="179">
        <v>491.63</v>
      </c>
      <c r="I363" s="180"/>
      <c r="J363" s="179">
        <f>ROUND(I363*H363,2)</f>
        <v>0</v>
      </c>
      <c r="K363" s="177" t="s">
        <v>321</v>
      </c>
      <c r="L363" s="35"/>
      <c r="M363" s="181" t="s">
        <v>1</v>
      </c>
      <c r="N363" s="182" t="s">
        <v>41</v>
      </c>
      <c r="O363" s="57"/>
      <c r="P363" s="183">
        <f>O363*H363</f>
        <v>0</v>
      </c>
      <c r="Q363" s="183">
        <v>0.0002</v>
      </c>
      <c r="R363" s="183">
        <f>Q363*H363</f>
        <v>0.09832600000000001</v>
      </c>
      <c r="S363" s="183">
        <v>0</v>
      </c>
      <c r="T363" s="184">
        <f>S363*H363</f>
        <v>0</v>
      </c>
      <c r="AR363" s="14" t="s">
        <v>314</v>
      </c>
      <c r="AT363" s="14" t="s">
        <v>317</v>
      </c>
      <c r="AU363" s="14" t="s">
        <v>106</v>
      </c>
      <c r="AY363" s="14" t="s">
        <v>310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14" t="s">
        <v>106</v>
      </c>
      <c r="BK363" s="185">
        <f>ROUND(I363*H363,2)</f>
        <v>0</v>
      </c>
      <c r="BL363" s="14" t="s">
        <v>314</v>
      </c>
      <c r="BM363" s="14" t="s">
        <v>3617</v>
      </c>
    </row>
    <row r="364" spans="2:51" s="11" customFormat="1" ht="11.25">
      <c r="B364" s="186"/>
      <c r="C364" s="187"/>
      <c r="D364" s="188" t="s">
        <v>325</v>
      </c>
      <c r="E364" s="189" t="s">
        <v>1237</v>
      </c>
      <c r="F364" s="190" t="s">
        <v>3618</v>
      </c>
      <c r="G364" s="187"/>
      <c r="H364" s="191">
        <v>491.63</v>
      </c>
      <c r="I364" s="192"/>
      <c r="J364" s="187"/>
      <c r="K364" s="187"/>
      <c r="L364" s="193"/>
      <c r="M364" s="194"/>
      <c r="N364" s="195"/>
      <c r="O364" s="195"/>
      <c r="P364" s="195"/>
      <c r="Q364" s="195"/>
      <c r="R364" s="195"/>
      <c r="S364" s="195"/>
      <c r="T364" s="196"/>
      <c r="AT364" s="197" t="s">
        <v>325</v>
      </c>
      <c r="AU364" s="197" t="s">
        <v>106</v>
      </c>
      <c r="AV364" s="11" t="s">
        <v>106</v>
      </c>
      <c r="AW364" s="11" t="s">
        <v>31</v>
      </c>
      <c r="AX364" s="11" t="s">
        <v>77</v>
      </c>
      <c r="AY364" s="197" t="s">
        <v>310</v>
      </c>
    </row>
    <row r="365" spans="2:65" s="1" customFormat="1" ht="16.5" customHeight="1">
      <c r="B365" s="31"/>
      <c r="C365" s="175" t="s">
        <v>1239</v>
      </c>
      <c r="D365" s="175" t="s">
        <v>317</v>
      </c>
      <c r="E365" s="176" t="s">
        <v>2302</v>
      </c>
      <c r="F365" s="177" t="s">
        <v>2303</v>
      </c>
      <c r="G365" s="178" t="s">
        <v>320</v>
      </c>
      <c r="H365" s="179">
        <v>510.67</v>
      </c>
      <c r="I365" s="180"/>
      <c r="J365" s="179">
        <f>ROUND(I365*H365,2)</f>
        <v>0</v>
      </c>
      <c r="K365" s="177" t="s">
        <v>321</v>
      </c>
      <c r="L365" s="35"/>
      <c r="M365" s="181" t="s">
        <v>1</v>
      </c>
      <c r="N365" s="182" t="s">
        <v>41</v>
      </c>
      <c r="O365" s="57"/>
      <c r="P365" s="183">
        <f>O365*H365</f>
        <v>0</v>
      </c>
      <c r="Q365" s="183">
        <v>0.00021</v>
      </c>
      <c r="R365" s="183">
        <f>Q365*H365</f>
        <v>0.10724070000000001</v>
      </c>
      <c r="S365" s="183">
        <v>0</v>
      </c>
      <c r="T365" s="184">
        <f>S365*H365</f>
        <v>0</v>
      </c>
      <c r="AR365" s="14" t="s">
        <v>314</v>
      </c>
      <c r="AT365" s="14" t="s">
        <v>317</v>
      </c>
      <c r="AU365" s="14" t="s">
        <v>106</v>
      </c>
      <c r="AY365" s="14" t="s">
        <v>310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4" t="s">
        <v>106</v>
      </c>
      <c r="BK365" s="185">
        <f>ROUND(I365*H365,2)</f>
        <v>0</v>
      </c>
      <c r="BL365" s="14" t="s">
        <v>314</v>
      </c>
      <c r="BM365" s="14" t="s">
        <v>3619</v>
      </c>
    </row>
    <row r="366" spans="2:51" s="11" customFormat="1" ht="11.25">
      <c r="B366" s="186"/>
      <c r="C366" s="187"/>
      <c r="D366" s="188" t="s">
        <v>325</v>
      </c>
      <c r="E366" s="189" t="s">
        <v>2391</v>
      </c>
      <c r="F366" s="190" t="s">
        <v>3620</v>
      </c>
      <c r="G366" s="187"/>
      <c r="H366" s="191">
        <v>510.67</v>
      </c>
      <c r="I366" s="192"/>
      <c r="J366" s="187"/>
      <c r="K366" s="187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325</v>
      </c>
      <c r="AU366" s="197" t="s">
        <v>106</v>
      </c>
      <c r="AV366" s="11" t="s">
        <v>106</v>
      </c>
      <c r="AW366" s="11" t="s">
        <v>31</v>
      </c>
      <c r="AX366" s="11" t="s">
        <v>77</v>
      </c>
      <c r="AY366" s="197" t="s">
        <v>310</v>
      </c>
    </row>
    <row r="367" spans="2:65" s="1" customFormat="1" ht="22.5" customHeight="1">
      <c r="B367" s="31"/>
      <c r="C367" s="175" t="s">
        <v>1245</v>
      </c>
      <c r="D367" s="175" t="s">
        <v>317</v>
      </c>
      <c r="E367" s="176" t="s">
        <v>2306</v>
      </c>
      <c r="F367" s="177" t="s">
        <v>2307</v>
      </c>
      <c r="G367" s="178" t="s">
        <v>320</v>
      </c>
      <c r="H367" s="179">
        <v>491.63</v>
      </c>
      <c r="I367" s="180"/>
      <c r="J367" s="179">
        <f>ROUND(I367*H367,2)</f>
        <v>0</v>
      </c>
      <c r="K367" s="177" t="s">
        <v>321</v>
      </c>
      <c r="L367" s="35"/>
      <c r="M367" s="181" t="s">
        <v>1</v>
      </c>
      <c r="N367" s="182" t="s">
        <v>41</v>
      </c>
      <c r="O367" s="57"/>
      <c r="P367" s="183">
        <f>O367*H367</f>
        <v>0</v>
      </c>
      <c r="Q367" s="183">
        <v>0.00029</v>
      </c>
      <c r="R367" s="183">
        <f>Q367*H367</f>
        <v>0.1425727</v>
      </c>
      <c r="S367" s="183">
        <v>0</v>
      </c>
      <c r="T367" s="184">
        <f>S367*H367</f>
        <v>0</v>
      </c>
      <c r="AR367" s="14" t="s">
        <v>314</v>
      </c>
      <c r="AT367" s="14" t="s">
        <v>317</v>
      </c>
      <c r="AU367" s="14" t="s">
        <v>106</v>
      </c>
      <c r="AY367" s="14" t="s">
        <v>310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4" t="s">
        <v>106</v>
      </c>
      <c r="BK367" s="185">
        <f>ROUND(I367*H367,2)</f>
        <v>0</v>
      </c>
      <c r="BL367" s="14" t="s">
        <v>314</v>
      </c>
      <c r="BM367" s="14" t="s">
        <v>3621</v>
      </c>
    </row>
    <row r="368" spans="2:51" s="11" customFormat="1" ht="11.25">
      <c r="B368" s="186"/>
      <c r="C368" s="187"/>
      <c r="D368" s="188" t="s">
        <v>325</v>
      </c>
      <c r="E368" s="189" t="s">
        <v>1249</v>
      </c>
      <c r="F368" s="190" t="s">
        <v>3618</v>
      </c>
      <c r="G368" s="187"/>
      <c r="H368" s="191">
        <v>491.63</v>
      </c>
      <c r="I368" s="192"/>
      <c r="J368" s="187"/>
      <c r="K368" s="187"/>
      <c r="L368" s="193"/>
      <c r="M368" s="194"/>
      <c r="N368" s="195"/>
      <c r="O368" s="195"/>
      <c r="P368" s="195"/>
      <c r="Q368" s="195"/>
      <c r="R368" s="195"/>
      <c r="S368" s="195"/>
      <c r="T368" s="196"/>
      <c r="AT368" s="197" t="s">
        <v>325</v>
      </c>
      <c r="AU368" s="197" t="s">
        <v>106</v>
      </c>
      <c r="AV368" s="11" t="s">
        <v>106</v>
      </c>
      <c r="AW368" s="11" t="s">
        <v>31</v>
      </c>
      <c r="AX368" s="11" t="s">
        <v>77</v>
      </c>
      <c r="AY368" s="197" t="s">
        <v>310</v>
      </c>
    </row>
    <row r="369" spans="2:65" s="1" customFormat="1" ht="16.5" customHeight="1">
      <c r="B369" s="31"/>
      <c r="C369" s="175" t="s">
        <v>1251</v>
      </c>
      <c r="D369" s="175" t="s">
        <v>317</v>
      </c>
      <c r="E369" s="176" t="s">
        <v>2309</v>
      </c>
      <c r="F369" s="177" t="s">
        <v>2310</v>
      </c>
      <c r="G369" s="178" t="s">
        <v>320</v>
      </c>
      <c r="H369" s="179">
        <v>510.67</v>
      </c>
      <c r="I369" s="180"/>
      <c r="J369" s="179">
        <f>ROUND(I369*H369,2)</f>
        <v>0</v>
      </c>
      <c r="K369" s="177" t="s">
        <v>321</v>
      </c>
      <c r="L369" s="35"/>
      <c r="M369" s="181" t="s">
        <v>1</v>
      </c>
      <c r="N369" s="182" t="s">
        <v>41</v>
      </c>
      <c r="O369" s="57"/>
      <c r="P369" s="183">
        <f>O369*H369</f>
        <v>0</v>
      </c>
      <c r="Q369" s="183">
        <v>0.00033</v>
      </c>
      <c r="R369" s="183">
        <f>Q369*H369</f>
        <v>0.1685211</v>
      </c>
      <c r="S369" s="183">
        <v>0</v>
      </c>
      <c r="T369" s="184">
        <f>S369*H369</f>
        <v>0</v>
      </c>
      <c r="AR369" s="14" t="s">
        <v>314</v>
      </c>
      <c r="AT369" s="14" t="s">
        <v>317</v>
      </c>
      <c r="AU369" s="14" t="s">
        <v>106</v>
      </c>
      <c r="AY369" s="14" t="s">
        <v>310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14" t="s">
        <v>106</v>
      </c>
      <c r="BK369" s="185">
        <f>ROUND(I369*H369,2)</f>
        <v>0</v>
      </c>
      <c r="BL369" s="14" t="s">
        <v>314</v>
      </c>
      <c r="BM369" s="14" t="s">
        <v>3622</v>
      </c>
    </row>
    <row r="370" spans="2:51" s="11" customFormat="1" ht="11.25">
      <c r="B370" s="186"/>
      <c r="C370" s="187"/>
      <c r="D370" s="188" t="s">
        <v>325</v>
      </c>
      <c r="E370" s="189" t="s">
        <v>1255</v>
      </c>
      <c r="F370" s="190" t="s">
        <v>3620</v>
      </c>
      <c r="G370" s="187"/>
      <c r="H370" s="191">
        <v>510.67</v>
      </c>
      <c r="I370" s="192"/>
      <c r="J370" s="187"/>
      <c r="K370" s="187"/>
      <c r="L370" s="193"/>
      <c r="M370" s="194"/>
      <c r="N370" s="195"/>
      <c r="O370" s="195"/>
      <c r="P370" s="195"/>
      <c r="Q370" s="195"/>
      <c r="R370" s="195"/>
      <c r="S370" s="195"/>
      <c r="T370" s="196"/>
      <c r="AT370" s="197" t="s">
        <v>325</v>
      </c>
      <c r="AU370" s="197" t="s">
        <v>106</v>
      </c>
      <c r="AV370" s="11" t="s">
        <v>106</v>
      </c>
      <c r="AW370" s="11" t="s">
        <v>31</v>
      </c>
      <c r="AX370" s="11" t="s">
        <v>77</v>
      </c>
      <c r="AY370" s="197" t="s">
        <v>310</v>
      </c>
    </row>
    <row r="371" spans="2:63" s="10" customFormat="1" ht="25.9" customHeight="1">
      <c r="B371" s="159"/>
      <c r="C371" s="160"/>
      <c r="D371" s="161" t="s">
        <v>68</v>
      </c>
      <c r="E371" s="162" t="s">
        <v>422</v>
      </c>
      <c r="F371" s="162" t="s">
        <v>1875</v>
      </c>
      <c r="G371" s="160"/>
      <c r="H371" s="160"/>
      <c r="I371" s="163"/>
      <c r="J371" s="164">
        <f>BK371</f>
        <v>0</v>
      </c>
      <c r="K371" s="160"/>
      <c r="L371" s="165"/>
      <c r="M371" s="166"/>
      <c r="N371" s="167"/>
      <c r="O371" s="167"/>
      <c r="P371" s="168">
        <f>P372</f>
        <v>0</v>
      </c>
      <c r="Q371" s="167"/>
      <c r="R371" s="168">
        <f>R372</f>
        <v>0.016102500000000002</v>
      </c>
      <c r="S371" s="167"/>
      <c r="T371" s="169">
        <f>T372</f>
        <v>0</v>
      </c>
      <c r="AR371" s="170" t="s">
        <v>344</v>
      </c>
      <c r="AT371" s="171" t="s">
        <v>68</v>
      </c>
      <c r="AU371" s="171" t="s">
        <v>69</v>
      </c>
      <c r="AY371" s="170" t="s">
        <v>310</v>
      </c>
      <c r="BK371" s="172">
        <f>BK372</f>
        <v>0</v>
      </c>
    </row>
    <row r="372" spans="2:63" s="10" customFormat="1" ht="22.9" customHeight="1">
      <c r="B372" s="159"/>
      <c r="C372" s="160"/>
      <c r="D372" s="161" t="s">
        <v>68</v>
      </c>
      <c r="E372" s="173" t="s">
        <v>1876</v>
      </c>
      <c r="F372" s="173" t="s">
        <v>2317</v>
      </c>
      <c r="G372" s="160"/>
      <c r="H372" s="160"/>
      <c r="I372" s="163"/>
      <c r="J372" s="174">
        <f>BK372</f>
        <v>0</v>
      </c>
      <c r="K372" s="160"/>
      <c r="L372" s="165"/>
      <c r="M372" s="166"/>
      <c r="N372" s="167"/>
      <c r="O372" s="167"/>
      <c r="P372" s="168">
        <f>SUM(P373:P465)</f>
        <v>0</v>
      </c>
      <c r="Q372" s="167"/>
      <c r="R372" s="168">
        <f>SUM(R373:R465)</f>
        <v>0.016102500000000002</v>
      </c>
      <c r="S372" s="167"/>
      <c r="T372" s="169">
        <f>SUM(T373:T465)</f>
        <v>0</v>
      </c>
      <c r="AR372" s="170" t="s">
        <v>314</v>
      </c>
      <c r="AT372" s="171" t="s">
        <v>68</v>
      </c>
      <c r="AU372" s="171" t="s">
        <v>77</v>
      </c>
      <c r="AY372" s="170" t="s">
        <v>310</v>
      </c>
      <c r="BK372" s="172">
        <f>SUM(BK373:BK465)</f>
        <v>0</v>
      </c>
    </row>
    <row r="373" spans="2:65" s="1" customFormat="1" ht="22.5" customHeight="1">
      <c r="B373" s="31"/>
      <c r="C373" s="175" t="s">
        <v>1257</v>
      </c>
      <c r="D373" s="175" t="s">
        <v>317</v>
      </c>
      <c r="E373" s="176" t="s">
        <v>2318</v>
      </c>
      <c r="F373" s="177" t="s">
        <v>2319</v>
      </c>
      <c r="G373" s="178" t="s">
        <v>422</v>
      </c>
      <c r="H373" s="179">
        <v>63</v>
      </c>
      <c r="I373" s="180"/>
      <c r="J373" s="179">
        <f>ROUND(I373*H373,2)</f>
        <v>0</v>
      </c>
      <c r="K373" s="177" t="s">
        <v>402</v>
      </c>
      <c r="L373" s="35"/>
      <c r="M373" s="181" t="s">
        <v>1</v>
      </c>
      <c r="N373" s="182" t="s">
        <v>41</v>
      </c>
      <c r="O373" s="57"/>
      <c r="P373" s="183">
        <f>O373*H373</f>
        <v>0</v>
      </c>
      <c r="Q373" s="183">
        <v>0</v>
      </c>
      <c r="R373" s="183">
        <f>Q373*H373</f>
        <v>0</v>
      </c>
      <c r="S373" s="183">
        <v>0</v>
      </c>
      <c r="T373" s="184">
        <f>S373*H373</f>
        <v>0</v>
      </c>
      <c r="AR373" s="14" t="s">
        <v>314</v>
      </c>
      <c r="AT373" s="14" t="s">
        <v>317</v>
      </c>
      <c r="AU373" s="14" t="s">
        <v>106</v>
      </c>
      <c r="AY373" s="14" t="s">
        <v>310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14" t="s">
        <v>106</v>
      </c>
      <c r="BK373" s="185">
        <f>ROUND(I373*H373,2)</f>
        <v>0</v>
      </c>
      <c r="BL373" s="14" t="s">
        <v>314</v>
      </c>
      <c r="BM373" s="14" t="s">
        <v>3623</v>
      </c>
    </row>
    <row r="374" spans="2:51" s="11" customFormat="1" ht="11.25">
      <c r="B374" s="186"/>
      <c r="C374" s="187"/>
      <c r="D374" s="188" t="s">
        <v>325</v>
      </c>
      <c r="E374" s="189" t="s">
        <v>1261</v>
      </c>
      <c r="F374" s="190" t="s">
        <v>3624</v>
      </c>
      <c r="G374" s="187"/>
      <c r="H374" s="191">
        <v>63</v>
      </c>
      <c r="I374" s="192"/>
      <c r="J374" s="187"/>
      <c r="K374" s="187"/>
      <c r="L374" s="193"/>
      <c r="M374" s="194"/>
      <c r="N374" s="195"/>
      <c r="O374" s="195"/>
      <c r="P374" s="195"/>
      <c r="Q374" s="195"/>
      <c r="R374" s="195"/>
      <c r="S374" s="195"/>
      <c r="T374" s="196"/>
      <c r="AT374" s="197" t="s">
        <v>325</v>
      </c>
      <c r="AU374" s="197" t="s">
        <v>106</v>
      </c>
      <c r="AV374" s="11" t="s">
        <v>106</v>
      </c>
      <c r="AW374" s="11" t="s">
        <v>31</v>
      </c>
      <c r="AX374" s="11" t="s">
        <v>77</v>
      </c>
      <c r="AY374" s="197" t="s">
        <v>310</v>
      </c>
    </row>
    <row r="375" spans="2:65" s="1" customFormat="1" ht="22.5" customHeight="1">
      <c r="B375" s="31"/>
      <c r="C375" s="175" t="s">
        <v>1262</v>
      </c>
      <c r="D375" s="175" t="s">
        <v>317</v>
      </c>
      <c r="E375" s="176" t="s">
        <v>2322</v>
      </c>
      <c r="F375" s="177" t="s">
        <v>2323</v>
      </c>
      <c r="G375" s="178" t="s">
        <v>422</v>
      </c>
      <c r="H375" s="179">
        <v>11</v>
      </c>
      <c r="I375" s="180"/>
      <c r="J375" s="179">
        <f>ROUND(I375*H375,2)</f>
        <v>0</v>
      </c>
      <c r="K375" s="177" t="s">
        <v>402</v>
      </c>
      <c r="L375" s="35"/>
      <c r="M375" s="181" t="s">
        <v>1</v>
      </c>
      <c r="N375" s="182" t="s">
        <v>41</v>
      </c>
      <c r="O375" s="57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AR375" s="14" t="s">
        <v>314</v>
      </c>
      <c r="AT375" s="14" t="s">
        <v>317</v>
      </c>
      <c r="AU375" s="14" t="s">
        <v>106</v>
      </c>
      <c r="AY375" s="14" t="s">
        <v>310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4" t="s">
        <v>106</v>
      </c>
      <c r="BK375" s="185">
        <f>ROUND(I375*H375,2)</f>
        <v>0</v>
      </c>
      <c r="BL375" s="14" t="s">
        <v>314</v>
      </c>
      <c r="BM375" s="14" t="s">
        <v>3625</v>
      </c>
    </row>
    <row r="376" spans="2:51" s="11" customFormat="1" ht="11.25">
      <c r="B376" s="186"/>
      <c r="C376" s="187"/>
      <c r="D376" s="188" t="s">
        <v>325</v>
      </c>
      <c r="E376" s="189" t="s">
        <v>1266</v>
      </c>
      <c r="F376" s="190" t="s">
        <v>3626</v>
      </c>
      <c r="G376" s="187"/>
      <c r="H376" s="191">
        <v>11</v>
      </c>
      <c r="I376" s="192"/>
      <c r="J376" s="187"/>
      <c r="K376" s="187"/>
      <c r="L376" s="193"/>
      <c r="M376" s="194"/>
      <c r="N376" s="195"/>
      <c r="O376" s="195"/>
      <c r="P376" s="195"/>
      <c r="Q376" s="195"/>
      <c r="R376" s="195"/>
      <c r="S376" s="195"/>
      <c r="T376" s="196"/>
      <c r="AT376" s="197" t="s">
        <v>325</v>
      </c>
      <c r="AU376" s="197" t="s">
        <v>106</v>
      </c>
      <c r="AV376" s="11" t="s">
        <v>106</v>
      </c>
      <c r="AW376" s="11" t="s">
        <v>31</v>
      </c>
      <c r="AX376" s="11" t="s">
        <v>77</v>
      </c>
      <c r="AY376" s="197" t="s">
        <v>310</v>
      </c>
    </row>
    <row r="377" spans="2:65" s="1" customFormat="1" ht="16.5" customHeight="1">
      <c r="B377" s="31"/>
      <c r="C377" s="208" t="s">
        <v>1267</v>
      </c>
      <c r="D377" s="208" t="s">
        <v>422</v>
      </c>
      <c r="E377" s="209" t="s">
        <v>1911</v>
      </c>
      <c r="F377" s="210" t="s">
        <v>1912</v>
      </c>
      <c r="G377" s="211" t="s">
        <v>720</v>
      </c>
      <c r="H377" s="212">
        <v>6</v>
      </c>
      <c r="I377" s="213"/>
      <c r="J377" s="212">
        <f>ROUND(I377*H377,2)</f>
        <v>0</v>
      </c>
      <c r="K377" s="210" t="s">
        <v>402</v>
      </c>
      <c r="L377" s="214"/>
      <c r="M377" s="215" t="s">
        <v>1</v>
      </c>
      <c r="N377" s="216" t="s">
        <v>41</v>
      </c>
      <c r="O377" s="57"/>
      <c r="P377" s="183">
        <f>O377*H377</f>
        <v>0</v>
      </c>
      <c r="Q377" s="183">
        <v>0</v>
      </c>
      <c r="R377" s="183">
        <f>Q377*H377</f>
        <v>0</v>
      </c>
      <c r="S377" s="183">
        <v>0</v>
      </c>
      <c r="T377" s="184">
        <f>S377*H377</f>
        <v>0</v>
      </c>
      <c r="AR377" s="14" t="s">
        <v>391</v>
      </c>
      <c r="AT377" s="14" t="s">
        <v>422</v>
      </c>
      <c r="AU377" s="14" t="s">
        <v>106</v>
      </c>
      <c r="AY377" s="14" t="s">
        <v>310</v>
      </c>
      <c r="BE377" s="185">
        <f>IF(N377="základní",J377,0)</f>
        <v>0</v>
      </c>
      <c r="BF377" s="185">
        <f>IF(N377="snížená",J377,0)</f>
        <v>0</v>
      </c>
      <c r="BG377" s="185">
        <f>IF(N377="zákl. přenesená",J377,0)</f>
        <v>0</v>
      </c>
      <c r="BH377" s="185">
        <f>IF(N377="sníž. přenesená",J377,0)</f>
        <v>0</v>
      </c>
      <c r="BI377" s="185">
        <f>IF(N377="nulová",J377,0)</f>
        <v>0</v>
      </c>
      <c r="BJ377" s="14" t="s">
        <v>106</v>
      </c>
      <c r="BK377" s="185">
        <f>ROUND(I377*H377,2)</f>
        <v>0</v>
      </c>
      <c r="BL377" s="14" t="s">
        <v>314</v>
      </c>
      <c r="BM377" s="14" t="s">
        <v>3627</v>
      </c>
    </row>
    <row r="378" spans="2:51" s="11" customFormat="1" ht="11.25">
      <c r="B378" s="186"/>
      <c r="C378" s="187"/>
      <c r="D378" s="188" t="s">
        <v>325</v>
      </c>
      <c r="E378" s="189" t="s">
        <v>1271</v>
      </c>
      <c r="F378" s="190" t="s">
        <v>1320</v>
      </c>
      <c r="G378" s="187"/>
      <c r="H378" s="191">
        <v>6</v>
      </c>
      <c r="I378" s="192"/>
      <c r="J378" s="187"/>
      <c r="K378" s="187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325</v>
      </c>
      <c r="AU378" s="197" t="s">
        <v>106</v>
      </c>
      <c r="AV378" s="11" t="s">
        <v>106</v>
      </c>
      <c r="AW378" s="11" t="s">
        <v>31</v>
      </c>
      <c r="AX378" s="11" t="s">
        <v>77</v>
      </c>
      <c r="AY378" s="197" t="s">
        <v>310</v>
      </c>
    </row>
    <row r="379" spans="2:65" s="1" customFormat="1" ht="22.5" customHeight="1">
      <c r="B379" s="31"/>
      <c r="C379" s="175" t="s">
        <v>1273</v>
      </c>
      <c r="D379" s="175" t="s">
        <v>317</v>
      </c>
      <c r="E379" s="176" t="s">
        <v>2326</v>
      </c>
      <c r="F379" s="177" t="s">
        <v>2327</v>
      </c>
      <c r="G379" s="178" t="s">
        <v>1084</v>
      </c>
      <c r="H379" s="179">
        <v>14</v>
      </c>
      <c r="I379" s="180"/>
      <c r="J379" s="179">
        <f>ROUND(I379*H379,2)</f>
        <v>0</v>
      </c>
      <c r="K379" s="177" t="s">
        <v>402</v>
      </c>
      <c r="L379" s="35"/>
      <c r="M379" s="181" t="s">
        <v>1</v>
      </c>
      <c r="N379" s="182" t="s">
        <v>41</v>
      </c>
      <c r="O379" s="57"/>
      <c r="P379" s="183">
        <f>O379*H379</f>
        <v>0</v>
      </c>
      <c r="Q379" s="183">
        <v>0</v>
      </c>
      <c r="R379" s="183">
        <f>Q379*H379</f>
        <v>0</v>
      </c>
      <c r="S379" s="183">
        <v>0</v>
      </c>
      <c r="T379" s="184">
        <f>S379*H379</f>
        <v>0</v>
      </c>
      <c r="AR379" s="14" t="s">
        <v>314</v>
      </c>
      <c r="AT379" s="14" t="s">
        <v>317</v>
      </c>
      <c r="AU379" s="14" t="s">
        <v>106</v>
      </c>
      <c r="AY379" s="14" t="s">
        <v>310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4" t="s">
        <v>106</v>
      </c>
      <c r="BK379" s="185">
        <f>ROUND(I379*H379,2)</f>
        <v>0</v>
      </c>
      <c r="BL379" s="14" t="s">
        <v>314</v>
      </c>
      <c r="BM379" s="14" t="s">
        <v>3628</v>
      </c>
    </row>
    <row r="380" spans="2:51" s="11" customFormat="1" ht="11.25">
      <c r="B380" s="186"/>
      <c r="C380" s="187"/>
      <c r="D380" s="188" t="s">
        <v>325</v>
      </c>
      <c r="E380" s="189" t="s">
        <v>1277</v>
      </c>
      <c r="F380" s="190" t="s">
        <v>3629</v>
      </c>
      <c r="G380" s="187"/>
      <c r="H380" s="191">
        <v>14</v>
      </c>
      <c r="I380" s="192"/>
      <c r="J380" s="187"/>
      <c r="K380" s="187"/>
      <c r="L380" s="193"/>
      <c r="M380" s="194"/>
      <c r="N380" s="195"/>
      <c r="O380" s="195"/>
      <c r="P380" s="195"/>
      <c r="Q380" s="195"/>
      <c r="R380" s="195"/>
      <c r="S380" s="195"/>
      <c r="T380" s="196"/>
      <c r="AT380" s="197" t="s">
        <v>325</v>
      </c>
      <c r="AU380" s="197" t="s">
        <v>106</v>
      </c>
      <c r="AV380" s="11" t="s">
        <v>106</v>
      </c>
      <c r="AW380" s="11" t="s">
        <v>31</v>
      </c>
      <c r="AX380" s="11" t="s">
        <v>77</v>
      </c>
      <c r="AY380" s="197" t="s">
        <v>310</v>
      </c>
    </row>
    <row r="381" spans="2:65" s="1" customFormat="1" ht="22.5" customHeight="1">
      <c r="B381" s="31"/>
      <c r="C381" s="175" t="s">
        <v>1279</v>
      </c>
      <c r="D381" s="175" t="s">
        <v>317</v>
      </c>
      <c r="E381" s="176" t="s">
        <v>2330</v>
      </c>
      <c r="F381" s="177" t="s">
        <v>2331</v>
      </c>
      <c r="G381" s="178" t="s">
        <v>1084</v>
      </c>
      <c r="H381" s="179">
        <v>216</v>
      </c>
      <c r="I381" s="180"/>
      <c r="J381" s="179">
        <f>ROUND(I381*H381,2)</f>
        <v>0</v>
      </c>
      <c r="K381" s="177" t="s">
        <v>321</v>
      </c>
      <c r="L381" s="35"/>
      <c r="M381" s="181" t="s">
        <v>1</v>
      </c>
      <c r="N381" s="182" t="s">
        <v>41</v>
      </c>
      <c r="O381" s="57"/>
      <c r="P381" s="183">
        <f>O381*H381</f>
        <v>0</v>
      </c>
      <c r="Q381" s="183">
        <v>0</v>
      </c>
      <c r="R381" s="183">
        <f>Q381*H381</f>
        <v>0</v>
      </c>
      <c r="S381" s="183">
        <v>0</v>
      </c>
      <c r="T381" s="184">
        <f>S381*H381</f>
        <v>0</v>
      </c>
      <c r="AR381" s="14" t="s">
        <v>314</v>
      </c>
      <c r="AT381" s="14" t="s">
        <v>317</v>
      </c>
      <c r="AU381" s="14" t="s">
        <v>106</v>
      </c>
      <c r="AY381" s="14" t="s">
        <v>310</v>
      </c>
      <c r="BE381" s="185">
        <f>IF(N381="základní",J381,0)</f>
        <v>0</v>
      </c>
      <c r="BF381" s="185">
        <f>IF(N381="snížená",J381,0)</f>
        <v>0</v>
      </c>
      <c r="BG381" s="185">
        <f>IF(N381="zákl. přenesená",J381,0)</f>
        <v>0</v>
      </c>
      <c r="BH381" s="185">
        <f>IF(N381="sníž. přenesená",J381,0)</f>
        <v>0</v>
      </c>
      <c r="BI381" s="185">
        <f>IF(N381="nulová",J381,0)</f>
        <v>0</v>
      </c>
      <c r="BJ381" s="14" t="s">
        <v>106</v>
      </c>
      <c r="BK381" s="185">
        <f>ROUND(I381*H381,2)</f>
        <v>0</v>
      </c>
      <c r="BL381" s="14" t="s">
        <v>314</v>
      </c>
      <c r="BM381" s="14" t="s">
        <v>3630</v>
      </c>
    </row>
    <row r="382" spans="2:51" s="11" customFormat="1" ht="11.25">
      <c r="B382" s="186"/>
      <c r="C382" s="187"/>
      <c r="D382" s="188" t="s">
        <v>325</v>
      </c>
      <c r="E382" s="189" t="s">
        <v>1283</v>
      </c>
      <c r="F382" s="190" t="s">
        <v>3631</v>
      </c>
      <c r="G382" s="187"/>
      <c r="H382" s="191">
        <v>216</v>
      </c>
      <c r="I382" s="192"/>
      <c r="J382" s="187"/>
      <c r="K382" s="187"/>
      <c r="L382" s="193"/>
      <c r="M382" s="194"/>
      <c r="N382" s="195"/>
      <c r="O382" s="195"/>
      <c r="P382" s="195"/>
      <c r="Q382" s="195"/>
      <c r="R382" s="195"/>
      <c r="S382" s="195"/>
      <c r="T382" s="196"/>
      <c r="AT382" s="197" t="s">
        <v>325</v>
      </c>
      <c r="AU382" s="197" t="s">
        <v>106</v>
      </c>
      <c r="AV382" s="11" t="s">
        <v>106</v>
      </c>
      <c r="AW382" s="11" t="s">
        <v>31</v>
      </c>
      <c r="AX382" s="11" t="s">
        <v>77</v>
      </c>
      <c r="AY382" s="197" t="s">
        <v>310</v>
      </c>
    </row>
    <row r="383" spans="2:65" s="1" customFormat="1" ht="16.5" customHeight="1">
      <c r="B383" s="31"/>
      <c r="C383" s="175" t="s">
        <v>1285</v>
      </c>
      <c r="D383" s="175" t="s">
        <v>317</v>
      </c>
      <c r="E383" s="176" t="s">
        <v>2334</v>
      </c>
      <c r="F383" s="177" t="s">
        <v>2335</v>
      </c>
      <c r="G383" s="178" t="s">
        <v>1084</v>
      </c>
      <c r="H383" s="179">
        <v>7</v>
      </c>
      <c r="I383" s="180"/>
      <c r="J383" s="179">
        <f>ROUND(I383*H383,2)</f>
        <v>0</v>
      </c>
      <c r="K383" s="177" t="s">
        <v>321</v>
      </c>
      <c r="L383" s="35"/>
      <c r="M383" s="181" t="s">
        <v>1</v>
      </c>
      <c r="N383" s="182" t="s">
        <v>41</v>
      </c>
      <c r="O383" s="57"/>
      <c r="P383" s="183">
        <f>O383*H383</f>
        <v>0</v>
      </c>
      <c r="Q383" s="183">
        <v>0</v>
      </c>
      <c r="R383" s="183">
        <f>Q383*H383</f>
        <v>0</v>
      </c>
      <c r="S383" s="183">
        <v>0</v>
      </c>
      <c r="T383" s="184">
        <f>S383*H383</f>
        <v>0</v>
      </c>
      <c r="AR383" s="14" t="s">
        <v>314</v>
      </c>
      <c r="AT383" s="14" t="s">
        <v>317</v>
      </c>
      <c r="AU383" s="14" t="s">
        <v>106</v>
      </c>
      <c r="AY383" s="14" t="s">
        <v>310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14" t="s">
        <v>106</v>
      </c>
      <c r="BK383" s="185">
        <f>ROUND(I383*H383,2)</f>
        <v>0</v>
      </c>
      <c r="BL383" s="14" t="s">
        <v>314</v>
      </c>
      <c r="BM383" s="14" t="s">
        <v>3632</v>
      </c>
    </row>
    <row r="384" spans="2:51" s="11" customFormat="1" ht="11.25">
      <c r="B384" s="186"/>
      <c r="C384" s="187"/>
      <c r="D384" s="188" t="s">
        <v>325</v>
      </c>
      <c r="E384" s="189" t="s">
        <v>1289</v>
      </c>
      <c r="F384" s="190" t="s">
        <v>3633</v>
      </c>
      <c r="G384" s="187"/>
      <c r="H384" s="191">
        <v>7</v>
      </c>
      <c r="I384" s="192"/>
      <c r="J384" s="187"/>
      <c r="K384" s="187"/>
      <c r="L384" s="193"/>
      <c r="M384" s="194"/>
      <c r="N384" s="195"/>
      <c r="O384" s="195"/>
      <c r="P384" s="195"/>
      <c r="Q384" s="195"/>
      <c r="R384" s="195"/>
      <c r="S384" s="195"/>
      <c r="T384" s="196"/>
      <c r="AT384" s="197" t="s">
        <v>325</v>
      </c>
      <c r="AU384" s="197" t="s">
        <v>106</v>
      </c>
      <c r="AV384" s="11" t="s">
        <v>106</v>
      </c>
      <c r="AW384" s="11" t="s">
        <v>31</v>
      </c>
      <c r="AX384" s="11" t="s">
        <v>77</v>
      </c>
      <c r="AY384" s="197" t="s">
        <v>310</v>
      </c>
    </row>
    <row r="385" spans="2:65" s="1" customFormat="1" ht="16.5" customHeight="1">
      <c r="B385" s="31"/>
      <c r="C385" s="175" t="s">
        <v>1291</v>
      </c>
      <c r="D385" s="175" t="s">
        <v>317</v>
      </c>
      <c r="E385" s="176" t="s">
        <v>2372</v>
      </c>
      <c r="F385" s="177" t="s">
        <v>2373</v>
      </c>
      <c r="G385" s="178" t="s">
        <v>1084</v>
      </c>
      <c r="H385" s="179">
        <v>1</v>
      </c>
      <c r="I385" s="180"/>
      <c r="J385" s="179">
        <f>ROUND(I385*H385,2)</f>
        <v>0</v>
      </c>
      <c r="K385" s="177" t="s">
        <v>402</v>
      </c>
      <c r="L385" s="35"/>
      <c r="M385" s="181" t="s">
        <v>1</v>
      </c>
      <c r="N385" s="182" t="s">
        <v>41</v>
      </c>
      <c r="O385" s="57"/>
      <c r="P385" s="183">
        <f>O385*H385</f>
        <v>0</v>
      </c>
      <c r="Q385" s="183">
        <v>0</v>
      </c>
      <c r="R385" s="183">
        <f>Q385*H385</f>
        <v>0</v>
      </c>
      <c r="S385" s="183">
        <v>0</v>
      </c>
      <c r="T385" s="184">
        <f>S385*H385</f>
        <v>0</v>
      </c>
      <c r="AR385" s="14" t="s">
        <v>314</v>
      </c>
      <c r="AT385" s="14" t="s">
        <v>317</v>
      </c>
      <c r="AU385" s="14" t="s">
        <v>106</v>
      </c>
      <c r="AY385" s="14" t="s">
        <v>310</v>
      </c>
      <c r="BE385" s="185">
        <f>IF(N385="základní",J385,0)</f>
        <v>0</v>
      </c>
      <c r="BF385" s="185">
        <f>IF(N385="snížená",J385,0)</f>
        <v>0</v>
      </c>
      <c r="BG385" s="185">
        <f>IF(N385="zákl. přenesená",J385,0)</f>
        <v>0</v>
      </c>
      <c r="BH385" s="185">
        <f>IF(N385="sníž. přenesená",J385,0)</f>
        <v>0</v>
      </c>
      <c r="BI385" s="185">
        <f>IF(N385="nulová",J385,0)</f>
        <v>0</v>
      </c>
      <c r="BJ385" s="14" t="s">
        <v>106</v>
      </c>
      <c r="BK385" s="185">
        <f>ROUND(I385*H385,2)</f>
        <v>0</v>
      </c>
      <c r="BL385" s="14" t="s">
        <v>314</v>
      </c>
      <c r="BM385" s="14" t="s">
        <v>3634</v>
      </c>
    </row>
    <row r="386" spans="2:51" s="11" customFormat="1" ht="11.25">
      <c r="B386" s="186"/>
      <c r="C386" s="187"/>
      <c r="D386" s="188" t="s">
        <v>325</v>
      </c>
      <c r="E386" s="189" t="s">
        <v>1295</v>
      </c>
      <c r="F386" s="190" t="s">
        <v>77</v>
      </c>
      <c r="G386" s="187"/>
      <c r="H386" s="191">
        <v>1</v>
      </c>
      <c r="I386" s="192"/>
      <c r="J386" s="187"/>
      <c r="K386" s="187"/>
      <c r="L386" s="193"/>
      <c r="M386" s="194"/>
      <c r="N386" s="195"/>
      <c r="O386" s="195"/>
      <c r="P386" s="195"/>
      <c r="Q386" s="195"/>
      <c r="R386" s="195"/>
      <c r="S386" s="195"/>
      <c r="T386" s="196"/>
      <c r="AT386" s="197" t="s">
        <v>325</v>
      </c>
      <c r="AU386" s="197" t="s">
        <v>106</v>
      </c>
      <c r="AV386" s="11" t="s">
        <v>106</v>
      </c>
      <c r="AW386" s="11" t="s">
        <v>31</v>
      </c>
      <c r="AX386" s="11" t="s">
        <v>77</v>
      </c>
      <c r="AY386" s="197" t="s">
        <v>310</v>
      </c>
    </row>
    <row r="387" spans="2:65" s="1" customFormat="1" ht="16.5" customHeight="1">
      <c r="B387" s="31"/>
      <c r="C387" s="175" t="s">
        <v>1297</v>
      </c>
      <c r="D387" s="175" t="s">
        <v>317</v>
      </c>
      <c r="E387" s="176" t="s">
        <v>2375</v>
      </c>
      <c r="F387" s="177" t="s">
        <v>2376</v>
      </c>
      <c r="G387" s="178" t="s">
        <v>1084</v>
      </c>
      <c r="H387" s="179">
        <v>3</v>
      </c>
      <c r="I387" s="180"/>
      <c r="J387" s="179">
        <f>ROUND(I387*H387,2)</f>
        <v>0</v>
      </c>
      <c r="K387" s="177" t="s">
        <v>321</v>
      </c>
      <c r="L387" s="35"/>
      <c r="M387" s="181" t="s">
        <v>1</v>
      </c>
      <c r="N387" s="182" t="s">
        <v>41</v>
      </c>
      <c r="O387" s="57"/>
      <c r="P387" s="183">
        <f>O387*H387</f>
        <v>0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AR387" s="14" t="s">
        <v>314</v>
      </c>
      <c r="AT387" s="14" t="s">
        <v>317</v>
      </c>
      <c r="AU387" s="14" t="s">
        <v>106</v>
      </c>
      <c r="AY387" s="14" t="s">
        <v>310</v>
      </c>
      <c r="BE387" s="185">
        <f>IF(N387="základní",J387,0)</f>
        <v>0</v>
      </c>
      <c r="BF387" s="185">
        <f>IF(N387="snížená",J387,0)</f>
        <v>0</v>
      </c>
      <c r="BG387" s="185">
        <f>IF(N387="zákl. přenesená",J387,0)</f>
        <v>0</v>
      </c>
      <c r="BH387" s="185">
        <f>IF(N387="sníž. přenesená",J387,0)</f>
        <v>0</v>
      </c>
      <c r="BI387" s="185">
        <f>IF(N387="nulová",J387,0)</f>
        <v>0</v>
      </c>
      <c r="BJ387" s="14" t="s">
        <v>106</v>
      </c>
      <c r="BK387" s="185">
        <f>ROUND(I387*H387,2)</f>
        <v>0</v>
      </c>
      <c r="BL387" s="14" t="s">
        <v>314</v>
      </c>
      <c r="BM387" s="14" t="s">
        <v>3635</v>
      </c>
    </row>
    <row r="388" spans="2:51" s="11" customFormat="1" ht="11.25">
      <c r="B388" s="186"/>
      <c r="C388" s="187"/>
      <c r="D388" s="188" t="s">
        <v>325</v>
      </c>
      <c r="E388" s="189" t="s">
        <v>2427</v>
      </c>
      <c r="F388" s="190" t="s">
        <v>344</v>
      </c>
      <c r="G388" s="187"/>
      <c r="H388" s="191">
        <v>3</v>
      </c>
      <c r="I388" s="192"/>
      <c r="J388" s="187"/>
      <c r="K388" s="187"/>
      <c r="L388" s="193"/>
      <c r="M388" s="194"/>
      <c r="N388" s="195"/>
      <c r="O388" s="195"/>
      <c r="P388" s="195"/>
      <c r="Q388" s="195"/>
      <c r="R388" s="195"/>
      <c r="S388" s="195"/>
      <c r="T388" s="196"/>
      <c r="AT388" s="197" t="s">
        <v>325</v>
      </c>
      <c r="AU388" s="197" t="s">
        <v>106</v>
      </c>
      <c r="AV388" s="11" t="s">
        <v>106</v>
      </c>
      <c r="AW388" s="11" t="s">
        <v>31</v>
      </c>
      <c r="AX388" s="11" t="s">
        <v>77</v>
      </c>
      <c r="AY388" s="197" t="s">
        <v>310</v>
      </c>
    </row>
    <row r="389" spans="2:65" s="1" customFormat="1" ht="22.5" customHeight="1">
      <c r="B389" s="31"/>
      <c r="C389" s="175" t="s">
        <v>1303</v>
      </c>
      <c r="D389" s="175" t="s">
        <v>317</v>
      </c>
      <c r="E389" s="176" t="s">
        <v>2378</v>
      </c>
      <c r="F389" s="177" t="s">
        <v>2379</v>
      </c>
      <c r="G389" s="178" t="s">
        <v>1084</v>
      </c>
      <c r="H389" s="179">
        <v>1</v>
      </c>
      <c r="I389" s="180"/>
      <c r="J389" s="179">
        <f>ROUND(I389*H389,2)</f>
        <v>0</v>
      </c>
      <c r="K389" s="177" t="s">
        <v>321</v>
      </c>
      <c r="L389" s="35"/>
      <c r="M389" s="181" t="s">
        <v>1</v>
      </c>
      <c r="N389" s="182" t="s">
        <v>41</v>
      </c>
      <c r="O389" s="57"/>
      <c r="P389" s="183">
        <f>O389*H389</f>
        <v>0</v>
      </c>
      <c r="Q389" s="183">
        <v>0</v>
      </c>
      <c r="R389" s="183">
        <f>Q389*H389</f>
        <v>0</v>
      </c>
      <c r="S389" s="183">
        <v>0</v>
      </c>
      <c r="T389" s="184">
        <f>S389*H389</f>
        <v>0</v>
      </c>
      <c r="AR389" s="14" t="s">
        <v>314</v>
      </c>
      <c r="AT389" s="14" t="s">
        <v>317</v>
      </c>
      <c r="AU389" s="14" t="s">
        <v>106</v>
      </c>
      <c r="AY389" s="14" t="s">
        <v>310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14" t="s">
        <v>106</v>
      </c>
      <c r="BK389" s="185">
        <f>ROUND(I389*H389,2)</f>
        <v>0</v>
      </c>
      <c r="BL389" s="14" t="s">
        <v>314</v>
      </c>
      <c r="BM389" s="14" t="s">
        <v>3636</v>
      </c>
    </row>
    <row r="390" spans="2:51" s="11" customFormat="1" ht="11.25">
      <c r="B390" s="186"/>
      <c r="C390" s="187"/>
      <c r="D390" s="188" t="s">
        <v>325</v>
      </c>
      <c r="E390" s="189" t="s">
        <v>1307</v>
      </c>
      <c r="F390" s="190" t="s">
        <v>77</v>
      </c>
      <c r="G390" s="187"/>
      <c r="H390" s="191">
        <v>1</v>
      </c>
      <c r="I390" s="192"/>
      <c r="J390" s="187"/>
      <c r="K390" s="187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325</v>
      </c>
      <c r="AU390" s="197" t="s">
        <v>106</v>
      </c>
      <c r="AV390" s="11" t="s">
        <v>106</v>
      </c>
      <c r="AW390" s="11" t="s">
        <v>31</v>
      </c>
      <c r="AX390" s="11" t="s">
        <v>77</v>
      </c>
      <c r="AY390" s="197" t="s">
        <v>310</v>
      </c>
    </row>
    <row r="391" spans="2:65" s="1" customFormat="1" ht="16.5" customHeight="1">
      <c r="B391" s="31"/>
      <c r="C391" s="208" t="s">
        <v>1309</v>
      </c>
      <c r="D391" s="208" t="s">
        <v>422</v>
      </c>
      <c r="E391" s="209" t="s">
        <v>2381</v>
      </c>
      <c r="F391" s="210" t="s">
        <v>2382</v>
      </c>
      <c r="G391" s="211" t="s">
        <v>422</v>
      </c>
      <c r="H391" s="212">
        <v>9</v>
      </c>
      <c r="I391" s="213"/>
      <c r="J391" s="212">
        <f>ROUND(I391*H391,2)</f>
        <v>0</v>
      </c>
      <c r="K391" s="210" t="s">
        <v>402</v>
      </c>
      <c r="L391" s="214"/>
      <c r="M391" s="215" t="s">
        <v>1</v>
      </c>
      <c r="N391" s="216" t="s">
        <v>41</v>
      </c>
      <c r="O391" s="57"/>
      <c r="P391" s="183">
        <f>O391*H391</f>
        <v>0</v>
      </c>
      <c r="Q391" s="183">
        <v>0</v>
      </c>
      <c r="R391" s="183">
        <f>Q391*H391</f>
        <v>0</v>
      </c>
      <c r="S391" s="183">
        <v>0</v>
      </c>
      <c r="T391" s="184">
        <f>S391*H391</f>
        <v>0</v>
      </c>
      <c r="AR391" s="14" t="s">
        <v>391</v>
      </c>
      <c r="AT391" s="14" t="s">
        <v>422</v>
      </c>
      <c r="AU391" s="14" t="s">
        <v>106</v>
      </c>
      <c r="AY391" s="14" t="s">
        <v>310</v>
      </c>
      <c r="BE391" s="185">
        <f>IF(N391="základní",J391,0)</f>
        <v>0</v>
      </c>
      <c r="BF391" s="185">
        <f>IF(N391="snížená",J391,0)</f>
        <v>0</v>
      </c>
      <c r="BG391" s="185">
        <f>IF(N391="zákl. přenesená",J391,0)</f>
        <v>0</v>
      </c>
      <c r="BH391" s="185">
        <f>IF(N391="sníž. přenesená",J391,0)</f>
        <v>0</v>
      </c>
      <c r="BI391" s="185">
        <f>IF(N391="nulová",J391,0)</f>
        <v>0</v>
      </c>
      <c r="BJ391" s="14" t="s">
        <v>106</v>
      </c>
      <c r="BK391" s="185">
        <f>ROUND(I391*H391,2)</f>
        <v>0</v>
      </c>
      <c r="BL391" s="14" t="s">
        <v>314</v>
      </c>
      <c r="BM391" s="14" t="s">
        <v>3637</v>
      </c>
    </row>
    <row r="392" spans="2:51" s="11" customFormat="1" ht="11.25">
      <c r="B392" s="186"/>
      <c r="C392" s="187"/>
      <c r="D392" s="188" t="s">
        <v>325</v>
      </c>
      <c r="E392" s="189" t="s">
        <v>1313</v>
      </c>
      <c r="F392" s="190" t="s">
        <v>2384</v>
      </c>
      <c r="G392" s="187"/>
      <c r="H392" s="191">
        <v>9</v>
      </c>
      <c r="I392" s="192"/>
      <c r="J392" s="187"/>
      <c r="K392" s="187"/>
      <c r="L392" s="193"/>
      <c r="M392" s="194"/>
      <c r="N392" s="195"/>
      <c r="O392" s="195"/>
      <c r="P392" s="195"/>
      <c r="Q392" s="195"/>
      <c r="R392" s="195"/>
      <c r="S392" s="195"/>
      <c r="T392" s="196"/>
      <c r="AT392" s="197" t="s">
        <v>325</v>
      </c>
      <c r="AU392" s="197" t="s">
        <v>106</v>
      </c>
      <c r="AV392" s="11" t="s">
        <v>106</v>
      </c>
      <c r="AW392" s="11" t="s">
        <v>31</v>
      </c>
      <c r="AX392" s="11" t="s">
        <v>77</v>
      </c>
      <c r="AY392" s="197" t="s">
        <v>310</v>
      </c>
    </row>
    <row r="393" spans="2:65" s="1" customFormat="1" ht="16.5" customHeight="1">
      <c r="B393" s="31"/>
      <c r="C393" s="208" t="s">
        <v>1315</v>
      </c>
      <c r="D393" s="208" t="s">
        <v>422</v>
      </c>
      <c r="E393" s="209" t="s">
        <v>2385</v>
      </c>
      <c r="F393" s="210" t="s">
        <v>2386</v>
      </c>
      <c r="G393" s="211" t="s">
        <v>422</v>
      </c>
      <c r="H393" s="212">
        <v>2</v>
      </c>
      <c r="I393" s="213"/>
      <c r="J393" s="212">
        <f>ROUND(I393*H393,2)</f>
        <v>0</v>
      </c>
      <c r="K393" s="210" t="s">
        <v>321</v>
      </c>
      <c r="L393" s="214"/>
      <c r="M393" s="215" t="s">
        <v>1</v>
      </c>
      <c r="N393" s="216" t="s">
        <v>41</v>
      </c>
      <c r="O393" s="57"/>
      <c r="P393" s="183">
        <f>O393*H393</f>
        <v>0</v>
      </c>
      <c r="Q393" s="183">
        <v>2E-05</v>
      </c>
      <c r="R393" s="183">
        <f>Q393*H393</f>
        <v>4E-05</v>
      </c>
      <c r="S393" s="183">
        <v>0</v>
      </c>
      <c r="T393" s="184">
        <f>S393*H393</f>
        <v>0</v>
      </c>
      <c r="AR393" s="14" t="s">
        <v>391</v>
      </c>
      <c r="AT393" s="14" t="s">
        <v>422</v>
      </c>
      <c r="AU393" s="14" t="s">
        <v>106</v>
      </c>
      <c r="AY393" s="14" t="s">
        <v>310</v>
      </c>
      <c r="BE393" s="185">
        <f>IF(N393="základní",J393,0)</f>
        <v>0</v>
      </c>
      <c r="BF393" s="185">
        <f>IF(N393="snížená",J393,0)</f>
        <v>0</v>
      </c>
      <c r="BG393" s="185">
        <f>IF(N393="zákl. přenesená",J393,0)</f>
        <v>0</v>
      </c>
      <c r="BH393" s="185">
        <f>IF(N393="sníž. přenesená",J393,0)</f>
        <v>0</v>
      </c>
      <c r="BI393" s="185">
        <f>IF(N393="nulová",J393,0)</f>
        <v>0</v>
      </c>
      <c r="BJ393" s="14" t="s">
        <v>106</v>
      </c>
      <c r="BK393" s="185">
        <f>ROUND(I393*H393,2)</f>
        <v>0</v>
      </c>
      <c r="BL393" s="14" t="s">
        <v>314</v>
      </c>
      <c r="BM393" s="14" t="s">
        <v>3638</v>
      </c>
    </row>
    <row r="394" spans="2:51" s="11" customFormat="1" ht="11.25">
      <c r="B394" s="186"/>
      <c r="C394" s="187"/>
      <c r="D394" s="188" t="s">
        <v>325</v>
      </c>
      <c r="E394" s="189" t="s">
        <v>1319</v>
      </c>
      <c r="F394" s="190" t="s">
        <v>106</v>
      </c>
      <c r="G394" s="187"/>
      <c r="H394" s="191">
        <v>2</v>
      </c>
      <c r="I394" s="192"/>
      <c r="J394" s="187"/>
      <c r="K394" s="187"/>
      <c r="L394" s="193"/>
      <c r="M394" s="194"/>
      <c r="N394" s="195"/>
      <c r="O394" s="195"/>
      <c r="P394" s="195"/>
      <c r="Q394" s="195"/>
      <c r="R394" s="195"/>
      <c r="S394" s="195"/>
      <c r="T394" s="196"/>
      <c r="AT394" s="197" t="s">
        <v>325</v>
      </c>
      <c r="AU394" s="197" t="s">
        <v>106</v>
      </c>
      <c r="AV394" s="11" t="s">
        <v>106</v>
      </c>
      <c r="AW394" s="11" t="s">
        <v>31</v>
      </c>
      <c r="AX394" s="11" t="s">
        <v>77</v>
      </c>
      <c r="AY394" s="197" t="s">
        <v>310</v>
      </c>
    </row>
    <row r="395" spans="2:65" s="1" customFormat="1" ht="16.5" customHeight="1">
      <c r="B395" s="31"/>
      <c r="C395" s="208" t="s">
        <v>1321</v>
      </c>
      <c r="D395" s="208" t="s">
        <v>422</v>
      </c>
      <c r="E395" s="209" t="s">
        <v>1879</v>
      </c>
      <c r="F395" s="210" t="s">
        <v>1880</v>
      </c>
      <c r="G395" s="211" t="s">
        <v>422</v>
      </c>
      <c r="H395" s="212">
        <v>12</v>
      </c>
      <c r="I395" s="213"/>
      <c r="J395" s="212">
        <f>ROUND(I395*H395,2)</f>
        <v>0</v>
      </c>
      <c r="K395" s="210" t="s">
        <v>321</v>
      </c>
      <c r="L395" s="214"/>
      <c r="M395" s="215" t="s">
        <v>1</v>
      </c>
      <c r="N395" s="216" t="s">
        <v>41</v>
      </c>
      <c r="O395" s="57"/>
      <c r="P395" s="183">
        <f>O395*H395</f>
        <v>0</v>
      </c>
      <c r="Q395" s="183">
        <v>3E-05</v>
      </c>
      <c r="R395" s="183">
        <f>Q395*H395</f>
        <v>0.00036</v>
      </c>
      <c r="S395" s="183">
        <v>0</v>
      </c>
      <c r="T395" s="184">
        <f>S395*H395</f>
        <v>0</v>
      </c>
      <c r="AR395" s="14" t="s">
        <v>391</v>
      </c>
      <c r="AT395" s="14" t="s">
        <v>422</v>
      </c>
      <c r="AU395" s="14" t="s">
        <v>106</v>
      </c>
      <c r="AY395" s="14" t="s">
        <v>310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14" t="s">
        <v>106</v>
      </c>
      <c r="BK395" s="185">
        <f>ROUND(I395*H395,2)</f>
        <v>0</v>
      </c>
      <c r="BL395" s="14" t="s">
        <v>314</v>
      </c>
      <c r="BM395" s="14" t="s">
        <v>3639</v>
      </c>
    </row>
    <row r="396" spans="2:51" s="11" customFormat="1" ht="11.25">
      <c r="B396" s="186"/>
      <c r="C396" s="187"/>
      <c r="D396" s="188" t="s">
        <v>325</v>
      </c>
      <c r="E396" s="189" t="s">
        <v>1325</v>
      </c>
      <c r="F396" s="190" t="s">
        <v>3640</v>
      </c>
      <c r="G396" s="187"/>
      <c r="H396" s="191">
        <v>12</v>
      </c>
      <c r="I396" s="192"/>
      <c r="J396" s="187"/>
      <c r="K396" s="187"/>
      <c r="L396" s="193"/>
      <c r="M396" s="194"/>
      <c r="N396" s="195"/>
      <c r="O396" s="195"/>
      <c r="P396" s="195"/>
      <c r="Q396" s="195"/>
      <c r="R396" s="195"/>
      <c r="S396" s="195"/>
      <c r="T396" s="196"/>
      <c r="AT396" s="197" t="s">
        <v>325</v>
      </c>
      <c r="AU396" s="197" t="s">
        <v>106</v>
      </c>
      <c r="AV396" s="11" t="s">
        <v>106</v>
      </c>
      <c r="AW396" s="11" t="s">
        <v>31</v>
      </c>
      <c r="AX396" s="11" t="s">
        <v>77</v>
      </c>
      <c r="AY396" s="197" t="s">
        <v>310</v>
      </c>
    </row>
    <row r="397" spans="2:65" s="1" customFormat="1" ht="16.5" customHeight="1">
      <c r="B397" s="31"/>
      <c r="C397" s="208" t="s">
        <v>1327</v>
      </c>
      <c r="D397" s="208" t="s">
        <v>422</v>
      </c>
      <c r="E397" s="209" t="s">
        <v>1885</v>
      </c>
      <c r="F397" s="210" t="s">
        <v>1886</v>
      </c>
      <c r="G397" s="211" t="s">
        <v>422</v>
      </c>
      <c r="H397" s="212">
        <v>39</v>
      </c>
      <c r="I397" s="213"/>
      <c r="J397" s="212">
        <f>ROUND(I397*H397,2)</f>
        <v>0</v>
      </c>
      <c r="K397" s="210" t="s">
        <v>321</v>
      </c>
      <c r="L397" s="214"/>
      <c r="M397" s="215" t="s">
        <v>1</v>
      </c>
      <c r="N397" s="216" t="s">
        <v>41</v>
      </c>
      <c r="O397" s="57"/>
      <c r="P397" s="183">
        <f>O397*H397</f>
        <v>0</v>
      </c>
      <c r="Q397" s="183">
        <v>0.0001</v>
      </c>
      <c r="R397" s="183">
        <f>Q397*H397</f>
        <v>0.0039000000000000003</v>
      </c>
      <c r="S397" s="183">
        <v>0</v>
      </c>
      <c r="T397" s="184">
        <f>S397*H397</f>
        <v>0</v>
      </c>
      <c r="AR397" s="14" t="s">
        <v>391</v>
      </c>
      <c r="AT397" s="14" t="s">
        <v>422</v>
      </c>
      <c r="AU397" s="14" t="s">
        <v>106</v>
      </c>
      <c r="AY397" s="14" t="s">
        <v>310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14" t="s">
        <v>106</v>
      </c>
      <c r="BK397" s="185">
        <f>ROUND(I397*H397,2)</f>
        <v>0</v>
      </c>
      <c r="BL397" s="14" t="s">
        <v>314</v>
      </c>
      <c r="BM397" s="14" t="s">
        <v>3641</v>
      </c>
    </row>
    <row r="398" spans="2:51" s="11" customFormat="1" ht="11.25">
      <c r="B398" s="186"/>
      <c r="C398" s="187"/>
      <c r="D398" s="188" t="s">
        <v>325</v>
      </c>
      <c r="E398" s="189" t="s">
        <v>1331</v>
      </c>
      <c r="F398" s="190" t="s">
        <v>3642</v>
      </c>
      <c r="G398" s="187"/>
      <c r="H398" s="191">
        <v>39</v>
      </c>
      <c r="I398" s="192"/>
      <c r="J398" s="187"/>
      <c r="K398" s="187"/>
      <c r="L398" s="193"/>
      <c r="M398" s="194"/>
      <c r="N398" s="195"/>
      <c r="O398" s="195"/>
      <c r="P398" s="195"/>
      <c r="Q398" s="195"/>
      <c r="R398" s="195"/>
      <c r="S398" s="195"/>
      <c r="T398" s="196"/>
      <c r="AT398" s="197" t="s">
        <v>325</v>
      </c>
      <c r="AU398" s="197" t="s">
        <v>106</v>
      </c>
      <c r="AV398" s="11" t="s">
        <v>106</v>
      </c>
      <c r="AW398" s="11" t="s">
        <v>31</v>
      </c>
      <c r="AX398" s="11" t="s">
        <v>77</v>
      </c>
      <c r="AY398" s="197" t="s">
        <v>310</v>
      </c>
    </row>
    <row r="399" spans="2:65" s="1" customFormat="1" ht="16.5" customHeight="1">
      <c r="B399" s="31"/>
      <c r="C399" s="208" t="s">
        <v>1333</v>
      </c>
      <c r="D399" s="208" t="s">
        <v>422</v>
      </c>
      <c r="E399" s="209" t="s">
        <v>1891</v>
      </c>
      <c r="F399" s="210" t="s">
        <v>1892</v>
      </c>
      <c r="G399" s="211" t="s">
        <v>422</v>
      </c>
      <c r="H399" s="212">
        <v>12</v>
      </c>
      <c r="I399" s="213"/>
      <c r="J399" s="212">
        <f>ROUND(I399*H399,2)</f>
        <v>0</v>
      </c>
      <c r="K399" s="210" t="s">
        <v>321</v>
      </c>
      <c r="L399" s="214"/>
      <c r="M399" s="215" t="s">
        <v>1</v>
      </c>
      <c r="N399" s="216" t="s">
        <v>41</v>
      </c>
      <c r="O399" s="57"/>
      <c r="P399" s="183">
        <f>O399*H399</f>
        <v>0</v>
      </c>
      <c r="Q399" s="183">
        <v>0.00012</v>
      </c>
      <c r="R399" s="183">
        <f>Q399*H399</f>
        <v>0.00144</v>
      </c>
      <c r="S399" s="183">
        <v>0</v>
      </c>
      <c r="T399" s="184">
        <f>S399*H399</f>
        <v>0</v>
      </c>
      <c r="AR399" s="14" t="s">
        <v>391</v>
      </c>
      <c r="AT399" s="14" t="s">
        <v>422</v>
      </c>
      <c r="AU399" s="14" t="s">
        <v>106</v>
      </c>
      <c r="AY399" s="14" t="s">
        <v>310</v>
      </c>
      <c r="BE399" s="185">
        <f>IF(N399="základní",J399,0)</f>
        <v>0</v>
      </c>
      <c r="BF399" s="185">
        <f>IF(N399="snížená",J399,0)</f>
        <v>0</v>
      </c>
      <c r="BG399" s="185">
        <f>IF(N399="zákl. přenesená",J399,0)</f>
        <v>0</v>
      </c>
      <c r="BH399" s="185">
        <f>IF(N399="sníž. přenesená",J399,0)</f>
        <v>0</v>
      </c>
      <c r="BI399" s="185">
        <f>IF(N399="nulová",J399,0)</f>
        <v>0</v>
      </c>
      <c r="BJ399" s="14" t="s">
        <v>106</v>
      </c>
      <c r="BK399" s="185">
        <f>ROUND(I399*H399,2)</f>
        <v>0</v>
      </c>
      <c r="BL399" s="14" t="s">
        <v>314</v>
      </c>
      <c r="BM399" s="14" t="s">
        <v>3643</v>
      </c>
    </row>
    <row r="400" spans="2:51" s="11" customFormat="1" ht="11.25">
      <c r="B400" s="186"/>
      <c r="C400" s="187"/>
      <c r="D400" s="188" t="s">
        <v>325</v>
      </c>
      <c r="E400" s="189" t="s">
        <v>1337</v>
      </c>
      <c r="F400" s="190" t="s">
        <v>3644</v>
      </c>
      <c r="G400" s="187"/>
      <c r="H400" s="191">
        <v>12</v>
      </c>
      <c r="I400" s="192"/>
      <c r="J400" s="187"/>
      <c r="K400" s="187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325</v>
      </c>
      <c r="AU400" s="197" t="s">
        <v>106</v>
      </c>
      <c r="AV400" s="11" t="s">
        <v>106</v>
      </c>
      <c r="AW400" s="11" t="s">
        <v>31</v>
      </c>
      <c r="AX400" s="11" t="s">
        <v>77</v>
      </c>
      <c r="AY400" s="197" t="s">
        <v>310</v>
      </c>
    </row>
    <row r="401" spans="2:65" s="1" customFormat="1" ht="16.5" customHeight="1">
      <c r="B401" s="31"/>
      <c r="C401" s="208" t="s">
        <v>1339</v>
      </c>
      <c r="D401" s="208" t="s">
        <v>422</v>
      </c>
      <c r="E401" s="209" t="s">
        <v>2388</v>
      </c>
      <c r="F401" s="210" t="s">
        <v>2389</v>
      </c>
      <c r="G401" s="211" t="s">
        <v>422</v>
      </c>
      <c r="H401" s="212">
        <v>6</v>
      </c>
      <c r="I401" s="213"/>
      <c r="J401" s="212">
        <f>ROUND(I401*H401,2)</f>
        <v>0</v>
      </c>
      <c r="K401" s="210" t="s">
        <v>321</v>
      </c>
      <c r="L401" s="214"/>
      <c r="M401" s="215" t="s">
        <v>1</v>
      </c>
      <c r="N401" s="216" t="s">
        <v>41</v>
      </c>
      <c r="O401" s="57"/>
      <c r="P401" s="183">
        <f>O401*H401</f>
        <v>0</v>
      </c>
      <c r="Q401" s="183">
        <v>0.00017</v>
      </c>
      <c r="R401" s="183">
        <f>Q401*H401</f>
        <v>0.00102</v>
      </c>
      <c r="S401" s="183">
        <v>0</v>
      </c>
      <c r="T401" s="184">
        <f>S401*H401</f>
        <v>0</v>
      </c>
      <c r="AR401" s="14" t="s">
        <v>391</v>
      </c>
      <c r="AT401" s="14" t="s">
        <v>422</v>
      </c>
      <c r="AU401" s="14" t="s">
        <v>106</v>
      </c>
      <c r="AY401" s="14" t="s">
        <v>310</v>
      </c>
      <c r="BE401" s="185">
        <f>IF(N401="základní",J401,0)</f>
        <v>0</v>
      </c>
      <c r="BF401" s="185">
        <f>IF(N401="snížená",J401,0)</f>
        <v>0</v>
      </c>
      <c r="BG401" s="185">
        <f>IF(N401="zákl. přenesená",J401,0)</f>
        <v>0</v>
      </c>
      <c r="BH401" s="185">
        <f>IF(N401="sníž. přenesená",J401,0)</f>
        <v>0</v>
      </c>
      <c r="BI401" s="185">
        <f>IF(N401="nulová",J401,0)</f>
        <v>0</v>
      </c>
      <c r="BJ401" s="14" t="s">
        <v>106</v>
      </c>
      <c r="BK401" s="185">
        <f>ROUND(I401*H401,2)</f>
        <v>0</v>
      </c>
      <c r="BL401" s="14" t="s">
        <v>314</v>
      </c>
      <c r="BM401" s="14" t="s">
        <v>3645</v>
      </c>
    </row>
    <row r="402" spans="2:51" s="11" customFormat="1" ht="11.25">
      <c r="B402" s="186"/>
      <c r="C402" s="187"/>
      <c r="D402" s="188" t="s">
        <v>325</v>
      </c>
      <c r="E402" s="189" t="s">
        <v>2449</v>
      </c>
      <c r="F402" s="190" t="s">
        <v>1114</v>
      </c>
      <c r="G402" s="187"/>
      <c r="H402" s="191">
        <v>6</v>
      </c>
      <c r="I402" s="192"/>
      <c r="J402" s="187"/>
      <c r="K402" s="187"/>
      <c r="L402" s="193"/>
      <c r="M402" s="194"/>
      <c r="N402" s="195"/>
      <c r="O402" s="195"/>
      <c r="P402" s="195"/>
      <c r="Q402" s="195"/>
      <c r="R402" s="195"/>
      <c r="S402" s="195"/>
      <c r="T402" s="196"/>
      <c r="AT402" s="197" t="s">
        <v>325</v>
      </c>
      <c r="AU402" s="197" t="s">
        <v>106</v>
      </c>
      <c r="AV402" s="11" t="s">
        <v>106</v>
      </c>
      <c r="AW402" s="11" t="s">
        <v>31</v>
      </c>
      <c r="AX402" s="11" t="s">
        <v>77</v>
      </c>
      <c r="AY402" s="197" t="s">
        <v>310</v>
      </c>
    </row>
    <row r="403" spans="2:65" s="1" customFormat="1" ht="16.5" customHeight="1">
      <c r="B403" s="31"/>
      <c r="C403" s="208" t="s">
        <v>1345</v>
      </c>
      <c r="D403" s="208" t="s">
        <v>422</v>
      </c>
      <c r="E403" s="209" t="s">
        <v>2392</v>
      </c>
      <c r="F403" s="210" t="s">
        <v>2393</v>
      </c>
      <c r="G403" s="211" t="s">
        <v>422</v>
      </c>
      <c r="H403" s="212">
        <v>10</v>
      </c>
      <c r="I403" s="213"/>
      <c r="J403" s="212">
        <f>ROUND(I403*H403,2)</f>
        <v>0</v>
      </c>
      <c r="K403" s="210" t="s">
        <v>321</v>
      </c>
      <c r="L403" s="214"/>
      <c r="M403" s="215" t="s">
        <v>1</v>
      </c>
      <c r="N403" s="216" t="s">
        <v>41</v>
      </c>
      <c r="O403" s="57"/>
      <c r="P403" s="183">
        <f>O403*H403</f>
        <v>0</v>
      </c>
      <c r="Q403" s="183">
        <v>0.00025</v>
      </c>
      <c r="R403" s="183">
        <f>Q403*H403</f>
        <v>0.0025</v>
      </c>
      <c r="S403" s="183">
        <v>0</v>
      </c>
      <c r="T403" s="184">
        <f>S403*H403</f>
        <v>0</v>
      </c>
      <c r="AR403" s="14" t="s">
        <v>391</v>
      </c>
      <c r="AT403" s="14" t="s">
        <v>422</v>
      </c>
      <c r="AU403" s="14" t="s">
        <v>106</v>
      </c>
      <c r="AY403" s="14" t="s">
        <v>310</v>
      </c>
      <c r="BE403" s="185">
        <f>IF(N403="základní",J403,0)</f>
        <v>0</v>
      </c>
      <c r="BF403" s="185">
        <f>IF(N403="snížená",J403,0)</f>
        <v>0</v>
      </c>
      <c r="BG403" s="185">
        <f>IF(N403="zákl. přenesená",J403,0)</f>
        <v>0</v>
      </c>
      <c r="BH403" s="185">
        <f>IF(N403="sníž. přenesená",J403,0)</f>
        <v>0</v>
      </c>
      <c r="BI403" s="185">
        <f>IF(N403="nulová",J403,0)</f>
        <v>0</v>
      </c>
      <c r="BJ403" s="14" t="s">
        <v>106</v>
      </c>
      <c r="BK403" s="185">
        <f>ROUND(I403*H403,2)</f>
        <v>0</v>
      </c>
      <c r="BL403" s="14" t="s">
        <v>314</v>
      </c>
      <c r="BM403" s="14" t="s">
        <v>3646</v>
      </c>
    </row>
    <row r="404" spans="2:51" s="11" customFormat="1" ht="11.25">
      <c r="B404" s="186"/>
      <c r="C404" s="187"/>
      <c r="D404" s="188" t="s">
        <v>325</v>
      </c>
      <c r="E404" s="189" t="s">
        <v>1430</v>
      </c>
      <c r="F404" s="190" t="s">
        <v>3647</v>
      </c>
      <c r="G404" s="187"/>
      <c r="H404" s="191">
        <v>10</v>
      </c>
      <c r="I404" s="192"/>
      <c r="J404" s="187"/>
      <c r="K404" s="187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325</v>
      </c>
      <c r="AU404" s="197" t="s">
        <v>106</v>
      </c>
      <c r="AV404" s="11" t="s">
        <v>106</v>
      </c>
      <c r="AW404" s="11" t="s">
        <v>31</v>
      </c>
      <c r="AX404" s="11" t="s">
        <v>77</v>
      </c>
      <c r="AY404" s="197" t="s">
        <v>310</v>
      </c>
    </row>
    <row r="405" spans="2:65" s="1" customFormat="1" ht="16.5" customHeight="1">
      <c r="B405" s="31"/>
      <c r="C405" s="208" t="s">
        <v>1351</v>
      </c>
      <c r="D405" s="208" t="s">
        <v>422</v>
      </c>
      <c r="E405" s="209" t="s">
        <v>2396</v>
      </c>
      <c r="F405" s="210" t="s">
        <v>2397</v>
      </c>
      <c r="G405" s="211" t="s">
        <v>422</v>
      </c>
      <c r="H405" s="212">
        <v>11</v>
      </c>
      <c r="I405" s="213"/>
      <c r="J405" s="212">
        <f>ROUND(I405*H405,2)</f>
        <v>0</v>
      </c>
      <c r="K405" s="210" t="s">
        <v>402</v>
      </c>
      <c r="L405" s="214"/>
      <c r="M405" s="215" t="s">
        <v>1</v>
      </c>
      <c r="N405" s="216" t="s">
        <v>41</v>
      </c>
      <c r="O405" s="57"/>
      <c r="P405" s="183">
        <f>O405*H405</f>
        <v>0</v>
      </c>
      <c r="Q405" s="183">
        <v>0</v>
      </c>
      <c r="R405" s="183">
        <f>Q405*H405</f>
        <v>0</v>
      </c>
      <c r="S405" s="183">
        <v>0</v>
      </c>
      <c r="T405" s="184">
        <f>S405*H405</f>
        <v>0</v>
      </c>
      <c r="AR405" s="14" t="s">
        <v>391</v>
      </c>
      <c r="AT405" s="14" t="s">
        <v>422</v>
      </c>
      <c r="AU405" s="14" t="s">
        <v>106</v>
      </c>
      <c r="AY405" s="14" t="s">
        <v>310</v>
      </c>
      <c r="BE405" s="185">
        <f>IF(N405="základní",J405,0)</f>
        <v>0</v>
      </c>
      <c r="BF405" s="185">
        <f>IF(N405="snížená",J405,0)</f>
        <v>0</v>
      </c>
      <c r="BG405" s="185">
        <f>IF(N405="zákl. přenesená",J405,0)</f>
        <v>0</v>
      </c>
      <c r="BH405" s="185">
        <f>IF(N405="sníž. přenesená",J405,0)</f>
        <v>0</v>
      </c>
      <c r="BI405" s="185">
        <f>IF(N405="nulová",J405,0)</f>
        <v>0</v>
      </c>
      <c r="BJ405" s="14" t="s">
        <v>106</v>
      </c>
      <c r="BK405" s="185">
        <f>ROUND(I405*H405,2)</f>
        <v>0</v>
      </c>
      <c r="BL405" s="14" t="s">
        <v>314</v>
      </c>
      <c r="BM405" s="14" t="s">
        <v>3648</v>
      </c>
    </row>
    <row r="406" spans="2:51" s="11" customFormat="1" ht="11.25">
      <c r="B406" s="186"/>
      <c r="C406" s="187"/>
      <c r="D406" s="188" t="s">
        <v>325</v>
      </c>
      <c r="E406" s="189" t="s">
        <v>1436</v>
      </c>
      <c r="F406" s="190" t="s">
        <v>3649</v>
      </c>
      <c r="G406" s="187"/>
      <c r="H406" s="191">
        <v>11</v>
      </c>
      <c r="I406" s="192"/>
      <c r="J406" s="187"/>
      <c r="K406" s="187"/>
      <c r="L406" s="193"/>
      <c r="M406" s="194"/>
      <c r="N406" s="195"/>
      <c r="O406" s="195"/>
      <c r="P406" s="195"/>
      <c r="Q406" s="195"/>
      <c r="R406" s="195"/>
      <c r="S406" s="195"/>
      <c r="T406" s="196"/>
      <c r="AT406" s="197" t="s">
        <v>325</v>
      </c>
      <c r="AU406" s="197" t="s">
        <v>106</v>
      </c>
      <c r="AV406" s="11" t="s">
        <v>106</v>
      </c>
      <c r="AW406" s="11" t="s">
        <v>31</v>
      </c>
      <c r="AX406" s="11" t="s">
        <v>77</v>
      </c>
      <c r="AY406" s="197" t="s">
        <v>310</v>
      </c>
    </row>
    <row r="407" spans="2:65" s="1" customFormat="1" ht="16.5" customHeight="1">
      <c r="B407" s="31"/>
      <c r="C407" s="208" t="s">
        <v>1357</v>
      </c>
      <c r="D407" s="208" t="s">
        <v>422</v>
      </c>
      <c r="E407" s="209" t="s">
        <v>2399</v>
      </c>
      <c r="F407" s="210" t="s">
        <v>2400</v>
      </c>
      <c r="G407" s="211" t="s">
        <v>422</v>
      </c>
      <c r="H407" s="212">
        <v>63</v>
      </c>
      <c r="I407" s="213"/>
      <c r="J407" s="212">
        <f>ROUND(I407*H407,2)</f>
        <v>0</v>
      </c>
      <c r="K407" s="210" t="s">
        <v>321</v>
      </c>
      <c r="L407" s="214"/>
      <c r="M407" s="215" t="s">
        <v>1</v>
      </c>
      <c r="N407" s="216" t="s">
        <v>41</v>
      </c>
      <c r="O407" s="57"/>
      <c r="P407" s="183">
        <f>O407*H407</f>
        <v>0</v>
      </c>
      <c r="Q407" s="183">
        <v>6E-05</v>
      </c>
      <c r="R407" s="183">
        <f>Q407*H407</f>
        <v>0.00378</v>
      </c>
      <c r="S407" s="183">
        <v>0</v>
      </c>
      <c r="T407" s="184">
        <f>S407*H407</f>
        <v>0</v>
      </c>
      <c r="AR407" s="14" t="s">
        <v>391</v>
      </c>
      <c r="AT407" s="14" t="s">
        <v>422</v>
      </c>
      <c r="AU407" s="14" t="s">
        <v>106</v>
      </c>
      <c r="AY407" s="14" t="s">
        <v>310</v>
      </c>
      <c r="BE407" s="185">
        <f>IF(N407="základní",J407,0)</f>
        <v>0</v>
      </c>
      <c r="BF407" s="185">
        <f>IF(N407="snížená",J407,0)</f>
        <v>0</v>
      </c>
      <c r="BG407" s="185">
        <f>IF(N407="zákl. přenesená",J407,0)</f>
        <v>0</v>
      </c>
      <c r="BH407" s="185">
        <f>IF(N407="sníž. přenesená",J407,0)</f>
        <v>0</v>
      </c>
      <c r="BI407" s="185">
        <f>IF(N407="nulová",J407,0)</f>
        <v>0</v>
      </c>
      <c r="BJ407" s="14" t="s">
        <v>106</v>
      </c>
      <c r="BK407" s="185">
        <f>ROUND(I407*H407,2)</f>
        <v>0</v>
      </c>
      <c r="BL407" s="14" t="s">
        <v>314</v>
      </c>
      <c r="BM407" s="14" t="s">
        <v>3650</v>
      </c>
    </row>
    <row r="408" spans="2:51" s="11" customFormat="1" ht="11.25">
      <c r="B408" s="186"/>
      <c r="C408" s="187"/>
      <c r="D408" s="188" t="s">
        <v>325</v>
      </c>
      <c r="E408" s="189" t="s">
        <v>1440</v>
      </c>
      <c r="F408" s="190" t="s">
        <v>3651</v>
      </c>
      <c r="G408" s="187"/>
      <c r="H408" s="191">
        <v>63</v>
      </c>
      <c r="I408" s="192"/>
      <c r="J408" s="187"/>
      <c r="K408" s="187"/>
      <c r="L408" s="193"/>
      <c r="M408" s="194"/>
      <c r="N408" s="195"/>
      <c r="O408" s="195"/>
      <c r="P408" s="195"/>
      <c r="Q408" s="195"/>
      <c r="R408" s="195"/>
      <c r="S408" s="195"/>
      <c r="T408" s="196"/>
      <c r="AT408" s="197" t="s">
        <v>325</v>
      </c>
      <c r="AU408" s="197" t="s">
        <v>106</v>
      </c>
      <c r="AV408" s="11" t="s">
        <v>106</v>
      </c>
      <c r="AW408" s="11" t="s">
        <v>31</v>
      </c>
      <c r="AX408" s="11" t="s">
        <v>77</v>
      </c>
      <c r="AY408" s="197" t="s">
        <v>310</v>
      </c>
    </row>
    <row r="409" spans="2:65" s="1" customFormat="1" ht="16.5" customHeight="1">
      <c r="B409" s="31"/>
      <c r="C409" s="208" t="s">
        <v>1363</v>
      </c>
      <c r="D409" s="208" t="s">
        <v>422</v>
      </c>
      <c r="E409" s="209" t="s">
        <v>2403</v>
      </c>
      <c r="F409" s="210" t="s">
        <v>2404</v>
      </c>
      <c r="G409" s="211" t="s">
        <v>1084</v>
      </c>
      <c r="H409" s="212">
        <v>25</v>
      </c>
      <c r="I409" s="213"/>
      <c r="J409" s="212">
        <f>ROUND(I409*H409,2)</f>
        <v>0</v>
      </c>
      <c r="K409" s="210" t="s">
        <v>402</v>
      </c>
      <c r="L409" s="214"/>
      <c r="M409" s="215" t="s">
        <v>1</v>
      </c>
      <c r="N409" s="216" t="s">
        <v>41</v>
      </c>
      <c r="O409" s="57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AR409" s="14" t="s">
        <v>391</v>
      </c>
      <c r="AT409" s="14" t="s">
        <v>422</v>
      </c>
      <c r="AU409" s="14" t="s">
        <v>106</v>
      </c>
      <c r="AY409" s="14" t="s">
        <v>310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4" t="s">
        <v>106</v>
      </c>
      <c r="BK409" s="185">
        <f>ROUND(I409*H409,2)</f>
        <v>0</v>
      </c>
      <c r="BL409" s="14" t="s">
        <v>314</v>
      </c>
      <c r="BM409" s="14" t="s">
        <v>3652</v>
      </c>
    </row>
    <row r="410" spans="2:51" s="11" customFormat="1" ht="11.25">
      <c r="B410" s="186"/>
      <c r="C410" s="187"/>
      <c r="D410" s="188" t="s">
        <v>325</v>
      </c>
      <c r="E410" s="189" t="s">
        <v>1446</v>
      </c>
      <c r="F410" s="190" t="s">
        <v>3653</v>
      </c>
      <c r="G410" s="187"/>
      <c r="H410" s="191">
        <v>25</v>
      </c>
      <c r="I410" s="192"/>
      <c r="J410" s="187"/>
      <c r="K410" s="187"/>
      <c r="L410" s="193"/>
      <c r="M410" s="194"/>
      <c r="N410" s="195"/>
      <c r="O410" s="195"/>
      <c r="P410" s="195"/>
      <c r="Q410" s="195"/>
      <c r="R410" s="195"/>
      <c r="S410" s="195"/>
      <c r="T410" s="196"/>
      <c r="AT410" s="197" t="s">
        <v>325</v>
      </c>
      <c r="AU410" s="197" t="s">
        <v>106</v>
      </c>
      <c r="AV410" s="11" t="s">
        <v>106</v>
      </c>
      <c r="AW410" s="11" t="s">
        <v>31</v>
      </c>
      <c r="AX410" s="11" t="s">
        <v>77</v>
      </c>
      <c r="AY410" s="197" t="s">
        <v>310</v>
      </c>
    </row>
    <row r="411" spans="2:65" s="1" customFormat="1" ht="16.5" customHeight="1">
      <c r="B411" s="31"/>
      <c r="C411" s="208" t="s">
        <v>1369</v>
      </c>
      <c r="D411" s="208" t="s">
        <v>422</v>
      </c>
      <c r="E411" s="209" t="s">
        <v>2407</v>
      </c>
      <c r="F411" s="210" t="s">
        <v>2408</v>
      </c>
      <c r="G411" s="211" t="s">
        <v>1084</v>
      </c>
      <c r="H411" s="212">
        <v>1</v>
      </c>
      <c r="I411" s="213"/>
      <c r="J411" s="212">
        <f>ROUND(I411*H411,2)</f>
        <v>0</v>
      </c>
      <c r="K411" s="210" t="s">
        <v>321</v>
      </c>
      <c r="L411" s="214"/>
      <c r="M411" s="215" t="s">
        <v>1</v>
      </c>
      <c r="N411" s="216" t="s">
        <v>41</v>
      </c>
      <c r="O411" s="57"/>
      <c r="P411" s="183">
        <f>O411*H411</f>
        <v>0</v>
      </c>
      <c r="Q411" s="183">
        <v>0.0004</v>
      </c>
      <c r="R411" s="183">
        <f>Q411*H411</f>
        <v>0.0004</v>
      </c>
      <c r="S411" s="183">
        <v>0</v>
      </c>
      <c r="T411" s="184">
        <f>S411*H411</f>
        <v>0</v>
      </c>
      <c r="AR411" s="14" t="s">
        <v>391</v>
      </c>
      <c r="AT411" s="14" t="s">
        <v>422</v>
      </c>
      <c r="AU411" s="14" t="s">
        <v>106</v>
      </c>
      <c r="AY411" s="14" t="s">
        <v>310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14" t="s">
        <v>106</v>
      </c>
      <c r="BK411" s="185">
        <f>ROUND(I411*H411,2)</f>
        <v>0</v>
      </c>
      <c r="BL411" s="14" t="s">
        <v>314</v>
      </c>
      <c r="BM411" s="14" t="s">
        <v>3654</v>
      </c>
    </row>
    <row r="412" spans="2:51" s="11" customFormat="1" ht="11.25">
      <c r="B412" s="186"/>
      <c r="C412" s="187"/>
      <c r="D412" s="188" t="s">
        <v>325</v>
      </c>
      <c r="E412" s="189" t="s">
        <v>1451</v>
      </c>
      <c r="F412" s="190" t="s">
        <v>77</v>
      </c>
      <c r="G412" s="187"/>
      <c r="H412" s="191">
        <v>1</v>
      </c>
      <c r="I412" s="192"/>
      <c r="J412" s="187"/>
      <c r="K412" s="187"/>
      <c r="L412" s="193"/>
      <c r="M412" s="194"/>
      <c r="N412" s="195"/>
      <c r="O412" s="195"/>
      <c r="P412" s="195"/>
      <c r="Q412" s="195"/>
      <c r="R412" s="195"/>
      <c r="S412" s="195"/>
      <c r="T412" s="196"/>
      <c r="AT412" s="197" t="s">
        <v>325</v>
      </c>
      <c r="AU412" s="197" t="s">
        <v>106</v>
      </c>
      <c r="AV412" s="11" t="s">
        <v>106</v>
      </c>
      <c r="AW412" s="11" t="s">
        <v>31</v>
      </c>
      <c r="AX412" s="11" t="s">
        <v>77</v>
      </c>
      <c r="AY412" s="197" t="s">
        <v>310</v>
      </c>
    </row>
    <row r="413" spans="2:65" s="1" customFormat="1" ht="16.5" customHeight="1">
      <c r="B413" s="31"/>
      <c r="C413" s="208" t="s">
        <v>1375</v>
      </c>
      <c r="D413" s="208" t="s">
        <v>422</v>
      </c>
      <c r="E413" s="209" t="s">
        <v>2410</v>
      </c>
      <c r="F413" s="210" t="s">
        <v>2411</v>
      </c>
      <c r="G413" s="211" t="s">
        <v>1084</v>
      </c>
      <c r="H413" s="212">
        <v>3</v>
      </c>
      <c r="I413" s="213"/>
      <c r="J413" s="212">
        <f>ROUND(I413*H413,2)</f>
        <v>0</v>
      </c>
      <c r="K413" s="210" t="s">
        <v>321</v>
      </c>
      <c r="L413" s="214"/>
      <c r="M413" s="215" t="s">
        <v>1</v>
      </c>
      <c r="N413" s="216" t="s">
        <v>41</v>
      </c>
      <c r="O413" s="57"/>
      <c r="P413" s="183">
        <f>O413*H413</f>
        <v>0</v>
      </c>
      <c r="Q413" s="183">
        <v>0.0004</v>
      </c>
      <c r="R413" s="183">
        <f>Q413*H413</f>
        <v>0.0012000000000000001</v>
      </c>
      <c r="S413" s="183">
        <v>0</v>
      </c>
      <c r="T413" s="184">
        <f>S413*H413</f>
        <v>0</v>
      </c>
      <c r="AR413" s="14" t="s">
        <v>391</v>
      </c>
      <c r="AT413" s="14" t="s">
        <v>422</v>
      </c>
      <c r="AU413" s="14" t="s">
        <v>106</v>
      </c>
      <c r="AY413" s="14" t="s">
        <v>310</v>
      </c>
      <c r="BE413" s="185">
        <f>IF(N413="základní",J413,0)</f>
        <v>0</v>
      </c>
      <c r="BF413" s="185">
        <f>IF(N413="snížená",J413,0)</f>
        <v>0</v>
      </c>
      <c r="BG413" s="185">
        <f>IF(N413="zákl. přenesená",J413,0)</f>
        <v>0</v>
      </c>
      <c r="BH413" s="185">
        <f>IF(N413="sníž. přenesená",J413,0)</f>
        <v>0</v>
      </c>
      <c r="BI413" s="185">
        <f>IF(N413="nulová",J413,0)</f>
        <v>0</v>
      </c>
      <c r="BJ413" s="14" t="s">
        <v>106</v>
      </c>
      <c r="BK413" s="185">
        <f>ROUND(I413*H413,2)</f>
        <v>0</v>
      </c>
      <c r="BL413" s="14" t="s">
        <v>314</v>
      </c>
      <c r="BM413" s="14" t="s">
        <v>3655</v>
      </c>
    </row>
    <row r="414" spans="2:51" s="11" customFormat="1" ht="11.25">
      <c r="B414" s="186"/>
      <c r="C414" s="187"/>
      <c r="D414" s="188" t="s">
        <v>325</v>
      </c>
      <c r="E414" s="189" t="s">
        <v>1457</v>
      </c>
      <c r="F414" s="190" t="s">
        <v>1250</v>
      </c>
      <c r="G414" s="187"/>
      <c r="H414" s="191">
        <v>3</v>
      </c>
      <c r="I414" s="192"/>
      <c r="J414" s="187"/>
      <c r="K414" s="187"/>
      <c r="L414" s="193"/>
      <c r="M414" s="194"/>
      <c r="N414" s="195"/>
      <c r="O414" s="195"/>
      <c r="P414" s="195"/>
      <c r="Q414" s="195"/>
      <c r="R414" s="195"/>
      <c r="S414" s="195"/>
      <c r="T414" s="196"/>
      <c r="AT414" s="197" t="s">
        <v>325</v>
      </c>
      <c r="AU414" s="197" t="s">
        <v>106</v>
      </c>
      <c r="AV414" s="11" t="s">
        <v>106</v>
      </c>
      <c r="AW414" s="11" t="s">
        <v>31</v>
      </c>
      <c r="AX414" s="11" t="s">
        <v>77</v>
      </c>
      <c r="AY414" s="197" t="s">
        <v>310</v>
      </c>
    </row>
    <row r="415" spans="2:65" s="1" customFormat="1" ht="16.5" customHeight="1">
      <c r="B415" s="31"/>
      <c r="C415" s="208" t="s">
        <v>1381</v>
      </c>
      <c r="D415" s="208" t="s">
        <v>422</v>
      </c>
      <c r="E415" s="209" t="s">
        <v>2413</v>
      </c>
      <c r="F415" s="210" t="s">
        <v>2414</v>
      </c>
      <c r="G415" s="211" t="s">
        <v>1084</v>
      </c>
      <c r="H415" s="212">
        <v>3</v>
      </c>
      <c r="I415" s="213"/>
      <c r="J415" s="212">
        <f>ROUND(I415*H415,2)</f>
        <v>0</v>
      </c>
      <c r="K415" s="210" t="s">
        <v>321</v>
      </c>
      <c r="L415" s="214"/>
      <c r="M415" s="215" t="s">
        <v>1</v>
      </c>
      <c r="N415" s="216" t="s">
        <v>41</v>
      </c>
      <c r="O415" s="57"/>
      <c r="P415" s="183">
        <f>O415*H415</f>
        <v>0</v>
      </c>
      <c r="Q415" s="183">
        <v>0.0004</v>
      </c>
      <c r="R415" s="183">
        <f>Q415*H415</f>
        <v>0.0012000000000000001</v>
      </c>
      <c r="S415" s="183">
        <v>0</v>
      </c>
      <c r="T415" s="184">
        <f>S415*H415</f>
        <v>0</v>
      </c>
      <c r="AR415" s="14" t="s">
        <v>391</v>
      </c>
      <c r="AT415" s="14" t="s">
        <v>422</v>
      </c>
      <c r="AU415" s="14" t="s">
        <v>106</v>
      </c>
      <c r="AY415" s="14" t="s">
        <v>310</v>
      </c>
      <c r="BE415" s="185">
        <f>IF(N415="základní",J415,0)</f>
        <v>0</v>
      </c>
      <c r="BF415" s="185">
        <f>IF(N415="snížená",J415,0)</f>
        <v>0</v>
      </c>
      <c r="BG415" s="185">
        <f>IF(N415="zákl. přenesená",J415,0)</f>
        <v>0</v>
      </c>
      <c r="BH415" s="185">
        <f>IF(N415="sníž. přenesená",J415,0)</f>
        <v>0</v>
      </c>
      <c r="BI415" s="185">
        <f>IF(N415="nulová",J415,0)</f>
        <v>0</v>
      </c>
      <c r="BJ415" s="14" t="s">
        <v>106</v>
      </c>
      <c r="BK415" s="185">
        <f>ROUND(I415*H415,2)</f>
        <v>0</v>
      </c>
      <c r="BL415" s="14" t="s">
        <v>314</v>
      </c>
      <c r="BM415" s="14" t="s">
        <v>3656</v>
      </c>
    </row>
    <row r="416" spans="2:51" s="11" customFormat="1" ht="11.25">
      <c r="B416" s="186"/>
      <c r="C416" s="187"/>
      <c r="D416" s="188" t="s">
        <v>325</v>
      </c>
      <c r="E416" s="189" t="s">
        <v>1463</v>
      </c>
      <c r="F416" s="190" t="s">
        <v>1250</v>
      </c>
      <c r="G416" s="187"/>
      <c r="H416" s="191">
        <v>3</v>
      </c>
      <c r="I416" s="192"/>
      <c r="J416" s="187"/>
      <c r="K416" s="187"/>
      <c r="L416" s="193"/>
      <c r="M416" s="194"/>
      <c r="N416" s="195"/>
      <c r="O416" s="195"/>
      <c r="P416" s="195"/>
      <c r="Q416" s="195"/>
      <c r="R416" s="195"/>
      <c r="S416" s="195"/>
      <c r="T416" s="196"/>
      <c r="AT416" s="197" t="s">
        <v>325</v>
      </c>
      <c r="AU416" s="197" t="s">
        <v>106</v>
      </c>
      <c r="AV416" s="11" t="s">
        <v>106</v>
      </c>
      <c r="AW416" s="11" t="s">
        <v>31</v>
      </c>
      <c r="AX416" s="11" t="s">
        <v>77</v>
      </c>
      <c r="AY416" s="197" t="s">
        <v>310</v>
      </c>
    </row>
    <row r="417" spans="2:65" s="1" customFormat="1" ht="16.5" customHeight="1">
      <c r="B417" s="31"/>
      <c r="C417" s="208" t="s">
        <v>1386</v>
      </c>
      <c r="D417" s="208" t="s">
        <v>422</v>
      </c>
      <c r="E417" s="209" t="s">
        <v>2416</v>
      </c>
      <c r="F417" s="210" t="s">
        <v>2417</v>
      </c>
      <c r="G417" s="211" t="s">
        <v>422</v>
      </c>
      <c r="H417" s="212">
        <v>1.75</v>
      </c>
      <c r="I417" s="213"/>
      <c r="J417" s="212">
        <f>ROUND(I417*H417,2)</f>
        <v>0</v>
      </c>
      <c r="K417" s="210" t="s">
        <v>321</v>
      </c>
      <c r="L417" s="214"/>
      <c r="M417" s="215" t="s">
        <v>1</v>
      </c>
      <c r="N417" s="216" t="s">
        <v>41</v>
      </c>
      <c r="O417" s="57"/>
      <c r="P417" s="183">
        <f>O417*H417</f>
        <v>0</v>
      </c>
      <c r="Q417" s="183">
        <v>5E-05</v>
      </c>
      <c r="R417" s="183">
        <f>Q417*H417</f>
        <v>8.75E-05</v>
      </c>
      <c r="S417" s="183">
        <v>0</v>
      </c>
      <c r="T417" s="184">
        <f>S417*H417</f>
        <v>0</v>
      </c>
      <c r="AR417" s="14" t="s">
        <v>391</v>
      </c>
      <c r="AT417" s="14" t="s">
        <v>422</v>
      </c>
      <c r="AU417" s="14" t="s">
        <v>106</v>
      </c>
      <c r="AY417" s="14" t="s">
        <v>310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14" t="s">
        <v>106</v>
      </c>
      <c r="BK417" s="185">
        <f>ROUND(I417*H417,2)</f>
        <v>0</v>
      </c>
      <c r="BL417" s="14" t="s">
        <v>314</v>
      </c>
      <c r="BM417" s="14" t="s">
        <v>3657</v>
      </c>
    </row>
    <row r="418" spans="2:51" s="11" customFormat="1" ht="11.25">
      <c r="B418" s="186"/>
      <c r="C418" s="187"/>
      <c r="D418" s="188" t="s">
        <v>325</v>
      </c>
      <c r="E418" s="189" t="s">
        <v>1469</v>
      </c>
      <c r="F418" s="190" t="s">
        <v>2419</v>
      </c>
      <c r="G418" s="187"/>
      <c r="H418" s="191">
        <v>1.75</v>
      </c>
      <c r="I418" s="192"/>
      <c r="J418" s="187"/>
      <c r="K418" s="187"/>
      <c r="L418" s="193"/>
      <c r="M418" s="194"/>
      <c r="N418" s="195"/>
      <c r="O418" s="195"/>
      <c r="P418" s="195"/>
      <c r="Q418" s="195"/>
      <c r="R418" s="195"/>
      <c r="S418" s="195"/>
      <c r="T418" s="196"/>
      <c r="AT418" s="197" t="s">
        <v>325</v>
      </c>
      <c r="AU418" s="197" t="s">
        <v>106</v>
      </c>
      <c r="AV418" s="11" t="s">
        <v>106</v>
      </c>
      <c r="AW418" s="11" t="s">
        <v>31</v>
      </c>
      <c r="AX418" s="11" t="s">
        <v>77</v>
      </c>
      <c r="AY418" s="197" t="s">
        <v>310</v>
      </c>
    </row>
    <row r="419" spans="2:65" s="1" customFormat="1" ht="16.5" customHeight="1">
      <c r="B419" s="31"/>
      <c r="C419" s="208" t="s">
        <v>1392</v>
      </c>
      <c r="D419" s="208" t="s">
        <v>422</v>
      </c>
      <c r="E419" s="209" t="s">
        <v>2420</v>
      </c>
      <c r="F419" s="210" t="s">
        <v>2421</v>
      </c>
      <c r="G419" s="211" t="s">
        <v>1084</v>
      </c>
      <c r="H419" s="212">
        <v>3.5</v>
      </c>
      <c r="I419" s="213"/>
      <c r="J419" s="212">
        <f>ROUND(I419*H419,2)</f>
        <v>0</v>
      </c>
      <c r="K419" s="210" t="s">
        <v>321</v>
      </c>
      <c r="L419" s="214"/>
      <c r="M419" s="215" t="s">
        <v>1</v>
      </c>
      <c r="N419" s="216" t="s">
        <v>41</v>
      </c>
      <c r="O419" s="57"/>
      <c r="P419" s="183">
        <f>O419*H419</f>
        <v>0</v>
      </c>
      <c r="Q419" s="183">
        <v>5E-05</v>
      </c>
      <c r="R419" s="183">
        <f>Q419*H419</f>
        <v>0.000175</v>
      </c>
      <c r="S419" s="183">
        <v>0</v>
      </c>
      <c r="T419" s="184">
        <f>S419*H419</f>
        <v>0</v>
      </c>
      <c r="AR419" s="14" t="s">
        <v>391</v>
      </c>
      <c r="AT419" s="14" t="s">
        <v>422</v>
      </c>
      <c r="AU419" s="14" t="s">
        <v>106</v>
      </c>
      <c r="AY419" s="14" t="s">
        <v>310</v>
      </c>
      <c r="BE419" s="185">
        <f>IF(N419="základní",J419,0)</f>
        <v>0</v>
      </c>
      <c r="BF419" s="185">
        <f>IF(N419="snížená",J419,0)</f>
        <v>0</v>
      </c>
      <c r="BG419" s="185">
        <f>IF(N419="zákl. přenesená",J419,0)</f>
        <v>0</v>
      </c>
      <c r="BH419" s="185">
        <f>IF(N419="sníž. přenesená",J419,0)</f>
        <v>0</v>
      </c>
      <c r="BI419" s="185">
        <f>IF(N419="nulová",J419,0)</f>
        <v>0</v>
      </c>
      <c r="BJ419" s="14" t="s">
        <v>106</v>
      </c>
      <c r="BK419" s="185">
        <f>ROUND(I419*H419,2)</f>
        <v>0</v>
      </c>
      <c r="BL419" s="14" t="s">
        <v>314</v>
      </c>
      <c r="BM419" s="14" t="s">
        <v>3658</v>
      </c>
    </row>
    <row r="420" spans="2:51" s="11" customFormat="1" ht="11.25">
      <c r="B420" s="186"/>
      <c r="C420" s="187"/>
      <c r="D420" s="188" t="s">
        <v>325</v>
      </c>
      <c r="E420" s="189" t="s">
        <v>1475</v>
      </c>
      <c r="F420" s="190" t="s">
        <v>3659</v>
      </c>
      <c r="G420" s="187"/>
      <c r="H420" s="191">
        <v>3.5</v>
      </c>
      <c r="I420" s="192"/>
      <c r="J420" s="187"/>
      <c r="K420" s="187"/>
      <c r="L420" s="193"/>
      <c r="M420" s="194"/>
      <c r="N420" s="195"/>
      <c r="O420" s="195"/>
      <c r="P420" s="195"/>
      <c r="Q420" s="195"/>
      <c r="R420" s="195"/>
      <c r="S420" s="195"/>
      <c r="T420" s="196"/>
      <c r="AT420" s="197" t="s">
        <v>325</v>
      </c>
      <c r="AU420" s="197" t="s">
        <v>106</v>
      </c>
      <c r="AV420" s="11" t="s">
        <v>106</v>
      </c>
      <c r="AW420" s="11" t="s">
        <v>31</v>
      </c>
      <c r="AX420" s="11" t="s">
        <v>77</v>
      </c>
      <c r="AY420" s="197" t="s">
        <v>310</v>
      </c>
    </row>
    <row r="421" spans="2:65" s="1" customFormat="1" ht="78.75" customHeight="1">
      <c r="B421" s="31"/>
      <c r="C421" s="208" t="s">
        <v>1398</v>
      </c>
      <c r="D421" s="208" t="s">
        <v>422</v>
      </c>
      <c r="E421" s="209" t="s">
        <v>2424</v>
      </c>
      <c r="F421" s="210" t="s">
        <v>2425</v>
      </c>
      <c r="G421" s="211" t="s">
        <v>720</v>
      </c>
      <c r="H421" s="212">
        <v>1</v>
      </c>
      <c r="I421" s="213"/>
      <c r="J421" s="212">
        <f>ROUND(I421*H421,2)</f>
        <v>0</v>
      </c>
      <c r="K421" s="210" t="s">
        <v>402</v>
      </c>
      <c r="L421" s="214"/>
      <c r="M421" s="215" t="s">
        <v>1</v>
      </c>
      <c r="N421" s="216" t="s">
        <v>41</v>
      </c>
      <c r="O421" s="57"/>
      <c r="P421" s="183">
        <f>O421*H421</f>
        <v>0</v>
      </c>
      <c r="Q421" s="183">
        <v>0</v>
      </c>
      <c r="R421" s="183">
        <f>Q421*H421</f>
        <v>0</v>
      </c>
      <c r="S421" s="183">
        <v>0</v>
      </c>
      <c r="T421" s="184">
        <f>S421*H421</f>
        <v>0</v>
      </c>
      <c r="AR421" s="14" t="s">
        <v>391</v>
      </c>
      <c r="AT421" s="14" t="s">
        <v>422</v>
      </c>
      <c r="AU421" s="14" t="s">
        <v>106</v>
      </c>
      <c r="AY421" s="14" t="s">
        <v>310</v>
      </c>
      <c r="BE421" s="185">
        <f>IF(N421="základní",J421,0)</f>
        <v>0</v>
      </c>
      <c r="BF421" s="185">
        <f>IF(N421="snížená",J421,0)</f>
        <v>0</v>
      </c>
      <c r="BG421" s="185">
        <f>IF(N421="zákl. přenesená",J421,0)</f>
        <v>0</v>
      </c>
      <c r="BH421" s="185">
        <f>IF(N421="sníž. přenesená",J421,0)</f>
        <v>0</v>
      </c>
      <c r="BI421" s="185">
        <f>IF(N421="nulová",J421,0)</f>
        <v>0</v>
      </c>
      <c r="BJ421" s="14" t="s">
        <v>106</v>
      </c>
      <c r="BK421" s="185">
        <f>ROUND(I421*H421,2)</f>
        <v>0</v>
      </c>
      <c r="BL421" s="14" t="s">
        <v>314</v>
      </c>
      <c r="BM421" s="14" t="s">
        <v>3660</v>
      </c>
    </row>
    <row r="422" spans="2:51" s="11" customFormat="1" ht="11.25">
      <c r="B422" s="186"/>
      <c r="C422" s="187"/>
      <c r="D422" s="188" t="s">
        <v>325</v>
      </c>
      <c r="E422" s="189" t="s">
        <v>1480</v>
      </c>
      <c r="F422" s="190" t="s">
        <v>77</v>
      </c>
      <c r="G422" s="187"/>
      <c r="H422" s="191">
        <v>1</v>
      </c>
      <c r="I422" s="192"/>
      <c r="J422" s="187"/>
      <c r="K422" s="187"/>
      <c r="L422" s="193"/>
      <c r="M422" s="194"/>
      <c r="N422" s="195"/>
      <c r="O422" s="195"/>
      <c r="P422" s="195"/>
      <c r="Q422" s="195"/>
      <c r="R422" s="195"/>
      <c r="S422" s="195"/>
      <c r="T422" s="196"/>
      <c r="AT422" s="197" t="s">
        <v>325</v>
      </c>
      <c r="AU422" s="197" t="s">
        <v>106</v>
      </c>
      <c r="AV422" s="11" t="s">
        <v>106</v>
      </c>
      <c r="AW422" s="11" t="s">
        <v>31</v>
      </c>
      <c r="AX422" s="11" t="s">
        <v>77</v>
      </c>
      <c r="AY422" s="197" t="s">
        <v>310</v>
      </c>
    </row>
    <row r="423" spans="2:65" s="1" customFormat="1" ht="78.75" customHeight="1">
      <c r="B423" s="31"/>
      <c r="C423" s="208" t="s">
        <v>1404</v>
      </c>
      <c r="D423" s="208" t="s">
        <v>422</v>
      </c>
      <c r="E423" s="209" t="s">
        <v>2428</v>
      </c>
      <c r="F423" s="210" t="s">
        <v>3661</v>
      </c>
      <c r="G423" s="211" t="s">
        <v>720</v>
      </c>
      <c r="H423" s="212">
        <v>1</v>
      </c>
      <c r="I423" s="213"/>
      <c r="J423" s="212">
        <f>ROUND(I423*H423,2)</f>
        <v>0</v>
      </c>
      <c r="K423" s="210" t="s">
        <v>402</v>
      </c>
      <c r="L423" s="214"/>
      <c r="M423" s="215" t="s">
        <v>1</v>
      </c>
      <c r="N423" s="216" t="s">
        <v>41</v>
      </c>
      <c r="O423" s="57"/>
      <c r="P423" s="183">
        <f>O423*H423</f>
        <v>0</v>
      </c>
      <c r="Q423" s="183">
        <v>0</v>
      </c>
      <c r="R423" s="183">
        <f>Q423*H423</f>
        <v>0</v>
      </c>
      <c r="S423" s="183">
        <v>0</v>
      </c>
      <c r="T423" s="184">
        <f>S423*H423</f>
        <v>0</v>
      </c>
      <c r="AR423" s="14" t="s">
        <v>391</v>
      </c>
      <c r="AT423" s="14" t="s">
        <v>422</v>
      </c>
      <c r="AU423" s="14" t="s">
        <v>106</v>
      </c>
      <c r="AY423" s="14" t="s">
        <v>310</v>
      </c>
      <c r="BE423" s="185">
        <f>IF(N423="základní",J423,0)</f>
        <v>0</v>
      </c>
      <c r="BF423" s="185">
        <f>IF(N423="snížená",J423,0)</f>
        <v>0</v>
      </c>
      <c r="BG423" s="185">
        <f>IF(N423="zákl. přenesená",J423,0)</f>
        <v>0</v>
      </c>
      <c r="BH423" s="185">
        <f>IF(N423="sníž. přenesená",J423,0)</f>
        <v>0</v>
      </c>
      <c r="BI423" s="185">
        <f>IF(N423="nulová",J423,0)</f>
        <v>0</v>
      </c>
      <c r="BJ423" s="14" t="s">
        <v>106</v>
      </c>
      <c r="BK423" s="185">
        <f>ROUND(I423*H423,2)</f>
        <v>0</v>
      </c>
      <c r="BL423" s="14" t="s">
        <v>314</v>
      </c>
      <c r="BM423" s="14" t="s">
        <v>3662</v>
      </c>
    </row>
    <row r="424" spans="2:51" s="11" customFormat="1" ht="11.25">
      <c r="B424" s="186"/>
      <c r="C424" s="187"/>
      <c r="D424" s="188" t="s">
        <v>325</v>
      </c>
      <c r="E424" s="189" t="s">
        <v>1485</v>
      </c>
      <c r="F424" s="190" t="s">
        <v>77</v>
      </c>
      <c r="G424" s="187"/>
      <c r="H424" s="191">
        <v>1</v>
      </c>
      <c r="I424" s="192"/>
      <c r="J424" s="187"/>
      <c r="K424" s="187"/>
      <c r="L424" s="193"/>
      <c r="M424" s="194"/>
      <c r="N424" s="195"/>
      <c r="O424" s="195"/>
      <c r="P424" s="195"/>
      <c r="Q424" s="195"/>
      <c r="R424" s="195"/>
      <c r="S424" s="195"/>
      <c r="T424" s="196"/>
      <c r="AT424" s="197" t="s">
        <v>325</v>
      </c>
      <c r="AU424" s="197" t="s">
        <v>106</v>
      </c>
      <c r="AV424" s="11" t="s">
        <v>106</v>
      </c>
      <c r="AW424" s="11" t="s">
        <v>31</v>
      </c>
      <c r="AX424" s="11" t="s">
        <v>77</v>
      </c>
      <c r="AY424" s="197" t="s">
        <v>310</v>
      </c>
    </row>
    <row r="425" spans="2:65" s="1" customFormat="1" ht="16.5" customHeight="1">
      <c r="B425" s="31"/>
      <c r="C425" s="208" t="s">
        <v>1410</v>
      </c>
      <c r="D425" s="208" t="s">
        <v>422</v>
      </c>
      <c r="E425" s="209" t="s">
        <v>2430</v>
      </c>
      <c r="F425" s="210" t="s">
        <v>2431</v>
      </c>
      <c r="G425" s="211" t="s">
        <v>720</v>
      </c>
      <c r="H425" s="212">
        <v>1</v>
      </c>
      <c r="I425" s="213"/>
      <c r="J425" s="212">
        <f>ROUND(I425*H425,2)</f>
        <v>0</v>
      </c>
      <c r="K425" s="210" t="s">
        <v>402</v>
      </c>
      <c r="L425" s="214"/>
      <c r="M425" s="215" t="s">
        <v>1</v>
      </c>
      <c r="N425" s="216" t="s">
        <v>41</v>
      </c>
      <c r="O425" s="57"/>
      <c r="P425" s="183">
        <f>O425*H425</f>
        <v>0</v>
      </c>
      <c r="Q425" s="183">
        <v>0</v>
      </c>
      <c r="R425" s="183">
        <f>Q425*H425</f>
        <v>0</v>
      </c>
      <c r="S425" s="183">
        <v>0</v>
      </c>
      <c r="T425" s="184">
        <f>S425*H425</f>
        <v>0</v>
      </c>
      <c r="AR425" s="14" t="s">
        <v>391</v>
      </c>
      <c r="AT425" s="14" t="s">
        <v>422</v>
      </c>
      <c r="AU425" s="14" t="s">
        <v>106</v>
      </c>
      <c r="AY425" s="14" t="s">
        <v>310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14" t="s">
        <v>106</v>
      </c>
      <c r="BK425" s="185">
        <f>ROUND(I425*H425,2)</f>
        <v>0</v>
      </c>
      <c r="BL425" s="14" t="s">
        <v>314</v>
      </c>
      <c r="BM425" s="14" t="s">
        <v>3663</v>
      </c>
    </row>
    <row r="426" spans="2:51" s="11" customFormat="1" ht="11.25">
      <c r="B426" s="186"/>
      <c r="C426" s="187"/>
      <c r="D426" s="188" t="s">
        <v>325</v>
      </c>
      <c r="E426" s="189" t="s">
        <v>1491</v>
      </c>
      <c r="F426" s="190" t="s">
        <v>77</v>
      </c>
      <c r="G426" s="187"/>
      <c r="H426" s="191">
        <v>1</v>
      </c>
      <c r="I426" s="192"/>
      <c r="J426" s="187"/>
      <c r="K426" s="187"/>
      <c r="L426" s="193"/>
      <c r="M426" s="194"/>
      <c r="N426" s="195"/>
      <c r="O426" s="195"/>
      <c r="P426" s="195"/>
      <c r="Q426" s="195"/>
      <c r="R426" s="195"/>
      <c r="S426" s="195"/>
      <c r="T426" s="196"/>
      <c r="AT426" s="197" t="s">
        <v>325</v>
      </c>
      <c r="AU426" s="197" t="s">
        <v>106</v>
      </c>
      <c r="AV426" s="11" t="s">
        <v>106</v>
      </c>
      <c r="AW426" s="11" t="s">
        <v>31</v>
      </c>
      <c r="AX426" s="11" t="s">
        <v>77</v>
      </c>
      <c r="AY426" s="197" t="s">
        <v>310</v>
      </c>
    </row>
    <row r="427" spans="2:65" s="1" customFormat="1" ht="78.75" customHeight="1">
      <c r="B427" s="31"/>
      <c r="C427" s="208" t="s">
        <v>1415</v>
      </c>
      <c r="D427" s="208" t="s">
        <v>422</v>
      </c>
      <c r="E427" s="209" t="s">
        <v>3664</v>
      </c>
      <c r="F427" s="210" t="s">
        <v>3665</v>
      </c>
      <c r="G427" s="211" t="s">
        <v>720</v>
      </c>
      <c r="H427" s="212">
        <v>1</v>
      </c>
      <c r="I427" s="213"/>
      <c r="J427" s="212">
        <f>ROUND(I427*H427,2)</f>
        <v>0</v>
      </c>
      <c r="K427" s="210" t="s">
        <v>402</v>
      </c>
      <c r="L427" s="214"/>
      <c r="M427" s="215" t="s">
        <v>1</v>
      </c>
      <c r="N427" s="216" t="s">
        <v>41</v>
      </c>
      <c r="O427" s="57"/>
      <c r="P427" s="183">
        <f>O427*H427</f>
        <v>0</v>
      </c>
      <c r="Q427" s="183">
        <v>0</v>
      </c>
      <c r="R427" s="183">
        <f>Q427*H427</f>
        <v>0</v>
      </c>
      <c r="S427" s="183">
        <v>0</v>
      </c>
      <c r="T427" s="184">
        <f>S427*H427</f>
        <v>0</v>
      </c>
      <c r="AR427" s="14" t="s">
        <v>391</v>
      </c>
      <c r="AT427" s="14" t="s">
        <v>422</v>
      </c>
      <c r="AU427" s="14" t="s">
        <v>106</v>
      </c>
      <c r="AY427" s="14" t="s">
        <v>310</v>
      </c>
      <c r="BE427" s="185">
        <f>IF(N427="základní",J427,0)</f>
        <v>0</v>
      </c>
      <c r="BF427" s="185">
        <f>IF(N427="snížená",J427,0)</f>
        <v>0</v>
      </c>
      <c r="BG427" s="185">
        <f>IF(N427="zákl. přenesená",J427,0)</f>
        <v>0</v>
      </c>
      <c r="BH427" s="185">
        <f>IF(N427="sníž. přenesená",J427,0)</f>
        <v>0</v>
      </c>
      <c r="BI427" s="185">
        <f>IF(N427="nulová",J427,0)</f>
        <v>0</v>
      </c>
      <c r="BJ427" s="14" t="s">
        <v>106</v>
      </c>
      <c r="BK427" s="185">
        <f>ROUND(I427*H427,2)</f>
        <v>0</v>
      </c>
      <c r="BL427" s="14" t="s">
        <v>314</v>
      </c>
      <c r="BM427" s="14" t="s">
        <v>3666</v>
      </c>
    </row>
    <row r="428" spans="2:51" s="11" customFormat="1" ht="11.25">
      <c r="B428" s="186"/>
      <c r="C428" s="187"/>
      <c r="D428" s="188" t="s">
        <v>325</v>
      </c>
      <c r="E428" s="189" t="s">
        <v>1497</v>
      </c>
      <c r="F428" s="190" t="s">
        <v>77</v>
      </c>
      <c r="G428" s="187"/>
      <c r="H428" s="191">
        <v>1</v>
      </c>
      <c r="I428" s="192"/>
      <c r="J428" s="187"/>
      <c r="K428" s="187"/>
      <c r="L428" s="193"/>
      <c r="M428" s="194"/>
      <c r="N428" s="195"/>
      <c r="O428" s="195"/>
      <c r="P428" s="195"/>
      <c r="Q428" s="195"/>
      <c r="R428" s="195"/>
      <c r="S428" s="195"/>
      <c r="T428" s="196"/>
      <c r="AT428" s="197" t="s">
        <v>325</v>
      </c>
      <c r="AU428" s="197" t="s">
        <v>106</v>
      </c>
      <c r="AV428" s="11" t="s">
        <v>106</v>
      </c>
      <c r="AW428" s="11" t="s">
        <v>31</v>
      </c>
      <c r="AX428" s="11" t="s">
        <v>77</v>
      </c>
      <c r="AY428" s="197" t="s">
        <v>310</v>
      </c>
    </row>
    <row r="429" spans="2:65" s="1" customFormat="1" ht="16.5" customHeight="1">
      <c r="B429" s="31"/>
      <c r="C429" s="208" t="s">
        <v>1420</v>
      </c>
      <c r="D429" s="208" t="s">
        <v>422</v>
      </c>
      <c r="E429" s="209" t="s">
        <v>1896</v>
      </c>
      <c r="F429" s="210" t="s">
        <v>1897</v>
      </c>
      <c r="G429" s="211" t="s">
        <v>720</v>
      </c>
      <c r="H429" s="212">
        <v>3</v>
      </c>
      <c r="I429" s="213"/>
      <c r="J429" s="212">
        <f>ROUND(I429*H429,2)</f>
        <v>0</v>
      </c>
      <c r="K429" s="210" t="s">
        <v>402</v>
      </c>
      <c r="L429" s="214"/>
      <c r="M429" s="215" t="s">
        <v>1</v>
      </c>
      <c r="N429" s="216" t="s">
        <v>41</v>
      </c>
      <c r="O429" s="57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AR429" s="14" t="s">
        <v>391</v>
      </c>
      <c r="AT429" s="14" t="s">
        <v>422</v>
      </c>
      <c r="AU429" s="14" t="s">
        <v>106</v>
      </c>
      <c r="AY429" s="14" t="s">
        <v>310</v>
      </c>
      <c r="BE429" s="185">
        <f>IF(N429="základní",J429,0)</f>
        <v>0</v>
      </c>
      <c r="BF429" s="185">
        <f>IF(N429="snížená",J429,0)</f>
        <v>0</v>
      </c>
      <c r="BG429" s="185">
        <f>IF(N429="zákl. přenesená",J429,0)</f>
        <v>0</v>
      </c>
      <c r="BH429" s="185">
        <f>IF(N429="sníž. přenesená",J429,0)</f>
        <v>0</v>
      </c>
      <c r="BI429" s="185">
        <f>IF(N429="nulová",J429,0)</f>
        <v>0</v>
      </c>
      <c r="BJ429" s="14" t="s">
        <v>106</v>
      </c>
      <c r="BK429" s="185">
        <f>ROUND(I429*H429,2)</f>
        <v>0</v>
      </c>
      <c r="BL429" s="14" t="s">
        <v>314</v>
      </c>
      <c r="BM429" s="14" t="s">
        <v>3667</v>
      </c>
    </row>
    <row r="430" spans="2:51" s="11" customFormat="1" ht="11.25">
      <c r="B430" s="186"/>
      <c r="C430" s="187"/>
      <c r="D430" s="188" t="s">
        <v>325</v>
      </c>
      <c r="E430" s="189" t="s">
        <v>1502</v>
      </c>
      <c r="F430" s="190" t="s">
        <v>344</v>
      </c>
      <c r="G430" s="187"/>
      <c r="H430" s="191">
        <v>3</v>
      </c>
      <c r="I430" s="192"/>
      <c r="J430" s="187"/>
      <c r="K430" s="187"/>
      <c r="L430" s="193"/>
      <c r="M430" s="194"/>
      <c r="N430" s="195"/>
      <c r="O430" s="195"/>
      <c r="P430" s="195"/>
      <c r="Q430" s="195"/>
      <c r="R430" s="195"/>
      <c r="S430" s="195"/>
      <c r="T430" s="196"/>
      <c r="AT430" s="197" t="s">
        <v>325</v>
      </c>
      <c r="AU430" s="197" t="s">
        <v>106</v>
      </c>
      <c r="AV430" s="11" t="s">
        <v>106</v>
      </c>
      <c r="AW430" s="11" t="s">
        <v>31</v>
      </c>
      <c r="AX430" s="11" t="s">
        <v>77</v>
      </c>
      <c r="AY430" s="197" t="s">
        <v>310</v>
      </c>
    </row>
    <row r="431" spans="2:65" s="1" customFormat="1" ht="22.5" customHeight="1">
      <c r="B431" s="31"/>
      <c r="C431" s="175" t="s">
        <v>1426</v>
      </c>
      <c r="D431" s="175" t="s">
        <v>317</v>
      </c>
      <c r="E431" s="176" t="s">
        <v>1901</v>
      </c>
      <c r="F431" s="177" t="s">
        <v>1902</v>
      </c>
      <c r="G431" s="178" t="s">
        <v>422</v>
      </c>
      <c r="H431" s="179">
        <v>39</v>
      </c>
      <c r="I431" s="180"/>
      <c r="J431" s="179">
        <f>ROUND(I431*H431,2)</f>
        <v>0</v>
      </c>
      <c r="K431" s="177" t="s">
        <v>402</v>
      </c>
      <c r="L431" s="35"/>
      <c r="M431" s="181" t="s">
        <v>1</v>
      </c>
      <c r="N431" s="182" t="s">
        <v>41</v>
      </c>
      <c r="O431" s="57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AR431" s="14" t="s">
        <v>314</v>
      </c>
      <c r="AT431" s="14" t="s">
        <v>317</v>
      </c>
      <c r="AU431" s="14" t="s">
        <v>106</v>
      </c>
      <c r="AY431" s="14" t="s">
        <v>310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14" t="s">
        <v>106</v>
      </c>
      <c r="BK431" s="185">
        <f>ROUND(I431*H431,2)</f>
        <v>0</v>
      </c>
      <c r="BL431" s="14" t="s">
        <v>314</v>
      </c>
      <c r="BM431" s="14" t="s">
        <v>3668</v>
      </c>
    </row>
    <row r="432" spans="2:51" s="11" customFormat="1" ht="11.25">
      <c r="B432" s="186"/>
      <c r="C432" s="187"/>
      <c r="D432" s="188" t="s">
        <v>325</v>
      </c>
      <c r="E432" s="189" t="s">
        <v>1507</v>
      </c>
      <c r="F432" s="190" t="s">
        <v>3669</v>
      </c>
      <c r="G432" s="187"/>
      <c r="H432" s="191">
        <v>39</v>
      </c>
      <c r="I432" s="192"/>
      <c r="J432" s="187"/>
      <c r="K432" s="187"/>
      <c r="L432" s="193"/>
      <c r="M432" s="194"/>
      <c r="N432" s="195"/>
      <c r="O432" s="195"/>
      <c r="P432" s="195"/>
      <c r="Q432" s="195"/>
      <c r="R432" s="195"/>
      <c r="S432" s="195"/>
      <c r="T432" s="196"/>
      <c r="AT432" s="197" t="s">
        <v>325</v>
      </c>
      <c r="AU432" s="197" t="s">
        <v>106</v>
      </c>
      <c r="AV432" s="11" t="s">
        <v>106</v>
      </c>
      <c r="AW432" s="11" t="s">
        <v>31</v>
      </c>
      <c r="AX432" s="11" t="s">
        <v>77</v>
      </c>
      <c r="AY432" s="197" t="s">
        <v>310</v>
      </c>
    </row>
    <row r="433" spans="2:65" s="1" customFormat="1" ht="22.5" customHeight="1">
      <c r="B433" s="31"/>
      <c r="C433" s="175" t="s">
        <v>1432</v>
      </c>
      <c r="D433" s="175" t="s">
        <v>317</v>
      </c>
      <c r="E433" s="176" t="s">
        <v>1906</v>
      </c>
      <c r="F433" s="177" t="s">
        <v>1907</v>
      </c>
      <c r="G433" s="178" t="s">
        <v>422</v>
      </c>
      <c r="H433" s="179">
        <v>12</v>
      </c>
      <c r="I433" s="180"/>
      <c r="J433" s="179">
        <f>ROUND(I433*H433,2)</f>
        <v>0</v>
      </c>
      <c r="K433" s="177" t="s">
        <v>402</v>
      </c>
      <c r="L433" s="35"/>
      <c r="M433" s="181" t="s">
        <v>1</v>
      </c>
      <c r="N433" s="182" t="s">
        <v>41</v>
      </c>
      <c r="O433" s="57"/>
      <c r="P433" s="183">
        <f>O433*H433</f>
        <v>0</v>
      </c>
      <c r="Q433" s="183">
        <v>0</v>
      </c>
      <c r="R433" s="183">
        <f>Q433*H433</f>
        <v>0</v>
      </c>
      <c r="S433" s="183">
        <v>0</v>
      </c>
      <c r="T433" s="184">
        <f>S433*H433</f>
        <v>0</v>
      </c>
      <c r="AR433" s="14" t="s">
        <v>314</v>
      </c>
      <c r="AT433" s="14" t="s">
        <v>317</v>
      </c>
      <c r="AU433" s="14" t="s">
        <v>106</v>
      </c>
      <c r="AY433" s="14" t="s">
        <v>310</v>
      </c>
      <c r="BE433" s="185">
        <f>IF(N433="základní",J433,0)</f>
        <v>0</v>
      </c>
      <c r="BF433" s="185">
        <f>IF(N433="snížená",J433,0)</f>
        <v>0</v>
      </c>
      <c r="BG433" s="185">
        <f>IF(N433="zákl. přenesená",J433,0)</f>
        <v>0</v>
      </c>
      <c r="BH433" s="185">
        <f>IF(N433="sníž. přenesená",J433,0)</f>
        <v>0</v>
      </c>
      <c r="BI433" s="185">
        <f>IF(N433="nulová",J433,0)</f>
        <v>0</v>
      </c>
      <c r="BJ433" s="14" t="s">
        <v>106</v>
      </c>
      <c r="BK433" s="185">
        <f>ROUND(I433*H433,2)</f>
        <v>0</v>
      </c>
      <c r="BL433" s="14" t="s">
        <v>314</v>
      </c>
      <c r="BM433" s="14" t="s">
        <v>3670</v>
      </c>
    </row>
    <row r="434" spans="2:51" s="11" customFormat="1" ht="11.25">
      <c r="B434" s="186"/>
      <c r="C434" s="187"/>
      <c r="D434" s="188" t="s">
        <v>325</v>
      </c>
      <c r="E434" s="189" t="s">
        <v>3089</v>
      </c>
      <c r="F434" s="190" t="s">
        <v>3671</v>
      </c>
      <c r="G434" s="187"/>
      <c r="H434" s="191">
        <v>12</v>
      </c>
      <c r="I434" s="192"/>
      <c r="J434" s="187"/>
      <c r="K434" s="187"/>
      <c r="L434" s="193"/>
      <c r="M434" s="194"/>
      <c r="N434" s="195"/>
      <c r="O434" s="195"/>
      <c r="P434" s="195"/>
      <c r="Q434" s="195"/>
      <c r="R434" s="195"/>
      <c r="S434" s="195"/>
      <c r="T434" s="196"/>
      <c r="AT434" s="197" t="s">
        <v>325</v>
      </c>
      <c r="AU434" s="197" t="s">
        <v>106</v>
      </c>
      <c r="AV434" s="11" t="s">
        <v>106</v>
      </c>
      <c r="AW434" s="11" t="s">
        <v>31</v>
      </c>
      <c r="AX434" s="11" t="s">
        <v>77</v>
      </c>
      <c r="AY434" s="197" t="s">
        <v>310</v>
      </c>
    </row>
    <row r="435" spans="2:65" s="1" customFormat="1" ht="22.5" customHeight="1">
      <c r="B435" s="31"/>
      <c r="C435" s="175" t="s">
        <v>1437</v>
      </c>
      <c r="D435" s="175" t="s">
        <v>317</v>
      </c>
      <c r="E435" s="176" t="s">
        <v>2436</v>
      </c>
      <c r="F435" s="177" t="s">
        <v>2437</v>
      </c>
      <c r="G435" s="178" t="s">
        <v>422</v>
      </c>
      <c r="H435" s="179">
        <v>6</v>
      </c>
      <c r="I435" s="180"/>
      <c r="J435" s="179">
        <f>ROUND(I435*H435,2)</f>
        <v>0</v>
      </c>
      <c r="K435" s="177" t="s">
        <v>402</v>
      </c>
      <c r="L435" s="35"/>
      <c r="M435" s="181" t="s">
        <v>1</v>
      </c>
      <c r="N435" s="182" t="s">
        <v>41</v>
      </c>
      <c r="O435" s="57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AR435" s="14" t="s">
        <v>314</v>
      </c>
      <c r="AT435" s="14" t="s">
        <v>317</v>
      </c>
      <c r="AU435" s="14" t="s">
        <v>106</v>
      </c>
      <c r="AY435" s="14" t="s">
        <v>310</v>
      </c>
      <c r="BE435" s="185">
        <f>IF(N435="základní",J435,0)</f>
        <v>0</v>
      </c>
      <c r="BF435" s="185">
        <f>IF(N435="snížená",J435,0)</f>
        <v>0</v>
      </c>
      <c r="BG435" s="185">
        <f>IF(N435="zákl. přenesená",J435,0)</f>
        <v>0</v>
      </c>
      <c r="BH435" s="185">
        <f>IF(N435="sníž. přenesená",J435,0)</f>
        <v>0</v>
      </c>
      <c r="BI435" s="185">
        <f>IF(N435="nulová",J435,0)</f>
        <v>0</v>
      </c>
      <c r="BJ435" s="14" t="s">
        <v>106</v>
      </c>
      <c r="BK435" s="185">
        <f>ROUND(I435*H435,2)</f>
        <v>0</v>
      </c>
      <c r="BL435" s="14" t="s">
        <v>314</v>
      </c>
      <c r="BM435" s="14" t="s">
        <v>3672</v>
      </c>
    </row>
    <row r="436" spans="2:51" s="11" customFormat="1" ht="11.25">
      <c r="B436" s="186"/>
      <c r="C436" s="187"/>
      <c r="D436" s="188" t="s">
        <v>325</v>
      </c>
      <c r="E436" s="189" t="s">
        <v>1349</v>
      </c>
      <c r="F436" s="190" t="s">
        <v>1114</v>
      </c>
      <c r="G436" s="187"/>
      <c r="H436" s="191">
        <v>6</v>
      </c>
      <c r="I436" s="192"/>
      <c r="J436" s="187"/>
      <c r="K436" s="187"/>
      <c r="L436" s="193"/>
      <c r="M436" s="194"/>
      <c r="N436" s="195"/>
      <c r="O436" s="195"/>
      <c r="P436" s="195"/>
      <c r="Q436" s="195"/>
      <c r="R436" s="195"/>
      <c r="S436" s="195"/>
      <c r="T436" s="196"/>
      <c r="AT436" s="197" t="s">
        <v>325</v>
      </c>
      <c r="AU436" s="197" t="s">
        <v>106</v>
      </c>
      <c r="AV436" s="11" t="s">
        <v>106</v>
      </c>
      <c r="AW436" s="11" t="s">
        <v>31</v>
      </c>
      <c r="AX436" s="11" t="s">
        <v>77</v>
      </c>
      <c r="AY436" s="197" t="s">
        <v>310</v>
      </c>
    </row>
    <row r="437" spans="2:65" s="1" customFormat="1" ht="22.5" customHeight="1">
      <c r="B437" s="31"/>
      <c r="C437" s="175" t="s">
        <v>1442</v>
      </c>
      <c r="D437" s="175" t="s">
        <v>317</v>
      </c>
      <c r="E437" s="176" t="s">
        <v>2439</v>
      </c>
      <c r="F437" s="177" t="s">
        <v>2440</v>
      </c>
      <c r="G437" s="178" t="s">
        <v>422</v>
      </c>
      <c r="H437" s="179">
        <v>10</v>
      </c>
      <c r="I437" s="180"/>
      <c r="J437" s="179">
        <f>ROUND(I437*H437,2)</f>
        <v>0</v>
      </c>
      <c r="K437" s="177" t="s">
        <v>402</v>
      </c>
      <c r="L437" s="35"/>
      <c r="M437" s="181" t="s">
        <v>1</v>
      </c>
      <c r="N437" s="182" t="s">
        <v>41</v>
      </c>
      <c r="O437" s="57"/>
      <c r="P437" s="183">
        <f>O437*H437</f>
        <v>0</v>
      </c>
      <c r="Q437" s="183">
        <v>0</v>
      </c>
      <c r="R437" s="183">
        <f>Q437*H437</f>
        <v>0</v>
      </c>
      <c r="S437" s="183">
        <v>0</v>
      </c>
      <c r="T437" s="184">
        <f>S437*H437</f>
        <v>0</v>
      </c>
      <c r="AR437" s="14" t="s">
        <v>314</v>
      </c>
      <c r="AT437" s="14" t="s">
        <v>317</v>
      </c>
      <c r="AU437" s="14" t="s">
        <v>106</v>
      </c>
      <c r="AY437" s="14" t="s">
        <v>310</v>
      </c>
      <c r="BE437" s="185">
        <f>IF(N437="základní",J437,0)</f>
        <v>0</v>
      </c>
      <c r="BF437" s="185">
        <f>IF(N437="snížená",J437,0)</f>
        <v>0</v>
      </c>
      <c r="BG437" s="185">
        <f>IF(N437="zákl. přenesená",J437,0)</f>
        <v>0</v>
      </c>
      <c r="BH437" s="185">
        <f>IF(N437="sníž. přenesená",J437,0)</f>
        <v>0</v>
      </c>
      <c r="BI437" s="185">
        <f>IF(N437="nulová",J437,0)</f>
        <v>0</v>
      </c>
      <c r="BJ437" s="14" t="s">
        <v>106</v>
      </c>
      <c r="BK437" s="185">
        <f>ROUND(I437*H437,2)</f>
        <v>0</v>
      </c>
      <c r="BL437" s="14" t="s">
        <v>314</v>
      </c>
      <c r="BM437" s="14" t="s">
        <v>3673</v>
      </c>
    </row>
    <row r="438" spans="2:51" s="11" customFormat="1" ht="11.25">
      <c r="B438" s="186"/>
      <c r="C438" s="187"/>
      <c r="D438" s="188" t="s">
        <v>325</v>
      </c>
      <c r="E438" s="189" t="s">
        <v>1355</v>
      </c>
      <c r="F438" s="190" t="s">
        <v>2395</v>
      </c>
      <c r="G438" s="187"/>
      <c r="H438" s="191">
        <v>10</v>
      </c>
      <c r="I438" s="192"/>
      <c r="J438" s="187"/>
      <c r="K438" s="187"/>
      <c r="L438" s="193"/>
      <c r="M438" s="194"/>
      <c r="N438" s="195"/>
      <c r="O438" s="195"/>
      <c r="P438" s="195"/>
      <c r="Q438" s="195"/>
      <c r="R438" s="195"/>
      <c r="S438" s="195"/>
      <c r="T438" s="196"/>
      <c r="AT438" s="197" t="s">
        <v>325</v>
      </c>
      <c r="AU438" s="197" t="s">
        <v>106</v>
      </c>
      <c r="AV438" s="11" t="s">
        <v>106</v>
      </c>
      <c r="AW438" s="11" t="s">
        <v>31</v>
      </c>
      <c r="AX438" s="11" t="s">
        <v>77</v>
      </c>
      <c r="AY438" s="197" t="s">
        <v>310</v>
      </c>
    </row>
    <row r="439" spans="2:65" s="1" customFormat="1" ht="16.5" customHeight="1">
      <c r="B439" s="31"/>
      <c r="C439" s="208" t="s">
        <v>1448</v>
      </c>
      <c r="D439" s="208" t="s">
        <v>422</v>
      </c>
      <c r="E439" s="209" t="s">
        <v>3674</v>
      </c>
      <c r="F439" s="210" t="s">
        <v>3675</v>
      </c>
      <c r="G439" s="211" t="s">
        <v>720</v>
      </c>
      <c r="H439" s="212">
        <v>6</v>
      </c>
      <c r="I439" s="213"/>
      <c r="J439" s="212">
        <f>ROUND(I439*H439,2)</f>
        <v>0</v>
      </c>
      <c r="K439" s="210" t="s">
        <v>402</v>
      </c>
      <c r="L439" s="214"/>
      <c r="M439" s="215" t="s">
        <v>1</v>
      </c>
      <c r="N439" s="216" t="s">
        <v>41</v>
      </c>
      <c r="O439" s="57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AR439" s="14" t="s">
        <v>391</v>
      </c>
      <c r="AT439" s="14" t="s">
        <v>422</v>
      </c>
      <c r="AU439" s="14" t="s">
        <v>106</v>
      </c>
      <c r="AY439" s="14" t="s">
        <v>310</v>
      </c>
      <c r="BE439" s="185">
        <f>IF(N439="základní",J439,0)</f>
        <v>0</v>
      </c>
      <c r="BF439" s="185">
        <f>IF(N439="snížená",J439,0)</f>
        <v>0</v>
      </c>
      <c r="BG439" s="185">
        <f>IF(N439="zákl. přenesená",J439,0)</f>
        <v>0</v>
      </c>
      <c r="BH439" s="185">
        <f>IF(N439="sníž. přenesená",J439,0)</f>
        <v>0</v>
      </c>
      <c r="BI439" s="185">
        <f>IF(N439="nulová",J439,0)</f>
        <v>0</v>
      </c>
      <c r="BJ439" s="14" t="s">
        <v>106</v>
      </c>
      <c r="BK439" s="185">
        <f>ROUND(I439*H439,2)</f>
        <v>0</v>
      </c>
      <c r="BL439" s="14" t="s">
        <v>314</v>
      </c>
      <c r="BM439" s="14" t="s">
        <v>3676</v>
      </c>
    </row>
    <row r="440" spans="2:51" s="11" customFormat="1" ht="11.25">
      <c r="B440" s="186"/>
      <c r="C440" s="187"/>
      <c r="D440" s="188" t="s">
        <v>325</v>
      </c>
      <c r="E440" s="189" t="s">
        <v>1361</v>
      </c>
      <c r="F440" s="190" t="s">
        <v>1114</v>
      </c>
      <c r="G440" s="187"/>
      <c r="H440" s="191">
        <v>6</v>
      </c>
      <c r="I440" s="192"/>
      <c r="J440" s="187"/>
      <c r="K440" s="187"/>
      <c r="L440" s="193"/>
      <c r="M440" s="194"/>
      <c r="N440" s="195"/>
      <c r="O440" s="195"/>
      <c r="P440" s="195"/>
      <c r="Q440" s="195"/>
      <c r="R440" s="195"/>
      <c r="S440" s="195"/>
      <c r="T440" s="196"/>
      <c r="AT440" s="197" t="s">
        <v>325</v>
      </c>
      <c r="AU440" s="197" t="s">
        <v>106</v>
      </c>
      <c r="AV440" s="11" t="s">
        <v>106</v>
      </c>
      <c r="AW440" s="11" t="s">
        <v>31</v>
      </c>
      <c r="AX440" s="11" t="s">
        <v>77</v>
      </c>
      <c r="AY440" s="197" t="s">
        <v>310</v>
      </c>
    </row>
    <row r="441" spans="2:65" s="1" customFormat="1" ht="16.5" customHeight="1">
      <c r="B441" s="31"/>
      <c r="C441" s="208" t="s">
        <v>1453</v>
      </c>
      <c r="D441" s="208" t="s">
        <v>422</v>
      </c>
      <c r="E441" s="209" t="s">
        <v>3677</v>
      </c>
      <c r="F441" s="210" t="s">
        <v>3678</v>
      </c>
      <c r="G441" s="211" t="s">
        <v>720</v>
      </c>
      <c r="H441" s="212">
        <v>15</v>
      </c>
      <c r="I441" s="213"/>
      <c r="J441" s="212">
        <f>ROUND(I441*H441,2)</f>
        <v>0</v>
      </c>
      <c r="K441" s="210" t="s">
        <v>402</v>
      </c>
      <c r="L441" s="214"/>
      <c r="M441" s="215" t="s">
        <v>1</v>
      </c>
      <c r="N441" s="216" t="s">
        <v>41</v>
      </c>
      <c r="O441" s="57"/>
      <c r="P441" s="183">
        <f>O441*H441</f>
        <v>0</v>
      </c>
      <c r="Q441" s="183">
        <v>0</v>
      </c>
      <c r="R441" s="183">
        <f>Q441*H441</f>
        <v>0</v>
      </c>
      <c r="S441" s="183">
        <v>0</v>
      </c>
      <c r="T441" s="184">
        <f>S441*H441</f>
        <v>0</v>
      </c>
      <c r="AR441" s="14" t="s">
        <v>391</v>
      </c>
      <c r="AT441" s="14" t="s">
        <v>422</v>
      </c>
      <c r="AU441" s="14" t="s">
        <v>106</v>
      </c>
      <c r="AY441" s="14" t="s">
        <v>310</v>
      </c>
      <c r="BE441" s="185">
        <f>IF(N441="základní",J441,0)</f>
        <v>0</v>
      </c>
      <c r="BF441" s="185">
        <f>IF(N441="snížená",J441,0)</f>
        <v>0</v>
      </c>
      <c r="BG441" s="185">
        <f>IF(N441="zákl. přenesená",J441,0)</f>
        <v>0</v>
      </c>
      <c r="BH441" s="185">
        <f>IF(N441="sníž. přenesená",J441,0)</f>
        <v>0</v>
      </c>
      <c r="BI441" s="185">
        <f>IF(N441="nulová",J441,0)</f>
        <v>0</v>
      </c>
      <c r="BJ441" s="14" t="s">
        <v>106</v>
      </c>
      <c r="BK441" s="185">
        <f>ROUND(I441*H441,2)</f>
        <v>0</v>
      </c>
      <c r="BL441" s="14" t="s">
        <v>314</v>
      </c>
      <c r="BM441" s="14" t="s">
        <v>3679</v>
      </c>
    </row>
    <row r="442" spans="2:51" s="11" customFormat="1" ht="11.25">
      <c r="B442" s="186"/>
      <c r="C442" s="187"/>
      <c r="D442" s="188" t="s">
        <v>325</v>
      </c>
      <c r="E442" s="189" t="s">
        <v>1367</v>
      </c>
      <c r="F442" s="190" t="s">
        <v>3680</v>
      </c>
      <c r="G442" s="187"/>
      <c r="H442" s="191">
        <v>15</v>
      </c>
      <c r="I442" s="192"/>
      <c r="J442" s="187"/>
      <c r="K442" s="187"/>
      <c r="L442" s="193"/>
      <c r="M442" s="194"/>
      <c r="N442" s="195"/>
      <c r="O442" s="195"/>
      <c r="P442" s="195"/>
      <c r="Q442" s="195"/>
      <c r="R442" s="195"/>
      <c r="S442" s="195"/>
      <c r="T442" s="196"/>
      <c r="AT442" s="197" t="s">
        <v>325</v>
      </c>
      <c r="AU442" s="197" t="s">
        <v>106</v>
      </c>
      <c r="AV442" s="11" t="s">
        <v>106</v>
      </c>
      <c r="AW442" s="11" t="s">
        <v>31</v>
      </c>
      <c r="AX442" s="11" t="s">
        <v>77</v>
      </c>
      <c r="AY442" s="197" t="s">
        <v>310</v>
      </c>
    </row>
    <row r="443" spans="2:65" s="1" customFormat="1" ht="16.5" customHeight="1">
      <c r="B443" s="31"/>
      <c r="C443" s="208" t="s">
        <v>1459</v>
      </c>
      <c r="D443" s="208" t="s">
        <v>422</v>
      </c>
      <c r="E443" s="209" t="s">
        <v>3681</v>
      </c>
      <c r="F443" s="210" t="s">
        <v>3682</v>
      </c>
      <c r="G443" s="211" t="s">
        <v>720</v>
      </c>
      <c r="H443" s="212">
        <v>6</v>
      </c>
      <c r="I443" s="213"/>
      <c r="J443" s="212">
        <f>ROUND(I443*H443,2)</f>
        <v>0</v>
      </c>
      <c r="K443" s="210" t="s">
        <v>402</v>
      </c>
      <c r="L443" s="214"/>
      <c r="M443" s="215" t="s">
        <v>1</v>
      </c>
      <c r="N443" s="216" t="s">
        <v>41</v>
      </c>
      <c r="O443" s="57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AR443" s="14" t="s">
        <v>391</v>
      </c>
      <c r="AT443" s="14" t="s">
        <v>422</v>
      </c>
      <c r="AU443" s="14" t="s">
        <v>106</v>
      </c>
      <c r="AY443" s="14" t="s">
        <v>310</v>
      </c>
      <c r="BE443" s="185">
        <f>IF(N443="základní",J443,0)</f>
        <v>0</v>
      </c>
      <c r="BF443" s="185">
        <f>IF(N443="snížená",J443,0)</f>
        <v>0</v>
      </c>
      <c r="BG443" s="185">
        <f>IF(N443="zákl. přenesená",J443,0)</f>
        <v>0</v>
      </c>
      <c r="BH443" s="185">
        <f>IF(N443="sníž. přenesená",J443,0)</f>
        <v>0</v>
      </c>
      <c r="BI443" s="185">
        <f>IF(N443="nulová",J443,0)</f>
        <v>0</v>
      </c>
      <c r="BJ443" s="14" t="s">
        <v>106</v>
      </c>
      <c r="BK443" s="185">
        <f>ROUND(I443*H443,2)</f>
        <v>0</v>
      </c>
      <c r="BL443" s="14" t="s">
        <v>314</v>
      </c>
      <c r="BM443" s="14" t="s">
        <v>3683</v>
      </c>
    </row>
    <row r="444" spans="2:51" s="11" customFormat="1" ht="11.25">
      <c r="B444" s="186"/>
      <c r="C444" s="187"/>
      <c r="D444" s="188" t="s">
        <v>325</v>
      </c>
      <c r="E444" s="189" t="s">
        <v>1373</v>
      </c>
      <c r="F444" s="190" t="s">
        <v>1114</v>
      </c>
      <c r="G444" s="187"/>
      <c r="H444" s="191">
        <v>6</v>
      </c>
      <c r="I444" s="192"/>
      <c r="J444" s="187"/>
      <c r="K444" s="187"/>
      <c r="L444" s="193"/>
      <c r="M444" s="194"/>
      <c r="N444" s="195"/>
      <c r="O444" s="195"/>
      <c r="P444" s="195"/>
      <c r="Q444" s="195"/>
      <c r="R444" s="195"/>
      <c r="S444" s="195"/>
      <c r="T444" s="196"/>
      <c r="AT444" s="197" t="s">
        <v>325</v>
      </c>
      <c r="AU444" s="197" t="s">
        <v>106</v>
      </c>
      <c r="AV444" s="11" t="s">
        <v>106</v>
      </c>
      <c r="AW444" s="11" t="s">
        <v>31</v>
      </c>
      <c r="AX444" s="11" t="s">
        <v>77</v>
      </c>
      <c r="AY444" s="197" t="s">
        <v>310</v>
      </c>
    </row>
    <row r="445" spans="2:65" s="1" customFormat="1" ht="16.5" customHeight="1">
      <c r="B445" s="31"/>
      <c r="C445" s="208" t="s">
        <v>1465</v>
      </c>
      <c r="D445" s="208" t="s">
        <v>422</v>
      </c>
      <c r="E445" s="209" t="s">
        <v>3684</v>
      </c>
      <c r="F445" s="210" t="s">
        <v>2367</v>
      </c>
      <c r="G445" s="211" t="s">
        <v>720</v>
      </c>
      <c r="H445" s="212">
        <v>3</v>
      </c>
      <c r="I445" s="213"/>
      <c r="J445" s="212">
        <f>ROUND(I445*H445,2)</f>
        <v>0</v>
      </c>
      <c r="K445" s="210" t="s">
        <v>402</v>
      </c>
      <c r="L445" s="214"/>
      <c r="M445" s="215" t="s">
        <v>1</v>
      </c>
      <c r="N445" s="216" t="s">
        <v>41</v>
      </c>
      <c r="O445" s="57"/>
      <c r="P445" s="183">
        <f>O445*H445</f>
        <v>0</v>
      </c>
      <c r="Q445" s="183">
        <v>0</v>
      </c>
      <c r="R445" s="183">
        <f>Q445*H445</f>
        <v>0</v>
      </c>
      <c r="S445" s="183">
        <v>0</v>
      </c>
      <c r="T445" s="184">
        <f>S445*H445</f>
        <v>0</v>
      </c>
      <c r="AR445" s="14" t="s">
        <v>391</v>
      </c>
      <c r="AT445" s="14" t="s">
        <v>422</v>
      </c>
      <c r="AU445" s="14" t="s">
        <v>106</v>
      </c>
      <c r="AY445" s="14" t="s">
        <v>310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4" t="s">
        <v>106</v>
      </c>
      <c r="BK445" s="185">
        <f>ROUND(I445*H445,2)</f>
        <v>0</v>
      </c>
      <c r="BL445" s="14" t="s">
        <v>314</v>
      </c>
      <c r="BM445" s="14" t="s">
        <v>3685</v>
      </c>
    </row>
    <row r="446" spans="2:51" s="11" customFormat="1" ht="11.25">
      <c r="B446" s="186"/>
      <c r="C446" s="187"/>
      <c r="D446" s="188" t="s">
        <v>325</v>
      </c>
      <c r="E446" s="189" t="s">
        <v>1379</v>
      </c>
      <c r="F446" s="190" t="s">
        <v>344</v>
      </c>
      <c r="G446" s="187"/>
      <c r="H446" s="191">
        <v>3</v>
      </c>
      <c r="I446" s="192"/>
      <c r="J446" s="187"/>
      <c r="K446" s="187"/>
      <c r="L446" s="193"/>
      <c r="M446" s="194"/>
      <c r="N446" s="195"/>
      <c r="O446" s="195"/>
      <c r="P446" s="195"/>
      <c r="Q446" s="195"/>
      <c r="R446" s="195"/>
      <c r="S446" s="195"/>
      <c r="T446" s="196"/>
      <c r="AT446" s="197" t="s">
        <v>325</v>
      </c>
      <c r="AU446" s="197" t="s">
        <v>106</v>
      </c>
      <c r="AV446" s="11" t="s">
        <v>106</v>
      </c>
      <c r="AW446" s="11" t="s">
        <v>31</v>
      </c>
      <c r="AX446" s="11" t="s">
        <v>77</v>
      </c>
      <c r="AY446" s="197" t="s">
        <v>310</v>
      </c>
    </row>
    <row r="447" spans="2:65" s="1" customFormat="1" ht="16.5" customHeight="1">
      <c r="B447" s="31"/>
      <c r="C447" s="208" t="s">
        <v>1471</v>
      </c>
      <c r="D447" s="208" t="s">
        <v>422</v>
      </c>
      <c r="E447" s="209" t="s">
        <v>3686</v>
      </c>
      <c r="F447" s="210" t="s">
        <v>3687</v>
      </c>
      <c r="G447" s="211" t="s">
        <v>720</v>
      </c>
      <c r="H447" s="212">
        <v>6</v>
      </c>
      <c r="I447" s="213"/>
      <c r="J447" s="212">
        <f>ROUND(I447*H447,2)</f>
        <v>0</v>
      </c>
      <c r="K447" s="210" t="s">
        <v>402</v>
      </c>
      <c r="L447" s="214"/>
      <c r="M447" s="215" t="s">
        <v>1</v>
      </c>
      <c r="N447" s="216" t="s">
        <v>41</v>
      </c>
      <c r="O447" s="57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AR447" s="14" t="s">
        <v>391</v>
      </c>
      <c r="AT447" s="14" t="s">
        <v>422</v>
      </c>
      <c r="AU447" s="14" t="s">
        <v>106</v>
      </c>
      <c r="AY447" s="14" t="s">
        <v>310</v>
      </c>
      <c r="BE447" s="185">
        <f>IF(N447="základní",J447,0)</f>
        <v>0</v>
      </c>
      <c r="BF447" s="185">
        <f>IF(N447="snížená",J447,0)</f>
        <v>0</v>
      </c>
      <c r="BG447" s="185">
        <f>IF(N447="zákl. přenesená",J447,0)</f>
        <v>0</v>
      </c>
      <c r="BH447" s="185">
        <f>IF(N447="sníž. přenesená",J447,0)</f>
        <v>0</v>
      </c>
      <c r="BI447" s="185">
        <f>IF(N447="nulová",J447,0)</f>
        <v>0</v>
      </c>
      <c r="BJ447" s="14" t="s">
        <v>106</v>
      </c>
      <c r="BK447" s="185">
        <f>ROUND(I447*H447,2)</f>
        <v>0</v>
      </c>
      <c r="BL447" s="14" t="s">
        <v>314</v>
      </c>
      <c r="BM447" s="14" t="s">
        <v>3688</v>
      </c>
    </row>
    <row r="448" spans="2:51" s="11" customFormat="1" ht="11.25">
      <c r="B448" s="186"/>
      <c r="C448" s="187"/>
      <c r="D448" s="188" t="s">
        <v>325</v>
      </c>
      <c r="E448" s="189" t="s">
        <v>1385</v>
      </c>
      <c r="F448" s="190" t="s">
        <v>1114</v>
      </c>
      <c r="G448" s="187"/>
      <c r="H448" s="191">
        <v>6</v>
      </c>
      <c r="I448" s="192"/>
      <c r="J448" s="187"/>
      <c r="K448" s="187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325</v>
      </c>
      <c r="AU448" s="197" t="s">
        <v>106</v>
      </c>
      <c r="AV448" s="11" t="s">
        <v>106</v>
      </c>
      <c r="AW448" s="11" t="s">
        <v>31</v>
      </c>
      <c r="AX448" s="11" t="s">
        <v>77</v>
      </c>
      <c r="AY448" s="197" t="s">
        <v>310</v>
      </c>
    </row>
    <row r="449" spans="2:65" s="1" customFormat="1" ht="16.5" customHeight="1">
      <c r="B449" s="31"/>
      <c r="C449" s="208" t="s">
        <v>1476</v>
      </c>
      <c r="D449" s="208" t="s">
        <v>422</v>
      </c>
      <c r="E449" s="209" t="s">
        <v>3689</v>
      </c>
      <c r="F449" s="210" t="s">
        <v>3690</v>
      </c>
      <c r="G449" s="211" t="s">
        <v>720</v>
      </c>
      <c r="H449" s="212">
        <v>3</v>
      </c>
      <c r="I449" s="213"/>
      <c r="J449" s="212">
        <f>ROUND(I449*H449,2)</f>
        <v>0</v>
      </c>
      <c r="K449" s="210" t="s">
        <v>402</v>
      </c>
      <c r="L449" s="214"/>
      <c r="M449" s="215" t="s">
        <v>1</v>
      </c>
      <c r="N449" s="216" t="s">
        <v>41</v>
      </c>
      <c r="O449" s="57"/>
      <c r="P449" s="183">
        <f>O449*H449</f>
        <v>0</v>
      </c>
      <c r="Q449" s="183">
        <v>0</v>
      </c>
      <c r="R449" s="183">
        <f>Q449*H449</f>
        <v>0</v>
      </c>
      <c r="S449" s="183">
        <v>0</v>
      </c>
      <c r="T449" s="184">
        <f>S449*H449</f>
        <v>0</v>
      </c>
      <c r="AR449" s="14" t="s">
        <v>391</v>
      </c>
      <c r="AT449" s="14" t="s">
        <v>422</v>
      </c>
      <c r="AU449" s="14" t="s">
        <v>106</v>
      </c>
      <c r="AY449" s="14" t="s">
        <v>310</v>
      </c>
      <c r="BE449" s="185">
        <f>IF(N449="základní",J449,0)</f>
        <v>0</v>
      </c>
      <c r="BF449" s="185">
        <f>IF(N449="snížená",J449,0)</f>
        <v>0</v>
      </c>
      <c r="BG449" s="185">
        <f>IF(N449="zákl. přenesená",J449,0)</f>
        <v>0</v>
      </c>
      <c r="BH449" s="185">
        <f>IF(N449="sníž. přenesená",J449,0)</f>
        <v>0</v>
      </c>
      <c r="BI449" s="185">
        <f>IF(N449="nulová",J449,0)</f>
        <v>0</v>
      </c>
      <c r="BJ449" s="14" t="s">
        <v>106</v>
      </c>
      <c r="BK449" s="185">
        <f>ROUND(I449*H449,2)</f>
        <v>0</v>
      </c>
      <c r="BL449" s="14" t="s">
        <v>314</v>
      </c>
      <c r="BM449" s="14" t="s">
        <v>3691</v>
      </c>
    </row>
    <row r="450" spans="2:51" s="11" customFormat="1" ht="11.25">
      <c r="B450" s="186"/>
      <c r="C450" s="187"/>
      <c r="D450" s="188" t="s">
        <v>325</v>
      </c>
      <c r="E450" s="189" t="s">
        <v>1390</v>
      </c>
      <c r="F450" s="190" t="s">
        <v>344</v>
      </c>
      <c r="G450" s="187"/>
      <c r="H450" s="191">
        <v>3</v>
      </c>
      <c r="I450" s="192"/>
      <c r="J450" s="187"/>
      <c r="K450" s="187"/>
      <c r="L450" s="193"/>
      <c r="M450" s="194"/>
      <c r="N450" s="195"/>
      <c r="O450" s="195"/>
      <c r="P450" s="195"/>
      <c r="Q450" s="195"/>
      <c r="R450" s="195"/>
      <c r="S450" s="195"/>
      <c r="T450" s="196"/>
      <c r="AT450" s="197" t="s">
        <v>325</v>
      </c>
      <c r="AU450" s="197" t="s">
        <v>106</v>
      </c>
      <c r="AV450" s="11" t="s">
        <v>106</v>
      </c>
      <c r="AW450" s="11" t="s">
        <v>31</v>
      </c>
      <c r="AX450" s="11" t="s">
        <v>77</v>
      </c>
      <c r="AY450" s="197" t="s">
        <v>310</v>
      </c>
    </row>
    <row r="451" spans="2:65" s="1" customFormat="1" ht="16.5" customHeight="1">
      <c r="B451" s="31"/>
      <c r="C451" s="208" t="s">
        <v>1481</v>
      </c>
      <c r="D451" s="208" t="s">
        <v>422</v>
      </c>
      <c r="E451" s="209" t="s">
        <v>3692</v>
      </c>
      <c r="F451" s="210" t="s">
        <v>3693</v>
      </c>
      <c r="G451" s="211" t="s">
        <v>720</v>
      </c>
      <c r="H451" s="212">
        <v>6</v>
      </c>
      <c r="I451" s="213"/>
      <c r="J451" s="212">
        <f>ROUND(I451*H451,2)</f>
        <v>0</v>
      </c>
      <c r="K451" s="210" t="s">
        <v>402</v>
      </c>
      <c r="L451" s="214"/>
      <c r="M451" s="215" t="s">
        <v>1</v>
      </c>
      <c r="N451" s="216" t="s">
        <v>41</v>
      </c>
      <c r="O451" s="57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AR451" s="14" t="s">
        <v>391</v>
      </c>
      <c r="AT451" s="14" t="s">
        <v>422</v>
      </c>
      <c r="AU451" s="14" t="s">
        <v>106</v>
      </c>
      <c r="AY451" s="14" t="s">
        <v>310</v>
      </c>
      <c r="BE451" s="185">
        <f>IF(N451="základní",J451,0)</f>
        <v>0</v>
      </c>
      <c r="BF451" s="185">
        <f>IF(N451="snížená",J451,0)</f>
        <v>0</v>
      </c>
      <c r="BG451" s="185">
        <f>IF(N451="zákl. přenesená",J451,0)</f>
        <v>0</v>
      </c>
      <c r="BH451" s="185">
        <f>IF(N451="sníž. přenesená",J451,0)</f>
        <v>0</v>
      </c>
      <c r="BI451" s="185">
        <f>IF(N451="nulová",J451,0)</f>
        <v>0</v>
      </c>
      <c r="BJ451" s="14" t="s">
        <v>106</v>
      </c>
      <c r="BK451" s="185">
        <f>ROUND(I451*H451,2)</f>
        <v>0</v>
      </c>
      <c r="BL451" s="14" t="s">
        <v>314</v>
      </c>
      <c r="BM451" s="14" t="s">
        <v>3694</v>
      </c>
    </row>
    <row r="452" spans="2:51" s="11" customFormat="1" ht="11.25">
      <c r="B452" s="186"/>
      <c r="C452" s="187"/>
      <c r="D452" s="188" t="s">
        <v>325</v>
      </c>
      <c r="E452" s="189" t="s">
        <v>1396</v>
      </c>
      <c r="F452" s="190" t="s">
        <v>1114</v>
      </c>
      <c r="G452" s="187"/>
      <c r="H452" s="191">
        <v>6</v>
      </c>
      <c r="I452" s="192"/>
      <c r="J452" s="187"/>
      <c r="K452" s="187"/>
      <c r="L452" s="193"/>
      <c r="M452" s="194"/>
      <c r="N452" s="195"/>
      <c r="O452" s="195"/>
      <c r="P452" s="195"/>
      <c r="Q452" s="195"/>
      <c r="R452" s="195"/>
      <c r="S452" s="195"/>
      <c r="T452" s="196"/>
      <c r="AT452" s="197" t="s">
        <v>325</v>
      </c>
      <c r="AU452" s="197" t="s">
        <v>106</v>
      </c>
      <c r="AV452" s="11" t="s">
        <v>106</v>
      </c>
      <c r="AW452" s="11" t="s">
        <v>31</v>
      </c>
      <c r="AX452" s="11" t="s">
        <v>77</v>
      </c>
      <c r="AY452" s="197" t="s">
        <v>310</v>
      </c>
    </row>
    <row r="453" spans="2:65" s="1" customFormat="1" ht="16.5" customHeight="1">
      <c r="B453" s="31"/>
      <c r="C453" s="208" t="s">
        <v>1487</v>
      </c>
      <c r="D453" s="208" t="s">
        <v>422</v>
      </c>
      <c r="E453" s="209" t="s">
        <v>3695</v>
      </c>
      <c r="F453" s="210" t="s">
        <v>2098</v>
      </c>
      <c r="G453" s="211" t="s">
        <v>720</v>
      </c>
      <c r="H453" s="212">
        <v>9</v>
      </c>
      <c r="I453" s="213"/>
      <c r="J453" s="212">
        <f>ROUND(I453*H453,2)</f>
        <v>0</v>
      </c>
      <c r="K453" s="210" t="s">
        <v>402</v>
      </c>
      <c r="L453" s="214"/>
      <c r="M453" s="215" t="s">
        <v>1</v>
      </c>
      <c r="N453" s="216" t="s">
        <v>41</v>
      </c>
      <c r="O453" s="57"/>
      <c r="P453" s="183">
        <f>O453*H453</f>
        <v>0</v>
      </c>
      <c r="Q453" s="183">
        <v>0</v>
      </c>
      <c r="R453" s="183">
        <f>Q453*H453</f>
        <v>0</v>
      </c>
      <c r="S453" s="183">
        <v>0</v>
      </c>
      <c r="T453" s="184">
        <f>S453*H453</f>
        <v>0</v>
      </c>
      <c r="AR453" s="14" t="s">
        <v>391</v>
      </c>
      <c r="AT453" s="14" t="s">
        <v>422</v>
      </c>
      <c r="AU453" s="14" t="s">
        <v>106</v>
      </c>
      <c r="AY453" s="14" t="s">
        <v>310</v>
      </c>
      <c r="BE453" s="185">
        <f>IF(N453="základní",J453,0)</f>
        <v>0</v>
      </c>
      <c r="BF453" s="185">
        <f>IF(N453="snížená",J453,0)</f>
        <v>0</v>
      </c>
      <c r="BG453" s="185">
        <f>IF(N453="zákl. přenesená",J453,0)</f>
        <v>0</v>
      </c>
      <c r="BH453" s="185">
        <f>IF(N453="sníž. přenesená",J453,0)</f>
        <v>0</v>
      </c>
      <c r="BI453" s="185">
        <f>IF(N453="nulová",J453,0)</f>
        <v>0</v>
      </c>
      <c r="BJ453" s="14" t="s">
        <v>106</v>
      </c>
      <c r="BK453" s="185">
        <f>ROUND(I453*H453,2)</f>
        <v>0</v>
      </c>
      <c r="BL453" s="14" t="s">
        <v>314</v>
      </c>
      <c r="BM453" s="14" t="s">
        <v>3696</v>
      </c>
    </row>
    <row r="454" spans="2:51" s="11" customFormat="1" ht="11.25">
      <c r="B454" s="186"/>
      <c r="C454" s="187"/>
      <c r="D454" s="188" t="s">
        <v>325</v>
      </c>
      <c r="E454" s="189" t="s">
        <v>1402</v>
      </c>
      <c r="F454" s="190" t="s">
        <v>1290</v>
      </c>
      <c r="G454" s="187"/>
      <c r="H454" s="191">
        <v>9</v>
      </c>
      <c r="I454" s="192"/>
      <c r="J454" s="187"/>
      <c r="K454" s="187"/>
      <c r="L454" s="193"/>
      <c r="M454" s="194"/>
      <c r="N454" s="195"/>
      <c r="O454" s="195"/>
      <c r="P454" s="195"/>
      <c r="Q454" s="195"/>
      <c r="R454" s="195"/>
      <c r="S454" s="195"/>
      <c r="T454" s="196"/>
      <c r="AT454" s="197" t="s">
        <v>325</v>
      </c>
      <c r="AU454" s="197" t="s">
        <v>106</v>
      </c>
      <c r="AV454" s="11" t="s">
        <v>106</v>
      </c>
      <c r="AW454" s="11" t="s">
        <v>31</v>
      </c>
      <c r="AX454" s="11" t="s">
        <v>77</v>
      </c>
      <c r="AY454" s="197" t="s">
        <v>310</v>
      </c>
    </row>
    <row r="455" spans="2:65" s="1" customFormat="1" ht="16.5" customHeight="1">
      <c r="B455" s="31"/>
      <c r="C455" s="208" t="s">
        <v>1493</v>
      </c>
      <c r="D455" s="208" t="s">
        <v>422</v>
      </c>
      <c r="E455" s="209" t="s">
        <v>3697</v>
      </c>
      <c r="F455" s="210" t="s">
        <v>3698</v>
      </c>
      <c r="G455" s="211" t="s">
        <v>720</v>
      </c>
      <c r="H455" s="212">
        <v>3</v>
      </c>
      <c r="I455" s="213"/>
      <c r="J455" s="212">
        <f>ROUND(I455*H455,2)</f>
        <v>0</v>
      </c>
      <c r="K455" s="210" t="s">
        <v>402</v>
      </c>
      <c r="L455" s="214"/>
      <c r="M455" s="215" t="s">
        <v>1</v>
      </c>
      <c r="N455" s="216" t="s">
        <v>41</v>
      </c>
      <c r="O455" s="57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AR455" s="14" t="s">
        <v>391</v>
      </c>
      <c r="AT455" s="14" t="s">
        <v>422</v>
      </c>
      <c r="AU455" s="14" t="s">
        <v>106</v>
      </c>
      <c r="AY455" s="14" t="s">
        <v>310</v>
      </c>
      <c r="BE455" s="185">
        <f>IF(N455="základní",J455,0)</f>
        <v>0</v>
      </c>
      <c r="BF455" s="185">
        <f>IF(N455="snížená",J455,0)</f>
        <v>0</v>
      </c>
      <c r="BG455" s="185">
        <f>IF(N455="zákl. přenesená",J455,0)</f>
        <v>0</v>
      </c>
      <c r="BH455" s="185">
        <f>IF(N455="sníž. přenesená",J455,0)</f>
        <v>0</v>
      </c>
      <c r="BI455" s="185">
        <f>IF(N455="nulová",J455,0)</f>
        <v>0</v>
      </c>
      <c r="BJ455" s="14" t="s">
        <v>106</v>
      </c>
      <c r="BK455" s="185">
        <f>ROUND(I455*H455,2)</f>
        <v>0</v>
      </c>
      <c r="BL455" s="14" t="s">
        <v>314</v>
      </c>
      <c r="BM455" s="14" t="s">
        <v>3699</v>
      </c>
    </row>
    <row r="456" spans="2:51" s="11" customFormat="1" ht="11.25">
      <c r="B456" s="186"/>
      <c r="C456" s="187"/>
      <c r="D456" s="188" t="s">
        <v>325</v>
      </c>
      <c r="E456" s="189" t="s">
        <v>1408</v>
      </c>
      <c r="F456" s="190" t="s">
        <v>344</v>
      </c>
      <c r="G456" s="187"/>
      <c r="H456" s="191">
        <v>3</v>
      </c>
      <c r="I456" s="192"/>
      <c r="J456" s="187"/>
      <c r="K456" s="187"/>
      <c r="L456" s="193"/>
      <c r="M456" s="194"/>
      <c r="N456" s="195"/>
      <c r="O456" s="195"/>
      <c r="P456" s="195"/>
      <c r="Q456" s="195"/>
      <c r="R456" s="195"/>
      <c r="S456" s="195"/>
      <c r="T456" s="196"/>
      <c r="AT456" s="197" t="s">
        <v>325</v>
      </c>
      <c r="AU456" s="197" t="s">
        <v>106</v>
      </c>
      <c r="AV456" s="11" t="s">
        <v>106</v>
      </c>
      <c r="AW456" s="11" t="s">
        <v>31</v>
      </c>
      <c r="AX456" s="11" t="s">
        <v>77</v>
      </c>
      <c r="AY456" s="197" t="s">
        <v>310</v>
      </c>
    </row>
    <row r="457" spans="2:65" s="1" customFormat="1" ht="16.5" customHeight="1">
      <c r="B457" s="31"/>
      <c r="C457" s="208" t="s">
        <v>1499</v>
      </c>
      <c r="D457" s="208" t="s">
        <v>422</v>
      </c>
      <c r="E457" s="209" t="s">
        <v>3700</v>
      </c>
      <c r="F457" s="210" t="s">
        <v>3701</v>
      </c>
      <c r="G457" s="211" t="s">
        <v>720</v>
      </c>
      <c r="H457" s="212">
        <v>9</v>
      </c>
      <c r="I457" s="213"/>
      <c r="J457" s="212">
        <f>ROUND(I457*H457,2)</f>
        <v>0</v>
      </c>
      <c r="K457" s="210" t="s">
        <v>402</v>
      </c>
      <c r="L457" s="214"/>
      <c r="M457" s="215" t="s">
        <v>1</v>
      </c>
      <c r="N457" s="216" t="s">
        <v>41</v>
      </c>
      <c r="O457" s="57"/>
      <c r="P457" s="183">
        <f>O457*H457</f>
        <v>0</v>
      </c>
      <c r="Q457" s="183">
        <v>0</v>
      </c>
      <c r="R457" s="183">
        <f>Q457*H457</f>
        <v>0</v>
      </c>
      <c r="S457" s="183">
        <v>0</v>
      </c>
      <c r="T457" s="184">
        <f>S457*H457</f>
        <v>0</v>
      </c>
      <c r="AR457" s="14" t="s">
        <v>391</v>
      </c>
      <c r="AT457" s="14" t="s">
        <v>422</v>
      </c>
      <c r="AU457" s="14" t="s">
        <v>106</v>
      </c>
      <c r="AY457" s="14" t="s">
        <v>310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14" t="s">
        <v>106</v>
      </c>
      <c r="BK457" s="185">
        <f>ROUND(I457*H457,2)</f>
        <v>0</v>
      </c>
      <c r="BL457" s="14" t="s">
        <v>314</v>
      </c>
      <c r="BM457" s="14" t="s">
        <v>3702</v>
      </c>
    </row>
    <row r="458" spans="2:51" s="11" customFormat="1" ht="11.25">
      <c r="B458" s="186"/>
      <c r="C458" s="187"/>
      <c r="D458" s="188" t="s">
        <v>325</v>
      </c>
      <c r="E458" s="189" t="s">
        <v>1414</v>
      </c>
      <c r="F458" s="190" t="s">
        <v>3703</v>
      </c>
      <c r="G458" s="187"/>
      <c r="H458" s="191">
        <v>9</v>
      </c>
      <c r="I458" s="192"/>
      <c r="J458" s="187"/>
      <c r="K458" s="187"/>
      <c r="L458" s="193"/>
      <c r="M458" s="194"/>
      <c r="N458" s="195"/>
      <c r="O458" s="195"/>
      <c r="P458" s="195"/>
      <c r="Q458" s="195"/>
      <c r="R458" s="195"/>
      <c r="S458" s="195"/>
      <c r="T458" s="196"/>
      <c r="AT458" s="197" t="s">
        <v>325</v>
      </c>
      <c r="AU458" s="197" t="s">
        <v>106</v>
      </c>
      <c r="AV458" s="11" t="s">
        <v>106</v>
      </c>
      <c r="AW458" s="11" t="s">
        <v>31</v>
      </c>
      <c r="AX458" s="11" t="s">
        <v>77</v>
      </c>
      <c r="AY458" s="197" t="s">
        <v>310</v>
      </c>
    </row>
    <row r="459" spans="2:65" s="1" customFormat="1" ht="22.5" customHeight="1">
      <c r="B459" s="31"/>
      <c r="C459" s="175" t="s">
        <v>1503</v>
      </c>
      <c r="D459" s="175" t="s">
        <v>317</v>
      </c>
      <c r="E459" s="176" t="s">
        <v>2442</v>
      </c>
      <c r="F459" s="177" t="s">
        <v>2443</v>
      </c>
      <c r="G459" s="178" t="s">
        <v>422</v>
      </c>
      <c r="H459" s="179">
        <v>3</v>
      </c>
      <c r="I459" s="180"/>
      <c r="J459" s="179">
        <f>ROUND(I459*H459,2)</f>
        <v>0</v>
      </c>
      <c r="K459" s="177" t="s">
        <v>321</v>
      </c>
      <c r="L459" s="35"/>
      <c r="M459" s="181" t="s">
        <v>1</v>
      </c>
      <c r="N459" s="182" t="s">
        <v>41</v>
      </c>
      <c r="O459" s="57"/>
      <c r="P459" s="183">
        <f>O459*H459</f>
        <v>0</v>
      </c>
      <c r="Q459" s="183">
        <v>0</v>
      </c>
      <c r="R459" s="183">
        <f>Q459*H459</f>
        <v>0</v>
      </c>
      <c r="S459" s="183">
        <v>0</v>
      </c>
      <c r="T459" s="184">
        <f>S459*H459</f>
        <v>0</v>
      </c>
      <c r="AR459" s="14" t="s">
        <v>314</v>
      </c>
      <c r="AT459" s="14" t="s">
        <v>317</v>
      </c>
      <c r="AU459" s="14" t="s">
        <v>106</v>
      </c>
      <c r="AY459" s="14" t="s">
        <v>310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4" t="s">
        <v>106</v>
      </c>
      <c r="BK459" s="185">
        <f>ROUND(I459*H459,2)</f>
        <v>0</v>
      </c>
      <c r="BL459" s="14" t="s">
        <v>314</v>
      </c>
      <c r="BM459" s="14" t="s">
        <v>3704</v>
      </c>
    </row>
    <row r="460" spans="2:51" s="11" customFormat="1" ht="11.25">
      <c r="B460" s="186"/>
      <c r="C460" s="187"/>
      <c r="D460" s="188" t="s">
        <v>325</v>
      </c>
      <c r="E460" s="189" t="s">
        <v>1419</v>
      </c>
      <c r="F460" s="190" t="s">
        <v>344</v>
      </c>
      <c r="G460" s="187"/>
      <c r="H460" s="191">
        <v>3</v>
      </c>
      <c r="I460" s="192"/>
      <c r="J460" s="187"/>
      <c r="K460" s="187"/>
      <c r="L460" s="193"/>
      <c r="M460" s="194"/>
      <c r="N460" s="195"/>
      <c r="O460" s="195"/>
      <c r="P460" s="195"/>
      <c r="Q460" s="195"/>
      <c r="R460" s="195"/>
      <c r="S460" s="195"/>
      <c r="T460" s="196"/>
      <c r="AT460" s="197" t="s">
        <v>325</v>
      </c>
      <c r="AU460" s="197" t="s">
        <v>106</v>
      </c>
      <c r="AV460" s="11" t="s">
        <v>106</v>
      </c>
      <c r="AW460" s="11" t="s">
        <v>31</v>
      </c>
      <c r="AX460" s="11" t="s">
        <v>77</v>
      </c>
      <c r="AY460" s="197" t="s">
        <v>310</v>
      </c>
    </row>
    <row r="461" spans="2:65" s="1" customFormat="1" ht="22.5" customHeight="1">
      <c r="B461" s="31"/>
      <c r="C461" s="175" t="s">
        <v>1508</v>
      </c>
      <c r="D461" s="175" t="s">
        <v>317</v>
      </c>
      <c r="E461" s="176" t="s">
        <v>2446</v>
      </c>
      <c r="F461" s="177" t="s">
        <v>2447</v>
      </c>
      <c r="G461" s="178" t="s">
        <v>422</v>
      </c>
      <c r="H461" s="179">
        <v>14</v>
      </c>
      <c r="I461" s="180"/>
      <c r="J461" s="179">
        <f>ROUND(I461*H461,2)</f>
        <v>0</v>
      </c>
      <c r="K461" s="177" t="s">
        <v>321</v>
      </c>
      <c r="L461" s="35"/>
      <c r="M461" s="181" t="s">
        <v>1</v>
      </c>
      <c r="N461" s="182" t="s">
        <v>41</v>
      </c>
      <c r="O461" s="57"/>
      <c r="P461" s="183">
        <f>O461*H461</f>
        <v>0</v>
      </c>
      <c r="Q461" s="183">
        <v>0</v>
      </c>
      <c r="R461" s="183">
        <f>Q461*H461</f>
        <v>0</v>
      </c>
      <c r="S461" s="183">
        <v>0</v>
      </c>
      <c r="T461" s="184">
        <f>S461*H461</f>
        <v>0</v>
      </c>
      <c r="AR461" s="14" t="s">
        <v>314</v>
      </c>
      <c r="AT461" s="14" t="s">
        <v>317</v>
      </c>
      <c r="AU461" s="14" t="s">
        <v>106</v>
      </c>
      <c r="AY461" s="14" t="s">
        <v>310</v>
      </c>
      <c r="BE461" s="185">
        <f>IF(N461="základní",J461,0)</f>
        <v>0</v>
      </c>
      <c r="BF461" s="185">
        <f>IF(N461="snížená",J461,0)</f>
        <v>0</v>
      </c>
      <c r="BG461" s="185">
        <f>IF(N461="zákl. přenesená",J461,0)</f>
        <v>0</v>
      </c>
      <c r="BH461" s="185">
        <f>IF(N461="sníž. přenesená",J461,0)</f>
        <v>0</v>
      </c>
      <c r="BI461" s="185">
        <f>IF(N461="nulová",J461,0)</f>
        <v>0</v>
      </c>
      <c r="BJ461" s="14" t="s">
        <v>106</v>
      </c>
      <c r="BK461" s="185">
        <f>ROUND(I461*H461,2)</f>
        <v>0</v>
      </c>
      <c r="BL461" s="14" t="s">
        <v>314</v>
      </c>
      <c r="BM461" s="14" t="s">
        <v>3705</v>
      </c>
    </row>
    <row r="462" spans="2:51" s="11" customFormat="1" ht="11.25">
      <c r="B462" s="186"/>
      <c r="C462" s="187"/>
      <c r="D462" s="188" t="s">
        <v>325</v>
      </c>
      <c r="E462" s="189" t="s">
        <v>3143</v>
      </c>
      <c r="F462" s="190" t="s">
        <v>3706</v>
      </c>
      <c r="G462" s="187"/>
      <c r="H462" s="191">
        <v>14</v>
      </c>
      <c r="I462" s="192"/>
      <c r="J462" s="187"/>
      <c r="K462" s="187"/>
      <c r="L462" s="193"/>
      <c r="M462" s="194"/>
      <c r="N462" s="195"/>
      <c r="O462" s="195"/>
      <c r="P462" s="195"/>
      <c r="Q462" s="195"/>
      <c r="R462" s="195"/>
      <c r="S462" s="195"/>
      <c r="T462" s="196"/>
      <c r="AT462" s="197" t="s">
        <v>325</v>
      </c>
      <c r="AU462" s="197" t="s">
        <v>106</v>
      </c>
      <c r="AV462" s="11" t="s">
        <v>106</v>
      </c>
      <c r="AW462" s="11" t="s">
        <v>31</v>
      </c>
      <c r="AX462" s="11" t="s">
        <v>77</v>
      </c>
      <c r="AY462" s="197" t="s">
        <v>310</v>
      </c>
    </row>
    <row r="463" spans="2:65" s="1" customFormat="1" ht="22.5" customHeight="1">
      <c r="B463" s="31"/>
      <c r="C463" s="175" t="s">
        <v>1514</v>
      </c>
      <c r="D463" s="175" t="s">
        <v>317</v>
      </c>
      <c r="E463" s="176" t="s">
        <v>2454</v>
      </c>
      <c r="F463" s="177" t="s">
        <v>2455</v>
      </c>
      <c r="G463" s="178" t="s">
        <v>401</v>
      </c>
      <c r="H463" s="179">
        <v>27</v>
      </c>
      <c r="I463" s="180"/>
      <c r="J463" s="179">
        <f>ROUND(I463*H463,2)</f>
        <v>0</v>
      </c>
      <c r="K463" s="177" t="s">
        <v>321</v>
      </c>
      <c r="L463" s="35"/>
      <c r="M463" s="181" t="s">
        <v>1</v>
      </c>
      <c r="N463" s="182" t="s">
        <v>41</v>
      </c>
      <c r="O463" s="57"/>
      <c r="P463" s="183">
        <f>O463*H463</f>
        <v>0</v>
      </c>
      <c r="Q463" s="183">
        <v>0</v>
      </c>
      <c r="R463" s="183">
        <f>Q463*H463</f>
        <v>0</v>
      </c>
      <c r="S463" s="183">
        <v>0</v>
      </c>
      <c r="T463" s="184">
        <f>S463*H463</f>
        <v>0</v>
      </c>
      <c r="AR463" s="14" t="s">
        <v>314</v>
      </c>
      <c r="AT463" s="14" t="s">
        <v>317</v>
      </c>
      <c r="AU463" s="14" t="s">
        <v>106</v>
      </c>
      <c r="AY463" s="14" t="s">
        <v>310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14" t="s">
        <v>106</v>
      </c>
      <c r="BK463" s="185">
        <f>ROUND(I463*H463,2)</f>
        <v>0</v>
      </c>
      <c r="BL463" s="14" t="s">
        <v>314</v>
      </c>
      <c r="BM463" s="14" t="s">
        <v>3707</v>
      </c>
    </row>
    <row r="464" spans="2:65" s="1" customFormat="1" ht="16.5" customHeight="1">
      <c r="B464" s="31"/>
      <c r="C464" s="175" t="s">
        <v>1520</v>
      </c>
      <c r="D464" s="175" t="s">
        <v>317</v>
      </c>
      <c r="E464" s="176" t="s">
        <v>3708</v>
      </c>
      <c r="F464" s="177" t="s">
        <v>3709</v>
      </c>
      <c r="G464" s="178" t="s">
        <v>401</v>
      </c>
      <c r="H464" s="179">
        <v>8</v>
      </c>
      <c r="I464" s="180"/>
      <c r="J464" s="179">
        <f>ROUND(I464*H464,2)</f>
        <v>0</v>
      </c>
      <c r="K464" s="177" t="s">
        <v>321</v>
      </c>
      <c r="L464" s="35"/>
      <c r="M464" s="181" t="s">
        <v>1</v>
      </c>
      <c r="N464" s="182" t="s">
        <v>41</v>
      </c>
      <c r="O464" s="57"/>
      <c r="P464" s="183">
        <f>O464*H464</f>
        <v>0</v>
      </c>
      <c r="Q464" s="183">
        <v>0</v>
      </c>
      <c r="R464" s="183">
        <f>Q464*H464</f>
        <v>0</v>
      </c>
      <c r="S464" s="183">
        <v>0</v>
      </c>
      <c r="T464" s="184">
        <f>S464*H464</f>
        <v>0</v>
      </c>
      <c r="AR464" s="14" t="s">
        <v>314</v>
      </c>
      <c r="AT464" s="14" t="s">
        <v>317</v>
      </c>
      <c r="AU464" s="14" t="s">
        <v>106</v>
      </c>
      <c r="AY464" s="14" t="s">
        <v>310</v>
      </c>
      <c r="BE464" s="185">
        <f>IF(N464="základní",J464,0)</f>
        <v>0</v>
      </c>
      <c r="BF464" s="185">
        <f>IF(N464="snížená",J464,0)</f>
        <v>0</v>
      </c>
      <c r="BG464" s="185">
        <f>IF(N464="zákl. přenesená",J464,0)</f>
        <v>0</v>
      </c>
      <c r="BH464" s="185">
        <f>IF(N464="sníž. přenesená",J464,0)</f>
        <v>0</v>
      </c>
      <c r="BI464" s="185">
        <f>IF(N464="nulová",J464,0)</f>
        <v>0</v>
      </c>
      <c r="BJ464" s="14" t="s">
        <v>106</v>
      </c>
      <c r="BK464" s="185">
        <f>ROUND(I464*H464,2)</f>
        <v>0</v>
      </c>
      <c r="BL464" s="14" t="s">
        <v>314</v>
      </c>
      <c r="BM464" s="14" t="s">
        <v>3710</v>
      </c>
    </row>
    <row r="465" spans="2:51" s="11" customFormat="1" ht="11.25">
      <c r="B465" s="186"/>
      <c r="C465" s="187"/>
      <c r="D465" s="188" t="s">
        <v>325</v>
      </c>
      <c r="E465" s="189" t="s">
        <v>1524</v>
      </c>
      <c r="F465" s="190" t="s">
        <v>391</v>
      </c>
      <c r="G465" s="187"/>
      <c r="H465" s="191">
        <v>8</v>
      </c>
      <c r="I465" s="192"/>
      <c r="J465" s="187"/>
      <c r="K465" s="187"/>
      <c r="L465" s="193"/>
      <c r="M465" s="194"/>
      <c r="N465" s="195"/>
      <c r="O465" s="195"/>
      <c r="P465" s="195"/>
      <c r="Q465" s="195"/>
      <c r="R465" s="195"/>
      <c r="S465" s="195"/>
      <c r="T465" s="196"/>
      <c r="AT465" s="197" t="s">
        <v>325</v>
      </c>
      <c r="AU465" s="197" t="s">
        <v>106</v>
      </c>
      <c r="AV465" s="11" t="s">
        <v>106</v>
      </c>
      <c r="AW465" s="11" t="s">
        <v>31</v>
      </c>
      <c r="AX465" s="11" t="s">
        <v>77</v>
      </c>
      <c r="AY465" s="197" t="s">
        <v>310</v>
      </c>
    </row>
    <row r="466" spans="2:63" s="10" customFormat="1" ht="25.9" customHeight="1">
      <c r="B466" s="159"/>
      <c r="C466" s="160"/>
      <c r="D466" s="161" t="s">
        <v>68</v>
      </c>
      <c r="E466" s="162" t="s">
        <v>2457</v>
      </c>
      <c r="F466" s="162" t="s">
        <v>2458</v>
      </c>
      <c r="G466" s="160"/>
      <c r="H466" s="160"/>
      <c r="I466" s="163"/>
      <c r="J466" s="164">
        <f>BK466</f>
        <v>0</v>
      </c>
      <c r="K466" s="160"/>
      <c r="L466" s="165"/>
      <c r="M466" s="166"/>
      <c r="N466" s="167"/>
      <c r="O466" s="167"/>
      <c r="P466" s="168">
        <f>P467+P469+P471</f>
        <v>0</v>
      </c>
      <c r="Q466" s="167"/>
      <c r="R466" s="168">
        <f>R467+R469+R471</f>
        <v>0</v>
      </c>
      <c r="S466" s="167"/>
      <c r="T466" s="169">
        <f>T467+T469+T471</f>
        <v>0</v>
      </c>
      <c r="AR466" s="170" t="s">
        <v>371</v>
      </c>
      <c r="AT466" s="171" t="s">
        <v>68</v>
      </c>
      <c r="AU466" s="171" t="s">
        <v>69</v>
      </c>
      <c r="AY466" s="170" t="s">
        <v>310</v>
      </c>
      <c r="BK466" s="172">
        <f>BK467+BK469+BK471</f>
        <v>0</v>
      </c>
    </row>
    <row r="467" spans="2:63" s="10" customFormat="1" ht="22.9" customHeight="1">
      <c r="B467" s="159"/>
      <c r="C467" s="160"/>
      <c r="D467" s="161" t="s">
        <v>68</v>
      </c>
      <c r="E467" s="173" t="s">
        <v>2459</v>
      </c>
      <c r="F467" s="173" t="s">
        <v>2460</v>
      </c>
      <c r="G467" s="160"/>
      <c r="H467" s="160"/>
      <c r="I467" s="163"/>
      <c r="J467" s="174">
        <f>BK467</f>
        <v>0</v>
      </c>
      <c r="K467" s="160"/>
      <c r="L467" s="165"/>
      <c r="M467" s="166"/>
      <c r="N467" s="167"/>
      <c r="O467" s="167"/>
      <c r="P467" s="168">
        <f>P468</f>
        <v>0</v>
      </c>
      <c r="Q467" s="167"/>
      <c r="R467" s="168">
        <f>R468</f>
        <v>0</v>
      </c>
      <c r="S467" s="167"/>
      <c r="T467" s="169">
        <f>T468</f>
        <v>0</v>
      </c>
      <c r="AR467" s="170" t="s">
        <v>314</v>
      </c>
      <c r="AT467" s="171" t="s">
        <v>68</v>
      </c>
      <c r="AU467" s="171" t="s">
        <v>77</v>
      </c>
      <c r="AY467" s="170" t="s">
        <v>310</v>
      </c>
      <c r="BK467" s="172">
        <f>BK468</f>
        <v>0</v>
      </c>
    </row>
    <row r="468" spans="2:65" s="1" customFormat="1" ht="16.5" customHeight="1">
      <c r="B468" s="31"/>
      <c r="C468" s="175" t="s">
        <v>1525</v>
      </c>
      <c r="D468" s="175" t="s">
        <v>317</v>
      </c>
      <c r="E468" s="176" t="s">
        <v>2461</v>
      </c>
      <c r="F468" s="177" t="s">
        <v>3711</v>
      </c>
      <c r="G468" s="178" t="s">
        <v>2463</v>
      </c>
      <c r="H468" s="179">
        <v>1</v>
      </c>
      <c r="I468" s="180"/>
      <c r="J468" s="179">
        <f>ROUND(I468*H468,2)</f>
        <v>0</v>
      </c>
      <c r="K468" s="177" t="s">
        <v>321</v>
      </c>
      <c r="L468" s="35"/>
      <c r="M468" s="181" t="s">
        <v>1</v>
      </c>
      <c r="N468" s="182" t="s">
        <v>41</v>
      </c>
      <c r="O468" s="57"/>
      <c r="P468" s="183">
        <f>O468*H468</f>
        <v>0</v>
      </c>
      <c r="Q468" s="183">
        <v>0</v>
      </c>
      <c r="R468" s="183">
        <f>Q468*H468</f>
        <v>0</v>
      </c>
      <c r="S468" s="183">
        <v>0</v>
      </c>
      <c r="T468" s="184">
        <f>S468*H468</f>
        <v>0</v>
      </c>
      <c r="AR468" s="14" t="s">
        <v>314</v>
      </c>
      <c r="AT468" s="14" t="s">
        <v>317</v>
      </c>
      <c r="AU468" s="14" t="s">
        <v>106</v>
      </c>
      <c r="AY468" s="14" t="s">
        <v>310</v>
      </c>
      <c r="BE468" s="185">
        <f>IF(N468="základní",J468,0)</f>
        <v>0</v>
      </c>
      <c r="BF468" s="185">
        <f>IF(N468="snížená",J468,0)</f>
        <v>0</v>
      </c>
      <c r="BG468" s="185">
        <f>IF(N468="zákl. přenesená",J468,0)</f>
        <v>0</v>
      </c>
      <c r="BH468" s="185">
        <f>IF(N468="sníž. přenesená",J468,0)</f>
        <v>0</v>
      </c>
      <c r="BI468" s="185">
        <f>IF(N468="nulová",J468,0)</f>
        <v>0</v>
      </c>
      <c r="BJ468" s="14" t="s">
        <v>106</v>
      </c>
      <c r="BK468" s="185">
        <f>ROUND(I468*H468,2)</f>
        <v>0</v>
      </c>
      <c r="BL468" s="14" t="s">
        <v>314</v>
      </c>
      <c r="BM468" s="14" t="s">
        <v>3712</v>
      </c>
    </row>
    <row r="469" spans="2:63" s="10" customFormat="1" ht="22.9" customHeight="1">
      <c r="B469" s="159"/>
      <c r="C469" s="160"/>
      <c r="D469" s="161" t="s">
        <v>68</v>
      </c>
      <c r="E469" s="173" t="s">
        <v>2465</v>
      </c>
      <c r="F469" s="173" t="s">
        <v>2466</v>
      </c>
      <c r="G469" s="160"/>
      <c r="H469" s="160"/>
      <c r="I469" s="163"/>
      <c r="J469" s="174">
        <f>BK469</f>
        <v>0</v>
      </c>
      <c r="K469" s="160"/>
      <c r="L469" s="165"/>
      <c r="M469" s="166"/>
      <c r="N469" s="167"/>
      <c r="O469" s="167"/>
      <c r="P469" s="168">
        <f>P470</f>
        <v>0</v>
      </c>
      <c r="Q469" s="167"/>
      <c r="R469" s="168">
        <f>R470</f>
        <v>0</v>
      </c>
      <c r="S469" s="167"/>
      <c r="T469" s="169">
        <f>T470</f>
        <v>0</v>
      </c>
      <c r="AR469" s="170" t="s">
        <v>314</v>
      </c>
      <c r="AT469" s="171" t="s">
        <v>68</v>
      </c>
      <c r="AU469" s="171" t="s">
        <v>77</v>
      </c>
      <c r="AY469" s="170" t="s">
        <v>310</v>
      </c>
      <c r="BK469" s="172">
        <f>BK470</f>
        <v>0</v>
      </c>
    </row>
    <row r="470" spans="2:65" s="1" customFormat="1" ht="16.5" customHeight="1">
      <c r="B470" s="31"/>
      <c r="C470" s="175" t="s">
        <v>1533</v>
      </c>
      <c r="D470" s="175" t="s">
        <v>317</v>
      </c>
      <c r="E470" s="176" t="s">
        <v>2467</v>
      </c>
      <c r="F470" s="177" t="s">
        <v>3713</v>
      </c>
      <c r="G470" s="178" t="s">
        <v>2463</v>
      </c>
      <c r="H470" s="179">
        <v>1</v>
      </c>
      <c r="I470" s="180"/>
      <c r="J470" s="179">
        <f>ROUND(I470*H470,2)</f>
        <v>0</v>
      </c>
      <c r="K470" s="177" t="s">
        <v>321</v>
      </c>
      <c r="L470" s="35"/>
      <c r="M470" s="181" t="s">
        <v>1</v>
      </c>
      <c r="N470" s="182" t="s">
        <v>41</v>
      </c>
      <c r="O470" s="57"/>
      <c r="P470" s="183">
        <f>O470*H470</f>
        <v>0</v>
      </c>
      <c r="Q470" s="183">
        <v>0</v>
      </c>
      <c r="R470" s="183">
        <f>Q470*H470</f>
        <v>0</v>
      </c>
      <c r="S470" s="183">
        <v>0</v>
      </c>
      <c r="T470" s="184">
        <f>S470*H470</f>
        <v>0</v>
      </c>
      <c r="AR470" s="14" t="s">
        <v>314</v>
      </c>
      <c r="AT470" s="14" t="s">
        <v>317</v>
      </c>
      <c r="AU470" s="14" t="s">
        <v>106</v>
      </c>
      <c r="AY470" s="14" t="s">
        <v>310</v>
      </c>
      <c r="BE470" s="185">
        <f>IF(N470="základní",J470,0)</f>
        <v>0</v>
      </c>
      <c r="BF470" s="185">
        <f>IF(N470="snížená",J470,0)</f>
        <v>0</v>
      </c>
      <c r="BG470" s="185">
        <f>IF(N470="zákl. přenesená",J470,0)</f>
        <v>0</v>
      </c>
      <c r="BH470" s="185">
        <f>IF(N470="sníž. přenesená",J470,0)</f>
        <v>0</v>
      </c>
      <c r="BI470" s="185">
        <f>IF(N470="nulová",J470,0)</f>
        <v>0</v>
      </c>
      <c r="BJ470" s="14" t="s">
        <v>106</v>
      </c>
      <c r="BK470" s="185">
        <f>ROUND(I470*H470,2)</f>
        <v>0</v>
      </c>
      <c r="BL470" s="14" t="s">
        <v>314</v>
      </c>
      <c r="BM470" s="14" t="s">
        <v>3714</v>
      </c>
    </row>
    <row r="471" spans="2:63" s="10" customFormat="1" ht="22.9" customHeight="1">
      <c r="B471" s="159"/>
      <c r="C471" s="160"/>
      <c r="D471" s="161" t="s">
        <v>68</v>
      </c>
      <c r="E471" s="173" t="s">
        <v>2470</v>
      </c>
      <c r="F471" s="173" t="s">
        <v>2471</v>
      </c>
      <c r="G471" s="160"/>
      <c r="H471" s="160"/>
      <c r="I471" s="163"/>
      <c r="J471" s="174">
        <f>BK471</f>
        <v>0</v>
      </c>
      <c r="K471" s="160"/>
      <c r="L471" s="165"/>
      <c r="M471" s="166"/>
      <c r="N471" s="167"/>
      <c r="O471" s="167"/>
      <c r="P471" s="168">
        <f>SUM(P472:P473)</f>
        <v>0</v>
      </c>
      <c r="Q471" s="167"/>
      <c r="R471" s="168">
        <f>SUM(R472:R473)</f>
        <v>0</v>
      </c>
      <c r="S471" s="167"/>
      <c r="T471" s="169">
        <f>SUM(T472:T473)</f>
        <v>0</v>
      </c>
      <c r="AR471" s="170" t="s">
        <v>314</v>
      </c>
      <c r="AT471" s="171" t="s">
        <v>68</v>
      </c>
      <c r="AU471" s="171" t="s">
        <v>77</v>
      </c>
      <c r="AY471" s="170" t="s">
        <v>310</v>
      </c>
      <c r="BK471" s="172">
        <f>SUM(BK472:BK473)</f>
        <v>0</v>
      </c>
    </row>
    <row r="472" spans="2:65" s="1" customFormat="1" ht="16.5" customHeight="1">
      <c r="B472" s="31"/>
      <c r="C472" s="175" t="s">
        <v>1538</v>
      </c>
      <c r="D472" s="175" t="s">
        <v>317</v>
      </c>
      <c r="E472" s="176" t="s">
        <v>2472</v>
      </c>
      <c r="F472" s="177" t="s">
        <v>3715</v>
      </c>
      <c r="G472" s="178" t="s">
        <v>2463</v>
      </c>
      <c r="H472" s="179">
        <v>1</v>
      </c>
      <c r="I472" s="180"/>
      <c r="J472" s="179">
        <f>ROUND(I472*H472,2)</f>
        <v>0</v>
      </c>
      <c r="K472" s="177" t="s">
        <v>321</v>
      </c>
      <c r="L472" s="35"/>
      <c r="M472" s="181" t="s">
        <v>1</v>
      </c>
      <c r="N472" s="182" t="s">
        <v>41</v>
      </c>
      <c r="O472" s="57"/>
      <c r="P472" s="183">
        <f>O472*H472</f>
        <v>0</v>
      </c>
      <c r="Q472" s="183">
        <v>0</v>
      </c>
      <c r="R472" s="183">
        <f>Q472*H472</f>
        <v>0</v>
      </c>
      <c r="S472" s="183">
        <v>0</v>
      </c>
      <c r="T472" s="184">
        <f>S472*H472</f>
        <v>0</v>
      </c>
      <c r="AR472" s="14" t="s">
        <v>314</v>
      </c>
      <c r="AT472" s="14" t="s">
        <v>317</v>
      </c>
      <c r="AU472" s="14" t="s">
        <v>106</v>
      </c>
      <c r="AY472" s="14" t="s">
        <v>310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14" t="s">
        <v>106</v>
      </c>
      <c r="BK472" s="185">
        <f>ROUND(I472*H472,2)</f>
        <v>0</v>
      </c>
      <c r="BL472" s="14" t="s">
        <v>314</v>
      </c>
      <c r="BM472" s="14" t="s">
        <v>3716</v>
      </c>
    </row>
    <row r="473" spans="2:65" s="1" customFormat="1" ht="16.5" customHeight="1">
      <c r="B473" s="31"/>
      <c r="C473" s="175" t="s">
        <v>1544</v>
      </c>
      <c r="D473" s="175" t="s">
        <v>317</v>
      </c>
      <c r="E473" s="176" t="s">
        <v>2475</v>
      </c>
      <c r="F473" s="177" t="s">
        <v>2476</v>
      </c>
      <c r="G473" s="178" t="s">
        <v>2463</v>
      </c>
      <c r="H473" s="179">
        <v>1</v>
      </c>
      <c r="I473" s="180"/>
      <c r="J473" s="179">
        <f>ROUND(I473*H473,2)</f>
        <v>0</v>
      </c>
      <c r="K473" s="177" t="s">
        <v>402</v>
      </c>
      <c r="L473" s="35"/>
      <c r="M473" s="220" t="s">
        <v>1</v>
      </c>
      <c r="N473" s="221" t="s">
        <v>41</v>
      </c>
      <c r="O473" s="222"/>
      <c r="P473" s="223">
        <f>O473*H473</f>
        <v>0</v>
      </c>
      <c r="Q473" s="223">
        <v>0</v>
      </c>
      <c r="R473" s="223">
        <f>Q473*H473</f>
        <v>0</v>
      </c>
      <c r="S473" s="223">
        <v>0</v>
      </c>
      <c r="T473" s="224">
        <f>S473*H473</f>
        <v>0</v>
      </c>
      <c r="AR473" s="14" t="s">
        <v>314</v>
      </c>
      <c r="AT473" s="14" t="s">
        <v>317</v>
      </c>
      <c r="AU473" s="14" t="s">
        <v>106</v>
      </c>
      <c r="AY473" s="14" t="s">
        <v>310</v>
      </c>
      <c r="BE473" s="185">
        <f>IF(N473="základní",J473,0)</f>
        <v>0</v>
      </c>
      <c r="BF473" s="185">
        <f>IF(N473="snížená",J473,0)</f>
        <v>0</v>
      </c>
      <c r="BG473" s="185">
        <f>IF(N473="zákl. přenesená",J473,0)</f>
        <v>0</v>
      </c>
      <c r="BH473" s="185">
        <f>IF(N473="sníž. přenesená",J473,0)</f>
        <v>0</v>
      </c>
      <c r="BI473" s="185">
        <f>IF(N473="nulová",J473,0)</f>
        <v>0</v>
      </c>
      <c r="BJ473" s="14" t="s">
        <v>106</v>
      </c>
      <c r="BK473" s="185">
        <f>ROUND(I473*H473,2)</f>
        <v>0</v>
      </c>
      <c r="BL473" s="14" t="s">
        <v>314</v>
      </c>
      <c r="BM473" s="14" t="s">
        <v>3717</v>
      </c>
    </row>
    <row r="474" spans="2:12" s="1" customFormat="1" ht="6.95" customHeight="1">
      <c r="B474" s="43"/>
      <c r="C474" s="44"/>
      <c r="D474" s="44"/>
      <c r="E474" s="44"/>
      <c r="F474" s="44"/>
      <c r="G474" s="44"/>
      <c r="H474" s="44"/>
      <c r="I474" s="124"/>
      <c r="J474" s="44"/>
      <c r="K474" s="44"/>
      <c r="L474" s="35"/>
    </row>
  </sheetData>
  <sheetProtection algorithmName="SHA-512" hashValue="/TkjimL+n6vogmr4y23SteHsNCf50ks/IpYdRL50dBXllgWiptJNHW6EAYQBR7JAKSGcl9usBMvoB1sJUFL6pA==" saltValue="vlTAjPnodszoY2og3xQs3cgbMccR8FZcSTaKsIbsJ1FDWV2avT7UkbxL4GHj8vTcMhBX7YPKExCHvrg9TOTIKA==" spinCount="100000" sheet="1" objects="1" scenarios="1" formatColumns="0" formatRows="0" autoFilter="0"/>
  <autoFilter ref="C99:K473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94</v>
      </c>
      <c r="AZ2" s="95" t="s">
        <v>104</v>
      </c>
      <c r="BA2" s="95" t="s">
        <v>104</v>
      </c>
      <c r="BB2" s="95" t="s">
        <v>1</v>
      </c>
      <c r="BC2" s="95" t="s">
        <v>1157</v>
      </c>
      <c r="BD2" s="95" t="s">
        <v>106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  <c r="AZ3" s="95" t="s">
        <v>368</v>
      </c>
      <c r="BA3" s="95" t="s">
        <v>368</v>
      </c>
      <c r="BB3" s="95" t="s">
        <v>1</v>
      </c>
      <c r="BC3" s="95" t="s">
        <v>907</v>
      </c>
      <c r="BD3" s="95" t="s">
        <v>106</v>
      </c>
    </row>
    <row r="4" spans="2:56" ht="24.95" customHeight="1">
      <c r="B4" s="17"/>
      <c r="D4" s="99" t="s">
        <v>109</v>
      </c>
      <c r="L4" s="17"/>
      <c r="M4" s="21" t="s">
        <v>10</v>
      </c>
      <c r="AT4" s="14" t="s">
        <v>4</v>
      </c>
      <c r="AZ4" s="95" t="s">
        <v>3718</v>
      </c>
      <c r="BA4" s="95" t="s">
        <v>3718</v>
      </c>
      <c r="BB4" s="95" t="s">
        <v>1</v>
      </c>
      <c r="BC4" s="95" t="s">
        <v>907</v>
      </c>
      <c r="BD4" s="95" t="s">
        <v>106</v>
      </c>
    </row>
    <row r="5" spans="2:56" ht="6.95" customHeight="1">
      <c r="B5" s="17"/>
      <c r="L5" s="17"/>
      <c r="AZ5" s="95" t="s">
        <v>3719</v>
      </c>
      <c r="BA5" s="95" t="s">
        <v>3719</v>
      </c>
      <c r="BB5" s="95" t="s">
        <v>1</v>
      </c>
      <c r="BC5" s="95" t="s">
        <v>396</v>
      </c>
      <c r="BD5" s="95" t="s">
        <v>106</v>
      </c>
    </row>
    <row r="6" spans="2:12" ht="12" customHeight="1">
      <c r="B6" s="17"/>
      <c r="D6" s="100" t="s">
        <v>15</v>
      </c>
      <c r="L6" s="17"/>
    </row>
    <row r="7" spans="2:12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</row>
    <row r="8" spans="2:12" s="1" customFormat="1" ht="12" customHeight="1">
      <c r="B8" s="35"/>
      <c r="D8" s="100" t="s">
        <v>118</v>
      </c>
      <c r="I8" s="101"/>
      <c r="L8" s="35"/>
    </row>
    <row r="9" spans="2:12" s="1" customFormat="1" ht="36.95" customHeight="1">
      <c r="B9" s="35"/>
      <c r="E9" s="267" t="s">
        <v>3720</v>
      </c>
      <c r="F9" s="268"/>
      <c r="G9" s="268"/>
      <c r="H9" s="268"/>
      <c r="I9" s="101"/>
      <c r="L9" s="35"/>
    </row>
    <row r="10" spans="2:12" s="1" customFormat="1" ht="11.25">
      <c r="B10" s="35"/>
      <c r="I10" s="101"/>
      <c r="L10" s="35"/>
    </row>
    <row r="11" spans="2:12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</row>
    <row r="12" spans="2:12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</row>
    <row r="13" spans="2:12" s="1" customFormat="1" ht="10.9" customHeight="1">
      <c r="B13" s="35"/>
      <c r="I13" s="101"/>
      <c r="L13" s="35"/>
    </row>
    <row r="14" spans="2:12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1"/>
      <c r="L16" s="35"/>
    </row>
    <row r="17" spans="2:12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1"/>
      <c r="L19" s="35"/>
    </row>
    <row r="20" spans="2:12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1"/>
      <c r="L22" s="35"/>
    </row>
    <row r="23" spans="2:12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1"/>
      <c r="L25" s="35"/>
    </row>
    <row r="26" spans="2:12" s="1" customFormat="1" ht="12" customHeight="1">
      <c r="B26" s="35"/>
      <c r="D26" s="100" t="s">
        <v>33</v>
      </c>
      <c r="I26" s="101"/>
      <c r="L26" s="35"/>
    </row>
    <row r="27" spans="2:12" s="6" customFormat="1" ht="16.5" customHeight="1">
      <c r="B27" s="104"/>
      <c r="E27" s="271" t="s">
        <v>1</v>
      </c>
      <c r="F27" s="271"/>
      <c r="G27" s="271"/>
      <c r="H27" s="271"/>
      <c r="I27" s="105"/>
      <c r="L27" s="104"/>
    </row>
    <row r="28" spans="2:12" s="1" customFormat="1" ht="6.95" customHeight="1">
      <c r="B28" s="35"/>
      <c r="I28" s="101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</row>
    <row r="30" spans="2:12" s="1" customFormat="1" ht="25.35" customHeight="1">
      <c r="B30" s="35"/>
      <c r="D30" s="108" t="s">
        <v>35</v>
      </c>
      <c r="I30" s="101"/>
      <c r="J30" s="109">
        <f>ROUND(J85,2)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</row>
    <row r="32" spans="2:12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</row>
    <row r="33" spans="2:12" s="1" customFormat="1" ht="14.45" customHeight="1">
      <c r="B33" s="35"/>
      <c r="D33" s="100" t="s">
        <v>39</v>
      </c>
      <c r="E33" s="100" t="s">
        <v>40</v>
      </c>
      <c r="F33" s="112">
        <f>ROUND((SUM(BE85:BE108)),2)</f>
        <v>0</v>
      </c>
      <c r="I33" s="113">
        <v>0.21</v>
      </c>
      <c r="J33" s="112">
        <f>ROUND(((SUM(BE85:BE108))*I33),2)</f>
        <v>0</v>
      </c>
      <c r="L33" s="35"/>
    </row>
    <row r="34" spans="2:12" s="1" customFormat="1" ht="14.45" customHeight="1">
      <c r="B34" s="35"/>
      <c r="E34" s="100" t="s">
        <v>41</v>
      </c>
      <c r="F34" s="112">
        <f>ROUND((SUM(BF85:BF108)),2)</f>
        <v>0</v>
      </c>
      <c r="I34" s="113">
        <v>0.15</v>
      </c>
      <c r="J34" s="112">
        <f>ROUND(((SUM(BF85:BF108))*I34),2)</f>
        <v>0</v>
      </c>
      <c r="L34" s="35"/>
    </row>
    <row r="35" spans="2:12" s="1" customFormat="1" ht="14.45" customHeight="1" hidden="1">
      <c r="B35" s="35"/>
      <c r="E35" s="100" t="s">
        <v>42</v>
      </c>
      <c r="F35" s="112">
        <f>ROUND((SUM(BG85:BG108)),2)</f>
        <v>0</v>
      </c>
      <c r="I35" s="113">
        <v>0.21</v>
      </c>
      <c r="J35" s="112">
        <f>0</f>
        <v>0</v>
      </c>
      <c r="L35" s="35"/>
    </row>
    <row r="36" spans="2:12" s="1" customFormat="1" ht="14.45" customHeight="1" hidden="1">
      <c r="B36" s="35"/>
      <c r="E36" s="100" t="s">
        <v>43</v>
      </c>
      <c r="F36" s="112">
        <f>ROUND((SUM(BH85:BH108)),2)</f>
        <v>0</v>
      </c>
      <c r="I36" s="113">
        <v>0.15</v>
      </c>
      <c r="J36" s="112">
        <f>0</f>
        <v>0</v>
      </c>
      <c r="L36" s="35"/>
    </row>
    <row r="37" spans="2:12" s="1" customFormat="1" ht="14.45" customHeight="1" hidden="1">
      <c r="B37" s="35"/>
      <c r="E37" s="100" t="s">
        <v>44</v>
      </c>
      <c r="F37" s="112">
        <f>ROUND((SUM(BI85:BI108)),2)</f>
        <v>0</v>
      </c>
      <c r="I37" s="113">
        <v>0</v>
      </c>
      <c r="J37" s="112">
        <f>0</f>
        <v>0</v>
      </c>
      <c r="L37" s="35"/>
    </row>
    <row r="38" spans="2:12" s="1" customFormat="1" ht="6.95" customHeight="1">
      <c r="B38" s="35"/>
      <c r="I38" s="101"/>
      <c r="L38" s="35"/>
    </row>
    <row r="39" spans="2:12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</row>
    <row r="45" spans="2:12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</row>
    <row r="47" spans="2:12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</row>
    <row r="48" spans="2:12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</row>
    <row r="49" spans="2:12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</row>
    <row r="50" spans="2:12" s="1" customFormat="1" ht="16.5" customHeight="1">
      <c r="B50" s="31"/>
      <c r="C50" s="32"/>
      <c r="D50" s="32"/>
      <c r="E50" s="244" t="str">
        <f>E9</f>
        <v>02-3 - SO 02-3 Bytový dům č. p. 392 - způsobilé vedlejší</v>
      </c>
      <c r="F50" s="243"/>
      <c r="G50" s="243"/>
      <c r="H50" s="243"/>
      <c r="I50" s="101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</row>
    <row r="52" spans="2:12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</row>
    <row r="54" spans="2:12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</row>
    <row r="55" spans="2:12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</row>
    <row r="57" spans="2:12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</row>
    <row r="59" spans="2:47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J85</f>
        <v>0</v>
      </c>
      <c r="K59" s="32"/>
      <c r="L59" s="35"/>
      <c r="AU59" s="14" t="s">
        <v>79</v>
      </c>
    </row>
    <row r="60" spans="2:12" s="7" customFormat="1" ht="24.95" customHeight="1">
      <c r="B60" s="133"/>
      <c r="C60" s="134"/>
      <c r="D60" s="135" t="s">
        <v>1921</v>
      </c>
      <c r="E60" s="136"/>
      <c r="F60" s="136"/>
      <c r="G60" s="136"/>
      <c r="H60" s="136"/>
      <c r="I60" s="137"/>
      <c r="J60" s="138">
        <f>J86</f>
        <v>0</v>
      </c>
      <c r="K60" s="134"/>
      <c r="L60" s="139"/>
    </row>
    <row r="61" spans="2:12" s="8" customFormat="1" ht="19.9" customHeight="1">
      <c r="B61" s="141"/>
      <c r="C61" s="142"/>
      <c r="D61" s="143" t="s">
        <v>2479</v>
      </c>
      <c r="E61" s="144"/>
      <c r="F61" s="144"/>
      <c r="G61" s="144"/>
      <c r="H61" s="144"/>
      <c r="I61" s="145"/>
      <c r="J61" s="146">
        <f>J87</f>
        <v>0</v>
      </c>
      <c r="K61" s="142"/>
      <c r="L61" s="147"/>
    </row>
    <row r="62" spans="2:12" s="8" customFormat="1" ht="19.9" customHeight="1">
      <c r="B62" s="141"/>
      <c r="C62" s="142"/>
      <c r="D62" s="143" t="s">
        <v>1932</v>
      </c>
      <c r="E62" s="144"/>
      <c r="F62" s="144"/>
      <c r="G62" s="144"/>
      <c r="H62" s="144"/>
      <c r="I62" s="145"/>
      <c r="J62" s="146">
        <f>J92</f>
        <v>0</v>
      </c>
      <c r="K62" s="142"/>
      <c r="L62" s="147"/>
    </row>
    <row r="63" spans="2:12" s="7" customFormat="1" ht="24.95" customHeight="1">
      <c r="B63" s="133"/>
      <c r="C63" s="134"/>
      <c r="D63" s="135" t="s">
        <v>233</v>
      </c>
      <c r="E63" s="136"/>
      <c r="F63" s="136"/>
      <c r="G63" s="136"/>
      <c r="H63" s="136"/>
      <c r="I63" s="137"/>
      <c r="J63" s="138">
        <f>J95</f>
        <v>0</v>
      </c>
      <c r="K63" s="134"/>
      <c r="L63" s="139"/>
    </row>
    <row r="64" spans="2:12" s="8" customFormat="1" ht="19.9" customHeight="1">
      <c r="B64" s="141"/>
      <c r="C64" s="142"/>
      <c r="D64" s="143" t="s">
        <v>246</v>
      </c>
      <c r="E64" s="144"/>
      <c r="F64" s="144"/>
      <c r="G64" s="144"/>
      <c r="H64" s="144"/>
      <c r="I64" s="145"/>
      <c r="J64" s="146">
        <f>J96</f>
        <v>0</v>
      </c>
      <c r="K64" s="142"/>
      <c r="L64" s="147"/>
    </row>
    <row r="65" spans="2:12" s="8" customFormat="1" ht="19.9" customHeight="1">
      <c r="B65" s="141"/>
      <c r="C65" s="142"/>
      <c r="D65" s="143" t="s">
        <v>254</v>
      </c>
      <c r="E65" s="144"/>
      <c r="F65" s="144"/>
      <c r="G65" s="144"/>
      <c r="H65" s="144"/>
      <c r="I65" s="145"/>
      <c r="J65" s="146">
        <f>J106</f>
        <v>0</v>
      </c>
      <c r="K65" s="142"/>
      <c r="L65" s="147"/>
    </row>
    <row r="66" spans="2:12" s="1" customFormat="1" ht="21.75" customHeight="1">
      <c r="B66" s="31"/>
      <c r="C66" s="32"/>
      <c r="D66" s="32"/>
      <c r="E66" s="32"/>
      <c r="F66" s="32"/>
      <c r="G66" s="32"/>
      <c r="H66" s="32"/>
      <c r="I66" s="101"/>
      <c r="J66" s="32"/>
      <c r="K66" s="32"/>
      <c r="L66" s="35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124"/>
      <c r="J67" s="44"/>
      <c r="K67" s="44"/>
      <c r="L67" s="35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27"/>
      <c r="J71" s="46"/>
      <c r="K71" s="46"/>
      <c r="L71" s="35"/>
    </row>
    <row r="72" spans="2:12" s="1" customFormat="1" ht="24.95" customHeight="1">
      <c r="B72" s="31"/>
      <c r="C72" s="20" t="s">
        <v>280</v>
      </c>
      <c r="D72" s="32"/>
      <c r="E72" s="32"/>
      <c r="F72" s="32"/>
      <c r="G72" s="32"/>
      <c r="H72" s="32"/>
      <c r="I72" s="101"/>
      <c r="J72" s="32"/>
      <c r="K72" s="32"/>
      <c r="L72" s="35"/>
    </row>
    <row r="73" spans="2:12" s="1" customFormat="1" ht="6.95" customHeight="1">
      <c r="B73" s="31"/>
      <c r="C73" s="32"/>
      <c r="D73" s="32"/>
      <c r="E73" s="32"/>
      <c r="F73" s="32"/>
      <c r="G73" s="32"/>
      <c r="H73" s="32"/>
      <c r="I73" s="101"/>
      <c r="J73" s="32"/>
      <c r="K73" s="32"/>
      <c r="L73" s="35"/>
    </row>
    <row r="74" spans="2:12" s="1" customFormat="1" ht="12" customHeight="1">
      <c r="B74" s="31"/>
      <c r="C74" s="26" t="s">
        <v>15</v>
      </c>
      <c r="D74" s="32"/>
      <c r="E74" s="32"/>
      <c r="F74" s="32"/>
      <c r="G74" s="32"/>
      <c r="H74" s="32"/>
      <c r="I74" s="101"/>
      <c r="J74" s="32"/>
      <c r="K74" s="32"/>
      <c r="L74" s="35"/>
    </row>
    <row r="75" spans="2:12" s="1" customFormat="1" ht="16.5" customHeight="1">
      <c r="B75" s="31"/>
      <c r="C75" s="32"/>
      <c r="D75" s="32"/>
      <c r="E75" s="272" t="str">
        <f>E7</f>
        <v>Klatovy bytový dům č. p. 391 392 393 - stavební úpravy</v>
      </c>
      <c r="F75" s="273"/>
      <c r="G75" s="273"/>
      <c r="H75" s="273"/>
      <c r="I75" s="101"/>
      <c r="J75" s="32"/>
      <c r="K75" s="32"/>
      <c r="L75" s="35"/>
    </row>
    <row r="76" spans="2:12" s="1" customFormat="1" ht="12" customHeight="1">
      <c r="B76" s="31"/>
      <c r="C76" s="26" t="s">
        <v>118</v>
      </c>
      <c r="D76" s="32"/>
      <c r="E76" s="32"/>
      <c r="F76" s="32"/>
      <c r="G76" s="32"/>
      <c r="H76" s="32"/>
      <c r="I76" s="101"/>
      <c r="J76" s="32"/>
      <c r="K76" s="32"/>
      <c r="L76" s="35"/>
    </row>
    <row r="77" spans="2:12" s="1" customFormat="1" ht="16.5" customHeight="1">
      <c r="B77" s="31"/>
      <c r="C77" s="32"/>
      <c r="D77" s="32"/>
      <c r="E77" s="244" t="str">
        <f>E9</f>
        <v>02-3 - SO 02-3 Bytový dům č. p. 392 - způsobilé vedlejší</v>
      </c>
      <c r="F77" s="243"/>
      <c r="G77" s="243"/>
      <c r="H77" s="243"/>
      <c r="I77" s="101"/>
      <c r="J77" s="32"/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101"/>
      <c r="J78" s="32"/>
      <c r="K78" s="32"/>
      <c r="L78" s="35"/>
    </row>
    <row r="79" spans="2:12" s="1" customFormat="1" ht="12" customHeight="1">
      <c r="B79" s="31"/>
      <c r="C79" s="26" t="s">
        <v>19</v>
      </c>
      <c r="D79" s="32"/>
      <c r="E79" s="32"/>
      <c r="F79" s="24" t="str">
        <f>F12</f>
        <v xml:space="preserve"> </v>
      </c>
      <c r="G79" s="32"/>
      <c r="H79" s="32"/>
      <c r="I79" s="102" t="s">
        <v>21</v>
      </c>
      <c r="J79" s="52" t="str">
        <f>IF(J12="","",J12)</f>
        <v>30. 4. 2019</v>
      </c>
      <c r="K79" s="32"/>
      <c r="L79" s="35"/>
    </row>
    <row r="80" spans="2:12" s="1" customFormat="1" ht="6.95" customHeight="1">
      <c r="B80" s="31"/>
      <c r="C80" s="32"/>
      <c r="D80" s="32"/>
      <c r="E80" s="32"/>
      <c r="F80" s="32"/>
      <c r="G80" s="32"/>
      <c r="H80" s="32"/>
      <c r="I80" s="101"/>
      <c r="J80" s="32"/>
      <c r="K80" s="32"/>
      <c r="L80" s="35"/>
    </row>
    <row r="81" spans="2:12" s="1" customFormat="1" ht="24.95" customHeight="1">
      <c r="B81" s="31"/>
      <c r="C81" s="26" t="s">
        <v>23</v>
      </c>
      <c r="D81" s="32"/>
      <c r="E81" s="32"/>
      <c r="F81" s="24" t="str">
        <f>E15</f>
        <v>Město Klatovy, nám. Míru 62, Klatovy I, 339 01</v>
      </c>
      <c r="G81" s="32"/>
      <c r="H81" s="32"/>
      <c r="I81" s="102" t="s">
        <v>29</v>
      </c>
      <c r="J81" s="29" t="str">
        <f>E21</f>
        <v xml:space="preserve">Atelier U5 s.r.o., K Zaječímu vrchu 904, Klatovy </v>
      </c>
      <c r="K81" s="32"/>
      <c r="L81" s="35"/>
    </row>
    <row r="82" spans="2:12" s="1" customFormat="1" ht="13.7" customHeight="1">
      <c r="B82" s="31"/>
      <c r="C82" s="26" t="s">
        <v>27</v>
      </c>
      <c r="D82" s="32"/>
      <c r="E82" s="32"/>
      <c r="F82" s="24" t="str">
        <f>IF(E18="","",E18)</f>
        <v>Vyplň údaj</v>
      </c>
      <c r="G82" s="32"/>
      <c r="H82" s="32"/>
      <c r="I82" s="102" t="s">
        <v>32</v>
      </c>
      <c r="J82" s="29" t="str">
        <f>E24</f>
        <v xml:space="preserve"> </v>
      </c>
      <c r="K82" s="32"/>
      <c r="L82" s="35"/>
    </row>
    <row r="83" spans="2:12" s="1" customFormat="1" ht="10.35" customHeight="1">
      <c r="B83" s="31"/>
      <c r="C83" s="32"/>
      <c r="D83" s="32"/>
      <c r="E83" s="32"/>
      <c r="F83" s="32"/>
      <c r="G83" s="32"/>
      <c r="H83" s="32"/>
      <c r="I83" s="101"/>
      <c r="J83" s="32"/>
      <c r="K83" s="32"/>
      <c r="L83" s="35"/>
    </row>
    <row r="84" spans="2:20" s="9" customFormat="1" ht="29.25" customHeight="1">
      <c r="B84" s="149"/>
      <c r="C84" s="150" t="s">
        <v>294</v>
      </c>
      <c r="D84" s="151" t="s">
        <v>54</v>
      </c>
      <c r="E84" s="151" t="s">
        <v>50</v>
      </c>
      <c r="F84" s="151" t="s">
        <v>51</v>
      </c>
      <c r="G84" s="151" t="s">
        <v>295</v>
      </c>
      <c r="H84" s="151" t="s">
        <v>296</v>
      </c>
      <c r="I84" s="152" t="s">
        <v>297</v>
      </c>
      <c r="J84" s="151" t="s">
        <v>199</v>
      </c>
      <c r="K84" s="153" t="s">
        <v>298</v>
      </c>
      <c r="L84" s="154"/>
      <c r="M84" s="61" t="s">
        <v>1</v>
      </c>
      <c r="N84" s="62" t="s">
        <v>39</v>
      </c>
      <c r="O84" s="62" t="s">
        <v>299</v>
      </c>
      <c r="P84" s="62" t="s">
        <v>300</v>
      </c>
      <c r="Q84" s="62" t="s">
        <v>301</v>
      </c>
      <c r="R84" s="62" t="s">
        <v>302</v>
      </c>
      <c r="S84" s="62" t="s">
        <v>303</v>
      </c>
      <c r="T84" s="63" t="s">
        <v>304</v>
      </c>
    </row>
    <row r="85" spans="2:63" s="1" customFormat="1" ht="22.9" customHeight="1">
      <c r="B85" s="31"/>
      <c r="C85" s="68" t="s">
        <v>307</v>
      </c>
      <c r="D85" s="32"/>
      <c r="E85" s="32"/>
      <c r="F85" s="32"/>
      <c r="G85" s="32"/>
      <c r="H85" s="32"/>
      <c r="I85" s="101"/>
      <c r="J85" s="155">
        <f>BK85</f>
        <v>0</v>
      </c>
      <c r="K85" s="32"/>
      <c r="L85" s="35"/>
      <c r="M85" s="64"/>
      <c r="N85" s="65"/>
      <c r="O85" s="65"/>
      <c r="P85" s="156">
        <f>P86+P95</f>
        <v>0</v>
      </c>
      <c r="Q85" s="65"/>
      <c r="R85" s="156">
        <f>R86+R95</f>
        <v>0</v>
      </c>
      <c r="S85" s="65"/>
      <c r="T85" s="157">
        <f>T86+T95</f>
        <v>0</v>
      </c>
      <c r="AT85" s="14" t="s">
        <v>68</v>
      </c>
      <c r="AU85" s="14" t="s">
        <v>79</v>
      </c>
      <c r="BK85" s="158">
        <f>BK86+BK95</f>
        <v>0</v>
      </c>
    </row>
    <row r="86" spans="2:63" s="10" customFormat="1" ht="25.9" customHeight="1">
      <c r="B86" s="159"/>
      <c r="C86" s="160"/>
      <c r="D86" s="161" t="s">
        <v>68</v>
      </c>
      <c r="E86" s="162" t="s">
        <v>309</v>
      </c>
      <c r="F86" s="162" t="s">
        <v>1933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P87+P92</f>
        <v>0</v>
      </c>
      <c r="Q86" s="167"/>
      <c r="R86" s="168">
        <f>R87+R92</f>
        <v>0</v>
      </c>
      <c r="S86" s="167"/>
      <c r="T86" s="169">
        <f>T87+T92</f>
        <v>0</v>
      </c>
      <c r="AR86" s="170" t="s">
        <v>77</v>
      </c>
      <c r="AT86" s="171" t="s">
        <v>68</v>
      </c>
      <c r="AU86" s="171" t="s">
        <v>69</v>
      </c>
      <c r="AY86" s="170" t="s">
        <v>310</v>
      </c>
      <c r="BK86" s="172">
        <f>BK87+BK92</f>
        <v>0</v>
      </c>
    </row>
    <row r="87" spans="2:63" s="10" customFormat="1" ht="22.9" customHeight="1">
      <c r="B87" s="159"/>
      <c r="C87" s="160"/>
      <c r="D87" s="161" t="s">
        <v>68</v>
      </c>
      <c r="E87" s="173" t="s">
        <v>2481</v>
      </c>
      <c r="F87" s="173" t="s">
        <v>2313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314</v>
      </c>
      <c r="AT87" s="171" t="s">
        <v>68</v>
      </c>
      <c r="AU87" s="171" t="s">
        <v>77</v>
      </c>
      <c r="AY87" s="170" t="s">
        <v>310</v>
      </c>
      <c r="BK87" s="172">
        <f>SUM(BK88:BK91)</f>
        <v>0</v>
      </c>
    </row>
    <row r="88" spans="2:65" s="1" customFormat="1" ht="16.5" customHeight="1">
      <c r="B88" s="31"/>
      <c r="C88" s="175" t="s">
        <v>77</v>
      </c>
      <c r="D88" s="175" t="s">
        <v>317</v>
      </c>
      <c r="E88" s="176" t="s">
        <v>2482</v>
      </c>
      <c r="F88" s="177" t="s">
        <v>2483</v>
      </c>
      <c r="G88" s="178" t="s">
        <v>401</v>
      </c>
      <c r="H88" s="179">
        <v>72</v>
      </c>
      <c r="I88" s="180"/>
      <c r="J88" s="179">
        <f>ROUND(I88*H88,2)</f>
        <v>0</v>
      </c>
      <c r="K88" s="177" t="s">
        <v>402</v>
      </c>
      <c r="L88" s="35"/>
      <c r="M88" s="181" t="s">
        <v>1</v>
      </c>
      <c r="N88" s="182" t="s">
        <v>41</v>
      </c>
      <c r="O88" s="57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14" t="s">
        <v>314</v>
      </c>
      <c r="AT88" s="14" t="s">
        <v>317</v>
      </c>
      <c r="AU88" s="14" t="s">
        <v>106</v>
      </c>
      <c r="AY88" s="14" t="s">
        <v>310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4" t="s">
        <v>106</v>
      </c>
      <c r="BK88" s="185">
        <f>ROUND(I88*H88,2)</f>
        <v>0</v>
      </c>
      <c r="BL88" s="14" t="s">
        <v>314</v>
      </c>
      <c r="BM88" s="14" t="s">
        <v>3721</v>
      </c>
    </row>
    <row r="89" spans="2:51" s="11" customFormat="1" ht="11.25">
      <c r="B89" s="186"/>
      <c r="C89" s="187"/>
      <c r="D89" s="188" t="s">
        <v>325</v>
      </c>
      <c r="E89" s="189" t="s">
        <v>326</v>
      </c>
      <c r="F89" s="190" t="s">
        <v>921</v>
      </c>
      <c r="G89" s="187"/>
      <c r="H89" s="191">
        <v>72</v>
      </c>
      <c r="I89" s="192"/>
      <c r="J89" s="187"/>
      <c r="K89" s="187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325</v>
      </c>
      <c r="AU89" s="197" t="s">
        <v>106</v>
      </c>
      <c r="AV89" s="11" t="s">
        <v>106</v>
      </c>
      <c r="AW89" s="11" t="s">
        <v>31</v>
      </c>
      <c r="AX89" s="11" t="s">
        <v>77</v>
      </c>
      <c r="AY89" s="197" t="s">
        <v>310</v>
      </c>
    </row>
    <row r="90" spans="2:65" s="1" customFormat="1" ht="16.5" customHeight="1">
      <c r="B90" s="31"/>
      <c r="C90" s="175" t="s">
        <v>106</v>
      </c>
      <c r="D90" s="175" t="s">
        <v>317</v>
      </c>
      <c r="E90" s="176" t="s">
        <v>2486</v>
      </c>
      <c r="F90" s="177" t="s">
        <v>2487</v>
      </c>
      <c r="G90" s="178" t="s">
        <v>401</v>
      </c>
      <c r="H90" s="179">
        <v>24</v>
      </c>
      <c r="I90" s="180"/>
      <c r="J90" s="179">
        <f>ROUND(I90*H90,2)</f>
        <v>0</v>
      </c>
      <c r="K90" s="177" t="s">
        <v>402</v>
      </c>
      <c r="L90" s="35"/>
      <c r="M90" s="181" t="s">
        <v>1</v>
      </c>
      <c r="N90" s="182" t="s">
        <v>41</v>
      </c>
      <c r="O90" s="57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14" t="s">
        <v>314</v>
      </c>
      <c r="AT90" s="14" t="s">
        <v>317</v>
      </c>
      <c r="AU90" s="14" t="s">
        <v>106</v>
      </c>
      <c r="AY90" s="14" t="s">
        <v>310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4" t="s">
        <v>106</v>
      </c>
      <c r="BK90" s="185">
        <f>ROUND(I90*H90,2)</f>
        <v>0</v>
      </c>
      <c r="BL90" s="14" t="s">
        <v>314</v>
      </c>
      <c r="BM90" s="14" t="s">
        <v>3722</v>
      </c>
    </row>
    <row r="91" spans="2:51" s="11" customFormat="1" ht="11.25">
      <c r="B91" s="186"/>
      <c r="C91" s="187"/>
      <c r="D91" s="188" t="s">
        <v>325</v>
      </c>
      <c r="E91" s="189" t="s">
        <v>340</v>
      </c>
      <c r="F91" s="190" t="s">
        <v>555</v>
      </c>
      <c r="G91" s="187"/>
      <c r="H91" s="191">
        <v>24</v>
      </c>
      <c r="I91" s="192"/>
      <c r="J91" s="187"/>
      <c r="K91" s="187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325</v>
      </c>
      <c r="AU91" s="197" t="s">
        <v>106</v>
      </c>
      <c r="AV91" s="11" t="s">
        <v>106</v>
      </c>
      <c r="AW91" s="11" t="s">
        <v>31</v>
      </c>
      <c r="AX91" s="11" t="s">
        <v>77</v>
      </c>
      <c r="AY91" s="197" t="s">
        <v>310</v>
      </c>
    </row>
    <row r="92" spans="2:63" s="10" customFormat="1" ht="22.9" customHeight="1">
      <c r="B92" s="159"/>
      <c r="C92" s="160"/>
      <c r="D92" s="161" t="s">
        <v>68</v>
      </c>
      <c r="E92" s="173" t="s">
        <v>2470</v>
      </c>
      <c r="F92" s="173" t="s">
        <v>2471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SUM(P93:P94)</f>
        <v>0</v>
      </c>
      <c r="Q92" s="167"/>
      <c r="R92" s="168">
        <f>SUM(R93:R94)</f>
        <v>0</v>
      </c>
      <c r="S92" s="167"/>
      <c r="T92" s="169">
        <f>SUM(T93:T94)</f>
        <v>0</v>
      </c>
      <c r="AR92" s="170" t="s">
        <v>314</v>
      </c>
      <c r="AT92" s="171" t="s">
        <v>68</v>
      </c>
      <c r="AU92" s="171" t="s">
        <v>77</v>
      </c>
      <c r="AY92" s="170" t="s">
        <v>310</v>
      </c>
      <c r="BK92" s="172">
        <f>SUM(BK93:BK94)</f>
        <v>0</v>
      </c>
    </row>
    <row r="93" spans="2:65" s="1" customFormat="1" ht="16.5" customHeight="1">
      <c r="B93" s="31"/>
      <c r="C93" s="175" t="s">
        <v>344</v>
      </c>
      <c r="D93" s="175" t="s">
        <v>317</v>
      </c>
      <c r="E93" s="176" t="s">
        <v>2492</v>
      </c>
      <c r="F93" s="177" t="s">
        <v>3723</v>
      </c>
      <c r="G93" s="178" t="s">
        <v>2463</v>
      </c>
      <c r="H93" s="179">
        <v>1</v>
      </c>
      <c r="I93" s="180"/>
      <c r="J93" s="179">
        <f>ROUND(I93*H93,2)</f>
        <v>0</v>
      </c>
      <c r="K93" s="177" t="s">
        <v>402</v>
      </c>
      <c r="L93" s="35"/>
      <c r="M93" s="181" t="s">
        <v>1</v>
      </c>
      <c r="N93" s="182" t="s">
        <v>41</v>
      </c>
      <c r="O93" s="57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14" t="s">
        <v>314</v>
      </c>
      <c r="AT93" s="14" t="s">
        <v>317</v>
      </c>
      <c r="AU93" s="14" t="s">
        <v>106</v>
      </c>
      <c r="AY93" s="14" t="s">
        <v>310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4" t="s">
        <v>106</v>
      </c>
      <c r="BK93" s="185">
        <f>ROUND(I93*H93,2)</f>
        <v>0</v>
      </c>
      <c r="BL93" s="14" t="s">
        <v>314</v>
      </c>
      <c r="BM93" s="14" t="s">
        <v>3724</v>
      </c>
    </row>
    <row r="94" spans="2:51" s="11" customFormat="1" ht="11.25">
      <c r="B94" s="186"/>
      <c r="C94" s="187"/>
      <c r="D94" s="188" t="s">
        <v>325</v>
      </c>
      <c r="E94" s="189" t="s">
        <v>350</v>
      </c>
      <c r="F94" s="190" t="s">
        <v>77</v>
      </c>
      <c r="G94" s="187"/>
      <c r="H94" s="191">
        <v>1</v>
      </c>
      <c r="I94" s="192"/>
      <c r="J94" s="187"/>
      <c r="K94" s="187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325</v>
      </c>
      <c r="AU94" s="197" t="s">
        <v>106</v>
      </c>
      <c r="AV94" s="11" t="s">
        <v>106</v>
      </c>
      <c r="AW94" s="11" t="s">
        <v>31</v>
      </c>
      <c r="AX94" s="11" t="s">
        <v>77</v>
      </c>
      <c r="AY94" s="197" t="s">
        <v>310</v>
      </c>
    </row>
    <row r="95" spans="2:63" s="10" customFormat="1" ht="25.9" customHeight="1">
      <c r="B95" s="159"/>
      <c r="C95" s="160"/>
      <c r="D95" s="161" t="s">
        <v>68</v>
      </c>
      <c r="E95" s="162" t="s">
        <v>879</v>
      </c>
      <c r="F95" s="162" t="s">
        <v>880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P96+P106</f>
        <v>0</v>
      </c>
      <c r="Q95" s="167"/>
      <c r="R95" s="168">
        <f>R96+R106</f>
        <v>0</v>
      </c>
      <c r="S95" s="167"/>
      <c r="T95" s="169">
        <f>T96+T106</f>
        <v>0</v>
      </c>
      <c r="AR95" s="170" t="s">
        <v>106</v>
      </c>
      <c r="AT95" s="171" t="s">
        <v>68</v>
      </c>
      <c r="AU95" s="171" t="s">
        <v>69</v>
      </c>
      <c r="AY95" s="170" t="s">
        <v>310</v>
      </c>
      <c r="BK95" s="172">
        <f>BK96+BK106</f>
        <v>0</v>
      </c>
    </row>
    <row r="96" spans="2:63" s="10" customFormat="1" ht="22.9" customHeight="1">
      <c r="B96" s="159"/>
      <c r="C96" s="160"/>
      <c r="D96" s="161" t="s">
        <v>68</v>
      </c>
      <c r="E96" s="173" t="s">
        <v>1195</v>
      </c>
      <c r="F96" s="173" t="s">
        <v>1196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SUM(P97:P105)</f>
        <v>0</v>
      </c>
      <c r="Q96" s="167"/>
      <c r="R96" s="168">
        <f>SUM(R97:R105)</f>
        <v>0</v>
      </c>
      <c r="S96" s="167"/>
      <c r="T96" s="169">
        <f>SUM(T97:T105)</f>
        <v>0</v>
      </c>
      <c r="AR96" s="170" t="s">
        <v>314</v>
      </c>
      <c r="AT96" s="171" t="s">
        <v>68</v>
      </c>
      <c r="AU96" s="171" t="s">
        <v>77</v>
      </c>
      <c r="AY96" s="170" t="s">
        <v>310</v>
      </c>
      <c r="BK96" s="172">
        <f>SUM(BK97:BK105)</f>
        <v>0</v>
      </c>
    </row>
    <row r="97" spans="2:65" s="1" customFormat="1" ht="22.5" customHeight="1">
      <c r="B97" s="31"/>
      <c r="C97" s="175" t="s">
        <v>314</v>
      </c>
      <c r="D97" s="175" t="s">
        <v>317</v>
      </c>
      <c r="E97" s="176" t="s">
        <v>2507</v>
      </c>
      <c r="F97" s="177" t="s">
        <v>2508</v>
      </c>
      <c r="G97" s="178" t="s">
        <v>422</v>
      </c>
      <c r="H97" s="179">
        <v>870</v>
      </c>
      <c r="I97" s="180"/>
      <c r="J97" s="179">
        <f>ROUND(I97*H97,2)</f>
        <v>0</v>
      </c>
      <c r="K97" s="177" t="s">
        <v>402</v>
      </c>
      <c r="L97" s="35"/>
      <c r="M97" s="181" t="s">
        <v>1</v>
      </c>
      <c r="N97" s="182" t="s">
        <v>41</v>
      </c>
      <c r="O97" s="57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14" t="s">
        <v>314</v>
      </c>
      <c r="AT97" s="14" t="s">
        <v>317</v>
      </c>
      <c r="AU97" s="14" t="s">
        <v>106</v>
      </c>
      <c r="AY97" s="14" t="s">
        <v>310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4" t="s">
        <v>106</v>
      </c>
      <c r="BK97" s="185">
        <f>ROUND(I97*H97,2)</f>
        <v>0</v>
      </c>
      <c r="BL97" s="14" t="s">
        <v>314</v>
      </c>
      <c r="BM97" s="14" t="s">
        <v>3725</v>
      </c>
    </row>
    <row r="98" spans="2:51" s="11" customFormat="1" ht="11.25">
      <c r="B98" s="186"/>
      <c r="C98" s="187"/>
      <c r="D98" s="188" t="s">
        <v>325</v>
      </c>
      <c r="E98" s="189" t="s">
        <v>361</v>
      </c>
      <c r="F98" s="190" t="s">
        <v>3031</v>
      </c>
      <c r="G98" s="187"/>
      <c r="H98" s="191">
        <v>520</v>
      </c>
      <c r="I98" s="192"/>
      <c r="J98" s="187"/>
      <c r="K98" s="187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325</v>
      </c>
      <c r="AU98" s="197" t="s">
        <v>106</v>
      </c>
      <c r="AV98" s="11" t="s">
        <v>106</v>
      </c>
      <c r="AW98" s="11" t="s">
        <v>31</v>
      </c>
      <c r="AX98" s="11" t="s">
        <v>69</v>
      </c>
      <c r="AY98" s="197" t="s">
        <v>310</v>
      </c>
    </row>
    <row r="99" spans="2:51" s="11" customFormat="1" ht="11.25">
      <c r="B99" s="186"/>
      <c r="C99" s="187"/>
      <c r="D99" s="188" t="s">
        <v>325</v>
      </c>
      <c r="E99" s="189" t="s">
        <v>104</v>
      </c>
      <c r="F99" s="190" t="s">
        <v>3033</v>
      </c>
      <c r="G99" s="187"/>
      <c r="H99" s="191">
        <v>110</v>
      </c>
      <c r="I99" s="192"/>
      <c r="J99" s="187"/>
      <c r="K99" s="187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325</v>
      </c>
      <c r="AU99" s="197" t="s">
        <v>106</v>
      </c>
      <c r="AV99" s="11" t="s">
        <v>106</v>
      </c>
      <c r="AW99" s="11" t="s">
        <v>31</v>
      </c>
      <c r="AX99" s="11" t="s">
        <v>69</v>
      </c>
      <c r="AY99" s="197" t="s">
        <v>310</v>
      </c>
    </row>
    <row r="100" spans="2:51" s="11" customFormat="1" ht="11.25">
      <c r="B100" s="186"/>
      <c r="C100" s="187"/>
      <c r="D100" s="188" t="s">
        <v>325</v>
      </c>
      <c r="E100" s="189" t="s">
        <v>368</v>
      </c>
      <c r="F100" s="190" t="s">
        <v>3035</v>
      </c>
      <c r="G100" s="187"/>
      <c r="H100" s="191">
        <v>70</v>
      </c>
      <c r="I100" s="192"/>
      <c r="J100" s="187"/>
      <c r="K100" s="187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325</v>
      </c>
      <c r="AU100" s="197" t="s">
        <v>106</v>
      </c>
      <c r="AV100" s="11" t="s">
        <v>106</v>
      </c>
      <c r="AW100" s="11" t="s">
        <v>31</v>
      </c>
      <c r="AX100" s="11" t="s">
        <v>69</v>
      </c>
      <c r="AY100" s="197" t="s">
        <v>310</v>
      </c>
    </row>
    <row r="101" spans="2:51" s="11" customFormat="1" ht="11.25">
      <c r="B101" s="186"/>
      <c r="C101" s="187"/>
      <c r="D101" s="188" t="s">
        <v>325</v>
      </c>
      <c r="E101" s="189" t="s">
        <v>3718</v>
      </c>
      <c r="F101" s="190" t="s">
        <v>3037</v>
      </c>
      <c r="G101" s="187"/>
      <c r="H101" s="191">
        <v>70</v>
      </c>
      <c r="I101" s="192"/>
      <c r="J101" s="187"/>
      <c r="K101" s="187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325</v>
      </c>
      <c r="AU101" s="197" t="s">
        <v>106</v>
      </c>
      <c r="AV101" s="11" t="s">
        <v>106</v>
      </c>
      <c r="AW101" s="11" t="s">
        <v>31</v>
      </c>
      <c r="AX101" s="11" t="s">
        <v>69</v>
      </c>
      <c r="AY101" s="197" t="s">
        <v>310</v>
      </c>
    </row>
    <row r="102" spans="2:51" s="11" customFormat="1" ht="11.25">
      <c r="B102" s="186"/>
      <c r="C102" s="187"/>
      <c r="D102" s="188" t="s">
        <v>325</v>
      </c>
      <c r="E102" s="189" t="s">
        <v>3719</v>
      </c>
      <c r="F102" s="190" t="s">
        <v>3726</v>
      </c>
      <c r="G102" s="187"/>
      <c r="H102" s="191">
        <v>100</v>
      </c>
      <c r="I102" s="192"/>
      <c r="J102" s="187"/>
      <c r="K102" s="187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325</v>
      </c>
      <c r="AU102" s="197" t="s">
        <v>106</v>
      </c>
      <c r="AV102" s="11" t="s">
        <v>106</v>
      </c>
      <c r="AW102" s="11" t="s">
        <v>31</v>
      </c>
      <c r="AX102" s="11" t="s">
        <v>69</v>
      </c>
      <c r="AY102" s="197" t="s">
        <v>310</v>
      </c>
    </row>
    <row r="103" spans="2:51" s="11" customFormat="1" ht="11.25">
      <c r="B103" s="186"/>
      <c r="C103" s="187"/>
      <c r="D103" s="188" t="s">
        <v>325</v>
      </c>
      <c r="E103" s="189" t="s">
        <v>3727</v>
      </c>
      <c r="F103" s="190" t="s">
        <v>3728</v>
      </c>
      <c r="G103" s="187"/>
      <c r="H103" s="191">
        <v>870</v>
      </c>
      <c r="I103" s="192"/>
      <c r="J103" s="187"/>
      <c r="K103" s="187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325</v>
      </c>
      <c r="AU103" s="197" t="s">
        <v>106</v>
      </c>
      <c r="AV103" s="11" t="s">
        <v>106</v>
      </c>
      <c r="AW103" s="11" t="s">
        <v>31</v>
      </c>
      <c r="AX103" s="11" t="s">
        <v>77</v>
      </c>
      <c r="AY103" s="197" t="s">
        <v>310</v>
      </c>
    </row>
    <row r="104" spans="2:65" s="1" customFormat="1" ht="22.5" customHeight="1">
      <c r="B104" s="31"/>
      <c r="C104" s="175" t="s">
        <v>371</v>
      </c>
      <c r="D104" s="175" t="s">
        <v>317</v>
      </c>
      <c r="E104" s="176" t="s">
        <v>2511</v>
      </c>
      <c r="F104" s="177" t="s">
        <v>2512</v>
      </c>
      <c r="G104" s="178" t="s">
        <v>422</v>
      </c>
      <c r="H104" s="179">
        <v>110</v>
      </c>
      <c r="I104" s="180"/>
      <c r="J104" s="179">
        <f>ROUND(I104*H104,2)</f>
        <v>0</v>
      </c>
      <c r="K104" s="177" t="s">
        <v>402</v>
      </c>
      <c r="L104" s="35"/>
      <c r="M104" s="181" t="s">
        <v>1</v>
      </c>
      <c r="N104" s="182" t="s">
        <v>41</v>
      </c>
      <c r="O104" s="57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14" t="s">
        <v>314</v>
      </c>
      <c r="AT104" s="14" t="s">
        <v>317</v>
      </c>
      <c r="AU104" s="14" t="s">
        <v>106</v>
      </c>
      <c r="AY104" s="14" t="s">
        <v>310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4" t="s">
        <v>106</v>
      </c>
      <c r="BK104" s="185">
        <f>ROUND(I104*H104,2)</f>
        <v>0</v>
      </c>
      <c r="BL104" s="14" t="s">
        <v>314</v>
      </c>
      <c r="BM104" s="14" t="s">
        <v>3729</v>
      </c>
    </row>
    <row r="105" spans="2:51" s="11" customFormat="1" ht="11.25">
      <c r="B105" s="186"/>
      <c r="C105" s="187"/>
      <c r="D105" s="188" t="s">
        <v>325</v>
      </c>
      <c r="E105" s="189" t="s">
        <v>377</v>
      </c>
      <c r="F105" s="190" t="s">
        <v>3043</v>
      </c>
      <c r="G105" s="187"/>
      <c r="H105" s="191">
        <v>110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325</v>
      </c>
      <c r="AU105" s="197" t="s">
        <v>106</v>
      </c>
      <c r="AV105" s="11" t="s">
        <v>106</v>
      </c>
      <c r="AW105" s="11" t="s">
        <v>31</v>
      </c>
      <c r="AX105" s="11" t="s">
        <v>77</v>
      </c>
      <c r="AY105" s="197" t="s">
        <v>310</v>
      </c>
    </row>
    <row r="106" spans="2:63" s="10" customFormat="1" ht="22.9" customHeight="1">
      <c r="B106" s="159"/>
      <c r="C106" s="160"/>
      <c r="D106" s="161" t="s">
        <v>68</v>
      </c>
      <c r="E106" s="173" t="s">
        <v>1424</v>
      </c>
      <c r="F106" s="173" t="s">
        <v>1425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SUM(P107:P108)</f>
        <v>0</v>
      </c>
      <c r="Q106" s="167"/>
      <c r="R106" s="168">
        <f>SUM(R107:R108)</f>
        <v>0</v>
      </c>
      <c r="S106" s="167"/>
      <c r="T106" s="169">
        <f>SUM(T107:T108)</f>
        <v>0</v>
      </c>
      <c r="AR106" s="170" t="s">
        <v>314</v>
      </c>
      <c r="AT106" s="171" t="s">
        <v>68</v>
      </c>
      <c r="AU106" s="171" t="s">
        <v>77</v>
      </c>
      <c r="AY106" s="170" t="s">
        <v>310</v>
      </c>
      <c r="BK106" s="172">
        <f>SUM(BK107:BK108)</f>
        <v>0</v>
      </c>
    </row>
    <row r="107" spans="2:65" s="1" customFormat="1" ht="16.5" customHeight="1">
      <c r="B107" s="31"/>
      <c r="C107" s="175" t="s">
        <v>380</v>
      </c>
      <c r="D107" s="175" t="s">
        <v>317</v>
      </c>
      <c r="E107" s="176" t="s">
        <v>2515</v>
      </c>
      <c r="F107" s="177" t="s">
        <v>2516</v>
      </c>
      <c r="G107" s="178" t="s">
        <v>720</v>
      </c>
      <c r="H107" s="179">
        <v>1</v>
      </c>
      <c r="I107" s="180"/>
      <c r="J107" s="179">
        <f>ROUND(I107*H107,2)</f>
        <v>0</v>
      </c>
      <c r="K107" s="177" t="s">
        <v>402</v>
      </c>
      <c r="L107" s="35"/>
      <c r="M107" s="181" t="s">
        <v>1</v>
      </c>
      <c r="N107" s="182" t="s">
        <v>41</v>
      </c>
      <c r="O107" s="57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14" t="s">
        <v>314</v>
      </c>
      <c r="AT107" s="14" t="s">
        <v>317</v>
      </c>
      <c r="AU107" s="14" t="s">
        <v>106</v>
      </c>
      <c r="AY107" s="14" t="s">
        <v>310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4" t="s">
        <v>106</v>
      </c>
      <c r="BK107" s="185">
        <f>ROUND(I107*H107,2)</f>
        <v>0</v>
      </c>
      <c r="BL107" s="14" t="s">
        <v>314</v>
      </c>
      <c r="BM107" s="14" t="s">
        <v>3730</v>
      </c>
    </row>
    <row r="108" spans="2:51" s="11" customFormat="1" ht="11.25">
      <c r="B108" s="186"/>
      <c r="C108" s="187"/>
      <c r="D108" s="188" t="s">
        <v>325</v>
      </c>
      <c r="E108" s="189" t="s">
        <v>385</v>
      </c>
      <c r="F108" s="190" t="s">
        <v>77</v>
      </c>
      <c r="G108" s="187"/>
      <c r="H108" s="191">
        <v>1</v>
      </c>
      <c r="I108" s="192"/>
      <c r="J108" s="187"/>
      <c r="K108" s="187"/>
      <c r="L108" s="193"/>
      <c r="M108" s="217"/>
      <c r="N108" s="218"/>
      <c r="O108" s="218"/>
      <c r="P108" s="218"/>
      <c r="Q108" s="218"/>
      <c r="R108" s="218"/>
      <c r="S108" s="218"/>
      <c r="T108" s="219"/>
      <c r="AT108" s="197" t="s">
        <v>325</v>
      </c>
      <c r="AU108" s="197" t="s">
        <v>106</v>
      </c>
      <c r="AV108" s="11" t="s">
        <v>106</v>
      </c>
      <c r="AW108" s="11" t="s">
        <v>31</v>
      </c>
      <c r="AX108" s="11" t="s">
        <v>77</v>
      </c>
      <c r="AY108" s="197" t="s">
        <v>310</v>
      </c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124"/>
      <c r="J109" s="44"/>
      <c r="K109" s="44"/>
      <c r="L109" s="35"/>
    </row>
  </sheetData>
  <sheetProtection algorithmName="SHA-512" hashValue="w4xokyYIihb2lfPWK6gcUXs/dkKp8q1jluX7zSMMf8rg8/S+dLA6sjbk8UeaMUSAAmolnL6BBn9bht6DwlJwoA==" saltValue="qZj4JtcwBgRZac4O04ZETmr/ThXnUV7Q8O6Qxnw5zq5REnu7TDErasZlPflTvt76bGxOsnRlvD/0fk8ufJ8xiw==" spinCount="100000" sheet="1" objects="1" scenarios="1" formatColumns="0" formatRows="0" autoFilter="0"/>
  <autoFilter ref="C84:K10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97</v>
      </c>
      <c r="AZ2" s="95" t="s">
        <v>107</v>
      </c>
      <c r="BA2" s="95" t="s">
        <v>107</v>
      </c>
      <c r="BB2" s="95" t="s">
        <v>1</v>
      </c>
      <c r="BC2" s="95" t="s">
        <v>108</v>
      </c>
      <c r="BD2" s="95" t="s">
        <v>106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  <c r="AZ3" s="95" t="s">
        <v>175</v>
      </c>
      <c r="BA3" s="95" t="s">
        <v>175</v>
      </c>
      <c r="BB3" s="95" t="s">
        <v>1</v>
      </c>
      <c r="BC3" s="95" t="s">
        <v>174</v>
      </c>
      <c r="BD3" s="95" t="s">
        <v>106</v>
      </c>
    </row>
    <row r="4" spans="2:56" ht="24.95" customHeight="1">
      <c r="B4" s="17"/>
      <c r="D4" s="99" t="s">
        <v>109</v>
      </c>
      <c r="L4" s="17"/>
      <c r="M4" s="21" t="s">
        <v>10</v>
      </c>
      <c r="AT4" s="14" t="s">
        <v>4</v>
      </c>
      <c r="AZ4" s="95" t="s">
        <v>177</v>
      </c>
      <c r="BA4" s="95" t="s">
        <v>177</v>
      </c>
      <c r="BB4" s="95" t="s">
        <v>1</v>
      </c>
      <c r="BC4" s="95" t="s">
        <v>176</v>
      </c>
      <c r="BD4" s="95" t="s">
        <v>106</v>
      </c>
    </row>
    <row r="5" spans="2:56" ht="6.95" customHeight="1">
      <c r="B5" s="17"/>
      <c r="L5" s="17"/>
      <c r="AZ5" s="95" t="s">
        <v>179</v>
      </c>
      <c r="BA5" s="95" t="s">
        <v>179</v>
      </c>
      <c r="BB5" s="95" t="s">
        <v>1</v>
      </c>
      <c r="BC5" s="95" t="s">
        <v>178</v>
      </c>
      <c r="BD5" s="95" t="s">
        <v>106</v>
      </c>
    </row>
    <row r="6" spans="2:56" ht="12" customHeight="1">
      <c r="B6" s="17"/>
      <c r="D6" s="100" t="s">
        <v>15</v>
      </c>
      <c r="L6" s="17"/>
      <c r="AZ6" s="95" t="s">
        <v>3731</v>
      </c>
      <c r="BA6" s="95" t="s">
        <v>3731</v>
      </c>
      <c r="BB6" s="95" t="s">
        <v>1</v>
      </c>
      <c r="BC6" s="95" t="s">
        <v>180</v>
      </c>
      <c r="BD6" s="95" t="s">
        <v>106</v>
      </c>
    </row>
    <row r="7" spans="2:56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  <c r="AZ7" s="95" t="s">
        <v>181</v>
      </c>
      <c r="BA7" s="95" t="s">
        <v>181</v>
      </c>
      <c r="BB7" s="95" t="s">
        <v>1</v>
      </c>
      <c r="BC7" s="95" t="s">
        <v>182</v>
      </c>
      <c r="BD7" s="95" t="s">
        <v>106</v>
      </c>
    </row>
    <row r="8" spans="2:56" s="1" customFormat="1" ht="12" customHeight="1">
      <c r="B8" s="35"/>
      <c r="D8" s="100" t="s">
        <v>118</v>
      </c>
      <c r="I8" s="101"/>
      <c r="L8" s="35"/>
      <c r="AZ8" s="95" t="s">
        <v>185</v>
      </c>
      <c r="BA8" s="95" t="s">
        <v>185</v>
      </c>
      <c r="BB8" s="95" t="s">
        <v>1</v>
      </c>
      <c r="BC8" s="95" t="s">
        <v>156</v>
      </c>
      <c r="BD8" s="95" t="s">
        <v>106</v>
      </c>
    </row>
    <row r="9" spans="2:56" s="1" customFormat="1" ht="36.95" customHeight="1">
      <c r="B9" s="35"/>
      <c r="E9" s="267" t="s">
        <v>3732</v>
      </c>
      <c r="F9" s="268"/>
      <c r="G9" s="268"/>
      <c r="H9" s="268"/>
      <c r="I9" s="101"/>
      <c r="L9" s="35"/>
      <c r="AZ9" s="95" t="s">
        <v>186</v>
      </c>
      <c r="BA9" s="95" t="s">
        <v>186</v>
      </c>
      <c r="BB9" s="95" t="s">
        <v>1</v>
      </c>
      <c r="BC9" s="95" t="s">
        <v>158</v>
      </c>
      <c r="BD9" s="95" t="s">
        <v>106</v>
      </c>
    </row>
    <row r="10" spans="2:56" s="1" customFormat="1" ht="11.25">
      <c r="B10" s="35"/>
      <c r="I10" s="101"/>
      <c r="L10" s="35"/>
      <c r="AZ10" s="95" t="s">
        <v>187</v>
      </c>
      <c r="BA10" s="95" t="s">
        <v>187</v>
      </c>
      <c r="BB10" s="95" t="s">
        <v>1</v>
      </c>
      <c r="BC10" s="95" t="s">
        <v>160</v>
      </c>
      <c r="BD10" s="95" t="s">
        <v>106</v>
      </c>
    </row>
    <row r="11" spans="2:56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  <c r="AZ11" s="95" t="s">
        <v>188</v>
      </c>
      <c r="BA11" s="95" t="s">
        <v>188</v>
      </c>
      <c r="BB11" s="95" t="s">
        <v>1</v>
      </c>
      <c r="BC11" s="95" t="s">
        <v>162</v>
      </c>
      <c r="BD11" s="95" t="s">
        <v>106</v>
      </c>
    </row>
    <row r="12" spans="2:56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  <c r="AZ12" s="95" t="s">
        <v>190</v>
      </c>
      <c r="BA12" s="95" t="s">
        <v>190</v>
      </c>
      <c r="BB12" s="95" t="s">
        <v>1</v>
      </c>
      <c r="BC12" s="95" t="s">
        <v>164</v>
      </c>
      <c r="BD12" s="95" t="s">
        <v>106</v>
      </c>
    </row>
    <row r="13" spans="2:56" s="1" customFormat="1" ht="10.9" customHeight="1">
      <c r="B13" s="35"/>
      <c r="I13" s="101"/>
      <c r="L13" s="35"/>
      <c r="AZ13" s="95" t="s">
        <v>191</v>
      </c>
      <c r="BA13" s="95" t="s">
        <v>191</v>
      </c>
      <c r="BB13" s="95" t="s">
        <v>1</v>
      </c>
      <c r="BC13" s="95" t="s">
        <v>166</v>
      </c>
      <c r="BD13" s="95" t="s">
        <v>106</v>
      </c>
    </row>
    <row r="14" spans="2:56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  <c r="AZ14" s="95" t="s">
        <v>569</v>
      </c>
      <c r="BA14" s="95" t="s">
        <v>569</v>
      </c>
      <c r="BB14" s="95" t="s">
        <v>1</v>
      </c>
      <c r="BC14" s="95" t="s">
        <v>168</v>
      </c>
      <c r="BD14" s="95" t="s">
        <v>106</v>
      </c>
    </row>
    <row r="15" spans="2:56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  <c r="AZ15" s="95" t="s">
        <v>3733</v>
      </c>
      <c r="BA15" s="95" t="s">
        <v>3733</v>
      </c>
      <c r="BB15" s="95" t="s">
        <v>1</v>
      </c>
      <c r="BC15" s="95" t="s">
        <v>192</v>
      </c>
      <c r="BD15" s="95" t="s">
        <v>106</v>
      </c>
    </row>
    <row r="16" spans="2:56" s="1" customFormat="1" ht="6.95" customHeight="1">
      <c r="B16" s="35"/>
      <c r="I16" s="101"/>
      <c r="L16" s="35"/>
      <c r="AZ16" s="95" t="s">
        <v>200</v>
      </c>
      <c r="BA16" s="95" t="s">
        <v>200</v>
      </c>
      <c r="BB16" s="95" t="s">
        <v>1</v>
      </c>
      <c r="BC16" s="95" t="s">
        <v>3734</v>
      </c>
      <c r="BD16" s="95" t="s">
        <v>106</v>
      </c>
    </row>
    <row r="17" spans="2:56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  <c r="AZ17" s="95" t="s">
        <v>603</v>
      </c>
      <c r="BA17" s="95" t="s">
        <v>603</v>
      </c>
      <c r="BB17" s="95" t="s">
        <v>1</v>
      </c>
      <c r="BC17" s="95" t="s">
        <v>3735</v>
      </c>
      <c r="BD17" s="95" t="s">
        <v>106</v>
      </c>
    </row>
    <row r="18" spans="2:56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  <c r="AZ18" s="95" t="s">
        <v>202</v>
      </c>
      <c r="BA18" s="95" t="s">
        <v>202</v>
      </c>
      <c r="BB18" s="95" t="s">
        <v>1</v>
      </c>
      <c r="BC18" s="95" t="s">
        <v>3736</v>
      </c>
      <c r="BD18" s="95" t="s">
        <v>106</v>
      </c>
    </row>
    <row r="19" spans="2:56" s="1" customFormat="1" ht="6.95" customHeight="1">
      <c r="B19" s="35"/>
      <c r="I19" s="101"/>
      <c r="L19" s="35"/>
      <c r="AZ19" s="95" t="s">
        <v>607</v>
      </c>
      <c r="BA19" s="95" t="s">
        <v>607</v>
      </c>
      <c r="BB19" s="95" t="s">
        <v>1</v>
      </c>
      <c r="BC19" s="95" t="s">
        <v>3737</v>
      </c>
      <c r="BD19" s="95" t="s">
        <v>106</v>
      </c>
    </row>
    <row r="20" spans="2:56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  <c r="AZ20" s="95" t="s">
        <v>611</v>
      </c>
      <c r="BA20" s="95" t="s">
        <v>611</v>
      </c>
      <c r="BB20" s="95" t="s">
        <v>1</v>
      </c>
      <c r="BC20" s="95" t="s">
        <v>3738</v>
      </c>
      <c r="BD20" s="95" t="s">
        <v>106</v>
      </c>
    </row>
    <row r="21" spans="2:56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  <c r="AZ21" s="95" t="s">
        <v>208</v>
      </c>
      <c r="BA21" s="95" t="s">
        <v>208</v>
      </c>
      <c r="BB21" s="95" t="s">
        <v>1</v>
      </c>
      <c r="BC21" s="95" t="s">
        <v>1132</v>
      </c>
      <c r="BD21" s="95" t="s">
        <v>106</v>
      </c>
    </row>
    <row r="22" spans="2:56" s="1" customFormat="1" ht="6.95" customHeight="1">
      <c r="B22" s="35"/>
      <c r="I22" s="101"/>
      <c r="L22" s="35"/>
      <c r="AZ22" s="95" t="s">
        <v>617</v>
      </c>
      <c r="BA22" s="95" t="s">
        <v>617</v>
      </c>
      <c r="BB22" s="95" t="s">
        <v>1</v>
      </c>
      <c r="BC22" s="95" t="s">
        <v>209</v>
      </c>
      <c r="BD22" s="95" t="s">
        <v>106</v>
      </c>
    </row>
    <row r="23" spans="2:56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  <c r="AZ23" s="95" t="s">
        <v>3739</v>
      </c>
      <c r="BA23" s="95" t="s">
        <v>3739</v>
      </c>
      <c r="BB23" s="95" t="s">
        <v>1</v>
      </c>
      <c r="BC23" s="95" t="s">
        <v>3740</v>
      </c>
      <c r="BD23" s="95" t="s">
        <v>106</v>
      </c>
    </row>
    <row r="24" spans="2:56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  <c r="AZ24" s="95" t="s">
        <v>3741</v>
      </c>
      <c r="BA24" s="95" t="s">
        <v>3741</v>
      </c>
      <c r="BB24" s="95" t="s">
        <v>1</v>
      </c>
      <c r="BC24" s="95" t="s">
        <v>3742</v>
      </c>
      <c r="BD24" s="95" t="s">
        <v>106</v>
      </c>
    </row>
    <row r="25" spans="2:56" s="1" customFormat="1" ht="6.95" customHeight="1">
      <c r="B25" s="35"/>
      <c r="I25" s="101"/>
      <c r="L25" s="35"/>
      <c r="AZ25" s="95" t="s">
        <v>3743</v>
      </c>
      <c r="BA25" s="95" t="s">
        <v>3743</v>
      </c>
      <c r="BB25" s="95" t="s">
        <v>1</v>
      </c>
      <c r="BC25" s="95" t="s">
        <v>3744</v>
      </c>
      <c r="BD25" s="95" t="s">
        <v>106</v>
      </c>
    </row>
    <row r="26" spans="2:56" s="1" customFormat="1" ht="12" customHeight="1">
      <c r="B26" s="35"/>
      <c r="D26" s="100" t="s">
        <v>33</v>
      </c>
      <c r="I26" s="101"/>
      <c r="L26" s="35"/>
      <c r="AZ26" s="95" t="s">
        <v>3745</v>
      </c>
      <c r="BA26" s="95" t="s">
        <v>3745</v>
      </c>
      <c r="BB26" s="95" t="s">
        <v>1</v>
      </c>
      <c r="BC26" s="95" t="s">
        <v>3746</v>
      </c>
      <c r="BD26" s="95" t="s">
        <v>106</v>
      </c>
    </row>
    <row r="27" spans="2:56" s="6" customFormat="1" ht="16.5" customHeight="1">
      <c r="B27" s="104"/>
      <c r="E27" s="271" t="s">
        <v>1</v>
      </c>
      <c r="F27" s="271"/>
      <c r="G27" s="271"/>
      <c r="H27" s="271"/>
      <c r="I27" s="105"/>
      <c r="L27" s="104"/>
      <c r="AZ27" s="106" t="s">
        <v>3747</v>
      </c>
      <c r="BA27" s="106" t="s">
        <v>3747</v>
      </c>
      <c r="BB27" s="106" t="s">
        <v>1</v>
      </c>
      <c r="BC27" s="106" t="s">
        <v>3748</v>
      </c>
      <c r="BD27" s="106" t="s">
        <v>106</v>
      </c>
    </row>
    <row r="28" spans="2:56" s="1" customFormat="1" ht="6.95" customHeight="1">
      <c r="B28" s="35"/>
      <c r="I28" s="101"/>
      <c r="L28" s="35"/>
      <c r="AZ28" s="95" t="s">
        <v>211</v>
      </c>
      <c r="BA28" s="95" t="s">
        <v>211</v>
      </c>
      <c r="BB28" s="95" t="s">
        <v>1</v>
      </c>
      <c r="BC28" s="95" t="s">
        <v>3749</v>
      </c>
      <c r="BD28" s="95" t="s">
        <v>106</v>
      </c>
    </row>
    <row r="29" spans="2:56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  <c r="AZ29" s="95" t="s">
        <v>217</v>
      </c>
      <c r="BA29" s="95" t="s">
        <v>217</v>
      </c>
      <c r="BB29" s="95" t="s">
        <v>1</v>
      </c>
      <c r="BC29" s="95" t="s">
        <v>156</v>
      </c>
      <c r="BD29" s="95" t="s">
        <v>106</v>
      </c>
    </row>
    <row r="30" spans="2:56" s="1" customFormat="1" ht="25.35" customHeight="1">
      <c r="B30" s="35"/>
      <c r="D30" s="108" t="s">
        <v>35</v>
      </c>
      <c r="I30" s="101"/>
      <c r="J30" s="109">
        <f>ROUND(J114,2)</f>
        <v>0</v>
      </c>
      <c r="L30" s="35"/>
      <c r="AZ30" s="95" t="s">
        <v>219</v>
      </c>
      <c r="BA30" s="95" t="s">
        <v>219</v>
      </c>
      <c r="BB30" s="95" t="s">
        <v>1</v>
      </c>
      <c r="BC30" s="95" t="s">
        <v>158</v>
      </c>
      <c r="BD30" s="95" t="s">
        <v>106</v>
      </c>
    </row>
    <row r="31" spans="2:56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  <c r="AZ31" s="95" t="s">
        <v>221</v>
      </c>
      <c r="BA31" s="95" t="s">
        <v>221</v>
      </c>
      <c r="BB31" s="95" t="s">
        <v>1</v>
      </c>
      <c r="BC31" s="95" t="s">
        <v>160</v>
      </c>
      <c r="BD31" s="95" t="s">
        <v>106</v>
      </c>
    </row>
    <row r="32" spans="2:56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  <c r="AZ32" s="95" t="s">
        <v>659</v>
      </c>
      <c r="BA32" s="95" t="s">
        <v>659</v>
      </c>
      <c r="BB32" s="95" t="s">
        <v>1</v>
      </c>
      <c r="BC32" s="95" t="s">
        <v>162</v>
      </c>
      <c r="BD32" s="95" t="s">
        <v>106</v>
      </c>
    </row>
    <row r="33" spans="2:56" s="1" customFormat="1" ht="14.45" customHeight="1">
      <c r="B33" s="35"/>
      <c r="D33" s="100" t="s">
        <v>39</v>
      </c>
      <c r="E33" s="100" t="s">
        <v>40</v>
      </c>
      <c r="F33" s="112">
        <f>ROUND((SUM(BE114:BE1151)),2)</f>
        <v>0</v>
      </c>
      <c r="I33" s="113">
        <v>0.21</v>
      </c>
      <c r="J33" s="112">
        <f>ROUND(((SUM(BE114:BE1151))*I33),2)</f>
        <v>0</v>
      </c>
      <c r="L33" s="35"/>
      <c r="AZ33" s="95" t="s">
        <v>3750</v>
      </c>
      <c r="BA33" s="95" t="s">
        <v>3750</v>
      </c>
      <c r="BB33" s="95" t="s">
        <v>1</v>
      </c>
      <c r="BC33" s="95" t="s">
        <v>164</v>
      </c>
      <c r="BD33" s="95" t="s">
        <v>106</v>
      </c>
    </row>
    <row r="34" spans="2:56" s="1" customFormat="1" ht="14.45" customHeight="1">
      <c r="B34" s="35"/>
      <c r="E34" s="100" t="s">
        <v>41</v>
      </c>
      <c r="F34" s="112">
        <f>ROUND((SUM(BF114:BF1151)),2)</f>
        <v>0</v>
      </c>
      <c r="I34" s="113">
        <v>0.15</v>
      </c>
      <c r="J34" s="112">
        <f>ROUND(((SUM(BF114:BF1151))*I34),2)</f>
        <v>0</v>
      </c>
      <c r="L34" s="35"/>
      <c r="AZ34" s="95" t="s">
        <v>3751</v>
      </c>
      <c r="BA34" s="95" t="s">
        <v>3751</v>
      </c>
      <c r="BB34" s="95" t="s">
        <v>1</v>
      </c>
      <c r="BC34" s="95" t="s">
        <v>166</v>
      </c>
      <c r="BD34" s="95" t="s">
        <v>106</v>
      </c>
    </row>
    <row r="35" spans="2:56" s="1" customFormat="1" ht="14.45" customHeight="1" hidden="1">
      <c r="B35" s="35"/>
      <c r="E35" s="100" t="s">
        <v>42</v>
      </c>
      <c r="F35" s="112">
        <f>ROUND((SUM(BG114:BG1151)),2)</f>
        <v>0</v>
      </c>
      <c r="I35" s="113">
        <v>0.21</v>
      </c>
      <c r="J35" s="112">
        <f>0</f>
        <v>0</v>
      </c>
      <c r="L35" s="35"/>
      <c r="AZ35" s="95" t="s">
        <v>3752</v>
      </c>
      <c r="BA35" s="95" t="s">
        <v>3752</v>
      </c>
      <c r="BB35" s="95" t="s">
        <v>1</v>
      </c>
      <c r="BC35" s="95" t="s">
        <v>3753</v>
      </c>
      <c r="BD35" s="95" t="s">
        <v>106</v>
      </c>
    </row>
    <row r="36" spans="2:56" s="1" customFormat="1" ht="14.45" customHeight="1" hidden="1">
      <c r="B36" s="35"/>
      <c r="E36" s="100" t="s">
        <v>43</v>
      </c>
      <c r="F36" s="112">
        <f>ROUND((SUM(BH114:BH1151)),2)</f>
        <v>0</v>
      </c>
      <c r="I36" s="113">
        <v>0.15</v>
      </c>
      <c r="J36" s="112">
        <f>0</f>
        <v>0</v>
      </c>
      <c r="L36" s="35"/>
      <c r="AZ36" s="95" t="s">
        <v>223</v>
      </c>
      <c r="BA36" s="95" t="s">
        <v>223</v>
      </c>
      <c r="BB36" s="95" t="s">
        <v>1</v>
      </c>
      <c r="BC36" s="95" t="s">
        <v>182</v>
      </c>
      <c r="BD36" s="95" t="s">
        <v>106</v>
      </c>
    </row>
    <row r="37" spans="2:56" s="1" customFormat="1" ht="14.45" customHeight="1" hidden="1">
      <c r="B37" s="35"/>
      <c r="E37" s="100" t="s">
        <v>44</v>
      </c>
      <c r="F37" s="112">
        <f>ROUND((SUM(BI114:BI1151)),2)</f>
        <v>0</v>
      </c>
      <c r="I37" s="113">
        <v>0</v>
      </c>
      <c r="J37" s="112">
        <f>0</f>
        <v>0</v>
      </c>
      <c r="L37" s="35"/>
      <c r="AZ37" s="95" t="s">
        <v>225</v>
      </c>
      <c r="BA37" s="95" t="s">
        <v>225</v>
      </c>
      <c r="BB37" s="95" t="s">
        <v>1</v>
      </c>
      <c r="BC37" s="95" t="s">
        <v>3754</v>
      </c>
      <c r="BD37" s="95" t="s">
        <v>106</v>
      </c>
    </row>
    <row r="38" spans="2:56" s="1" customFormat="1" ht="6.95" customHeight="1">
      <c r="B38" s="35"/>
      <c r="I38" s="101"/>
      <c r="L38" s="35"/>
      <c r="AZ38" s="95" t="s">
        <v>229</v>
      </c>
      <c r="BA38" s="95" t="s">
        <v>229</v>
      </c>
      <c r="BB38" s="95" t="s">
        <v>1</v>
      </c>
      <c r="BC38" s="95" t="s">
        <v>156</v>
      </c>
      <c r="BD38" s="95" t="s">
        <v>106</v>
      </c>
    </row>
    <row r="39" spans="2:56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  <c r="AZ39" s="95" t="s">
        <v>232</v>
      </c>
      <c r="BA39" s="95" t="s">
        <v>232</v>
      </c>
      <c r="BB39" s="95" t="s">
        <v>1</v>
      </c>
      <c r="BC39" s="95" t="s">
        <v>158</v>
      </c>
      <c r="BD39" s="95" t="s">
        <v>106</v>
      </c>
    </row>
    <row r="40" spans="2:56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  <c r="AZ40" s="95" t="s">
        <v>234</v>
      </c>
      <c r="BA40" s="95" t="s">
        <v>234</v>
      </c>
      <c r="BB40" s="95" t="s">
        <v>1</v>
      </c>
      <c r="BC40" s="95" t="s">
        <v>160</v>
      </c>
      <c r="BD40" s="95" t="s">
        <v>106</v>
      </c>
    </row>
    <row r="41" spans="52:56" ht="11.25">
      <c r="AZ41" s="95" t="s">
        <v>236</v>
      </c>
      <c r="BA41" s="95" t="s">
        <v>236</v>
      </c>
      <c r="BB41" s="95" t="s">
        <v>1</v>
      </c>
      <c r="BC41" s="95" t="s">
        <v>162</v>
      </c>
      <c r="BD41" s="95" t="s">
        <v>106</v>
      </c>
    </row>
    <row r="42" spans="52:56" ht="11.25">
      <c r="AZ42" s="95" t="s">
        <v>675</v>
      </c>
      <c r="BA42" s="95" t="s">
        <v>675</v>
      </c>
      <c r="BB42" s="95" t="s">
        <v>1</v>
      </c>
      <c r="BC42" s="95" t="s">
        <v>164</v>
      </c>
      <c r="BD42" s="95" t="s">
        <v>106</v>
      </c>
    </row>
    <row r="43" spans="52:56" ht="11.25">
      <c r="AZ43" s="95" t="s">
        <v>3755</v>
      </c>
      <c r="BA43" s="95" t="s">
        <v>3755</v>
      </c>
      <c r="BB43" s="95" t="s">
        <v>1</v>
      </c>
      <c r="BC43" s="95" t="s">
        <v>166</v>
      </c>
      <c r="BD43" s="95" t="s">
        <v>106</v>
      </c>
    </row>
    <row r="44" spans="2:56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  <c r="AZ44" s="95" t="s">
        <v>3756</v>
      </c>
      <c r="BA44" s="95" t="s">
        <v>3756</v>
      </c>
      <c r="BB44" s="95" t="s">
        <v>1</v>
      </c>
      <c r="BC44" s="95" t="s">
        <v>3757</v>
      </c>
      <c r="BD44" s="95" t="s">
        <v>106</v>
      </c>
    </row>
    <row r="45" spans="2:56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  <c r="AZ45" s="95" t="s">
        <v>3758</v>
      </c>
      <c r="BA45" s="95" t="s">
        <v>3758</v>
      </c>
      <c r="BB45" s="95" t="s">
        <v>1</v>
      </c>
      <c r="BC45" s="95" t="s">
        <v>192</v>
      </c>
      <c r="BD45" s="95" t="s">
        <v>106</v>
      </c>
    </row>
    <row r="46" spans="2:56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  <c r="AZ46" s="95" t="s">
        <v>3759</v>
      </c>
      <c r="BA46" s="95" t="s">
        <v>3759</v>
      </c>
      <c r="BB46" s="95" t="s">
        <v>1</v>
      </c>
      <c r="BC46" s="95" t="s">
        <v>3760</v>
      </c>
      <c r="BD46" s="95" t="s">
        <v>106</v>
      </c>
    </row>
    <row r="47" spans="2:56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  <c r="AZ47" s="95" t="s">
        <v>241</v>
      </c>
      <c r="BA47" s="95" t="s">
        <v>241</v>
      </c>
      <c r="BB47" s="95" t="s">
        <v>1</v>
      </c>
      <c r="BC47" s="95" t="s">
        <v>148</v>
      </c>
      <c r="BD47" s="95" t="s">
        <v>106</v>
      </c>
    </row>
    <row r="48" spans="2:56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  <c r="AZ48" s="95" t="s">
        <v>243</v>
      </c>
      <c r="BA48" s="95" t="s">
        <v>243</v>
      </c>
      <c r="BB48" s="95" t="s">
        <v>1</v>
      </c>
      <c r="BC48" s="95" t="s">
        <v>150</v>
      </c>
      <c r="BD48" s="95" t="s">
        <v>106</v>
      </c>
    </row>
    <row r="49" spans="2:56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  <c r="AZ49" s="95" t="s">
        <v>110</v>
      </c>
      <c r="BA49" s="95" t="s">
        <v>110</v>
      </c>
      <c r="BB49" s="95" t="s">
        <v>1</v>
      </c>
      <c r="BC49" s="95" t="s">
        <v>3761</v>
      </c>
      <c r="BD49" s="95" t="s">
        <v>106</v>
      </c>
    </row>
    <row r="50" spans="2:56" s="1" customFormat="1" ht="16.5" customHeight="1">
      <c r="B50" s="31"/>
      <c r="C50" s="32"/>
      <c r="D50" s="32"/>
      <c r="E50" s="244" t="str">
        <f>E9</f>
        <v>03-1 - SO 03-1 Bytový dům č. p. 393 - způsobilé náklady</v>
      </c>
      <c r="F50" s="243"/>
      <c r="G50" s="243"/>
      <c r="H50" s="243"/>
      <c r="I50" s="101"/>
      <c r="J50" s="32"/>
      <c r="K50" s="32"/>
      <c r="L50" s="35"/>
      <c r="AZ50" s="95" t="s">
        <v>477</v>
      </c>
      <c r="BA50" s="95" t="s">
        <v>477</v>
      </c>
      <c r="BB50" s="95" t="s">
        <v>1</v>
      </c>
      <c r="BC50" s="95" t="s">
        <v>3762</v>
      </c>
      <c r="BD50" s="95" t="s">
        <v>106</v>
      </c>
    </row>
    <row r="51" spans="2:56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  <c r="AZ51" s="95" t="s">
        <v>3763</v>
      </c>
      <c r="BA51" s="95" t="s">
        <v>3763</v>
      </c>
      <c r="BB51" s="95" t="s">
        <v>1</v>
      </c>
      <c r="BC51" s="95" t="s">
        <v>3764</v>
      </c>
      <c r="BD51" s="95" t="s">
        <v>106</v>
      </c>
    </row>
    <row r="52" spans="2:56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  <c r="AZ52" s="95" t="s">
        <v>3765</v>
      </c>
      <c r="BA52" s="95" t="s">
        <v>3765</v>
      </c>
      <c r="BB52" s="95" t="s">
        <v>1</v>
      </c>
      <c r="BC52" s="95" t="s">
        <v>3766</v>
      </c>
      <c r="BD52" s="95" t="s">
        <v>106</v>
      </c>
    </row>
    <row r="53" spans="2:56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  <c r="AZ53" s="95" t="s">
        <v>112</v>
      </c>
      <c r="BA53" s="95" t="s">
        <v>112</v>
      </c>
      <c r="BB53" s="95" t="s">
        <v>1</v>
      </c>
      <c r="BC53" s="95" t="s">
        <v>113</v>
      </c>
      <c r="BD53" s="95" t="s">
        <v>106</v>
      </c>
    </row>
    <row r="54" spans="2:56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  <c r="AZ54" s="95" t="s">
        <v>114</v>
      </c>
      <c r="BA54" s="95" t="s">
        <v>114</v>
      </c>
      <c r="BB54" s="95" t="s">
        <v>1</v>
      </c>
      <c r="BC54" s="95" t="s">
        <v>115</v>
      </c>
      <c r="BD54" s="95" t="s">
        <v>106</v>
      </c>
    </row>
    <row r="55" spans="2:56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  <c r="AZ55" s="95" t="s">
        <v>116</v>
      </c>
      <c r="BA55" s="95" t="s">
        <v>116</v>
      </c>
      <c r="BB55" s="95" t="s">
        <v>1</v>
      </c>
      <c r="BC55" s="95" t="s">
        <v>117</v>
      </c>
      <c r="BD55" s="95" t="s">
        <v>106</v>
      </c>
    </row>
    <row r="56" spans="2:56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  <c r="AZ56" s="95" t="s">
        <v>119</v>
      </c>
      <c r="BA56" s="95" t="s">
        <v>119</v>
      </c>
      <c r="BB56" s="95" t="s">
        <v>1</v>
      </c>
      <c r="BC56" s="95" t="s">
        <v>120</v>
      </c>
      <c r="BD56" s="95" t="s">
        <v>106</v>
      </c>
    </row>
    <row r="57" spans="2:56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  <c r="AZ57" s="95" t="s">
        <v>122</v>
      </c>
      <c r="BA57" s="95" t="s">
        <v>122</v>
      </c>
      <c r="BB57" s="95" t="s">
        <v>1</v>
      </c>
      <c r="BC57" s="95" t="s">
        <v>123</v>
      </c>
      <c r="BD57" s="95" t="s">
        <v>106</v>
      </c>
    </row>
    <row r="58" spans="2:56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  <c r="AZ58" s="95" t="s">
        <v>124</v>
      </c>
      <c r="BA58" s="95" t="s">
        <v>124</v>
      </c>
      <c r="BB58" s="95" t="s">
        <v>1</v>
      </c>
      <c r="BC58" s="95" t="s">
        <v>125</v>
      </c>
      <c r="BD58" s="95" t="s">
        <v>106</v>
      </c>
    </row>
    <row r="59" spans="2:56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J114</f>
        <v>0</v>
      </c>
      <c r="K59" s="32"/>
      <c r="L59" s="35"/>
      <c r="AU59" s="14" t="s">
        <v>79</v>
      </c>
      <c r="AZ59" s="95" t="s">
        <v>126</v>
      </c>
      <c r="BA59" s="95" t="s">
        <v>126</v>
      </c>
      <c r="BB59" s="95" t="s">
        <v>1</v>
      </c>
      <c r="BC59" s="95" t="s">
        <v>127</v>
      </c>
      <c r="BD59" s="95" t="s">
        <v>106</v>
      </c>
    </row>
    <row r="60" spans="2:56" s="7" customFormat="1" ht="24.95" customHeight="1">
      <c r="B60" s="133"/>
      <c r="C60" s="134"/>
      <c r="D60" s="135" t="s">
        <v>1921</v>
      </c>
      <c r="E60" s="136"/>
      <c r="F60" s="136"/>
      <c r="G60" s="136"/>
      <c r="H60" s="136"/>
      <c r="I60" s="137"/>
      <c r="J60" s="138">
        <f>J115</f>
        <v>0</v>
      </c>
      <c r="K60" s="134"/>
      <c r="L60" s="139"/>
      <c r="AZ60" s="140" t="s">
        <v>128</v>
      </c>
      <c r="BA60" s="140" t="s">
        <v>128</v>
      </c>
      <c r="BB60" s="140" t="s">
        <v>1</v>
      </c>
      <c r="BC60" s="140" t="s">
        <v>129</v>
      </c>
      <c r="BD60" s="140" t="s">
        <v>106</v>
      </c>
    </row>
    <row r="61" spans="2:56" s="8" customFormat="1" ht="19.9" customHeight="1">
      <c r="B61" s="141"/>
      <c r="C61" s="142"/>
      <c r="D61" s="143" t="s">
        <v>210</v>
      </c>
      <c r="E61" s="144"/>
      <c r="F61" s="144"/>
      <c r="G61" s="144"/>
      <c r="H61" s="144"/>
      <c r="I61" s="145"/>
      <c r="J61" s="146">
        <f>J116</f>
        <v>0</v>
      </c>
      <c r="K61" s="142"/>
      <c r="L61" s="147"/>
      <c r="AZ61" s="148" t="s">
        <v>130</v>
      </c>
      <c r="BA61" s="148" t="s">
        <v>130</v>
      </c>
      <c r="BB61" s="148" t="s">
        <v>1</v>
      </c>
      <c r="BC61" s="148" t="s">
        <v>131</v>
      </c>
      <c r="BD61" s="148" t="s">
        <v>106</v>
      </c>
    </row>
    <row r="62" spans="2:56" s="8" customFormat="1" ht="19.9" customHeight="1">
      <c r="B62" s="141"/>
      <c r="C62" s="142"/>
      <c r="D62" s="143" t="s">
        <v>213</v>
      </c>
      <c r="E62" s="144"/>
      <c r="F62" s="144"/>
      <c r="G62" s="144"/>
      <c r="H62" s="144"/>
      <c r="I62" s="145"/>
      <c r="J62" s="146">
        <f>J139</f>
        <v>0</v>
      </c>
      <c r="K62" s="142"/>
      <c r="L62" s="147"/>
      <c r="AZ62" s="148" t="s">
        <v>132</v>
      </c>
      <c r="BA62" s="148" t="s">
        <v>132</v>
      </c>
      <c r="BB62" s="148" t="s">
        <v>1</v>
      </c>
      <c r="BC62" s="148" t="s">
        <v>133</v>
      </c>
      <c r="BD62" s="148" t="s">
        <v>106</v>
      </c>
    </row>
    <row r="63" spans="2:56" s="8" customFormat="1" ht="19.9" customHeight="1">
      <c r="B63" s="141"/>
      <c r="C63" s="142"/>
      <c r="D63" s="143" t="s">
        <v>216</v>
      </c>
      <c r="E63" s="144"/>
      <c r="F63" s="144"/>
      <c r="G63" s="144"/>
      <c r="H63" s="144"/>
      <c r="I63" s="145"/>
      <c r="J63" s="146">
        <f>J142</f>
        <v>0</v>
      </c>
      <c r="K63" s="142"/>
      <c r="L63" s="147"/>
      <c r="AZ63" s="148" t="s">
        <v>134</v>
      </c>
      <c r="BA63" s="148" t="s">
        <v>134</v>
      </c>
      <c r="BB63" s="148" t="s">
        <v>1</v>
      </c>
      <c r="BC63" s="148" t="s">
        <v>135</v>
      </c>
      <c r="BD63" s="148" t="s">
        <v>106</v>
      </c>
    </row>
    <row r="64" spans="2:56" s="8" customFormat="1" ht="19.9" customHeight="1">
      <c r="B64" s="141"/>
      <c r="C64" s="142"/>
      <c r="D64" s="143" t="s">
        <v>218</v>
      </c>
      <c r="E64" s="144"/>
      <c r="F64" s="144"/>
      <c r="G64" s="144"/>
      <c r="H64" s="144"/>
      <c r="I64" s="145"/>
      <c r="J64" s="146">
        <f>J154</f>
        <v>0</v>
      </c>
      <c r="K64" s="142"/>
      <c r="L64" s="147"/>
      <c r="AZ64" s="148" t="s">
        <v>136</v>
      </c>
      <c r="BA64" s="148" t="s">
        <v>136</v>
      </c>
      <c r="BB64" s="148" t="s">
        <v>1</v>
      </c>
      <c r="BC64" s="148" t="s">
        <v>113</v>
      </c>
      <c r="BD64" s="148" t="s">
        <v>106</v>
      </c>
    </row>
    <row r="65" spans="2:56" s="8" customFormat="1" ht="19.9" customHeight="1">
      <c r="B65" s="141"/>
      <c r="C65" s="142"/>
      <c r="D65" s="143" t="s">
        <v>220</v>
      </c>
      <c r="E65" s="144"/>
      <c r="F65" s="144"/>
      <c r="G65" s="144"/>
      <c r="H65" s="144"/>
      <c r="I65" s="145"/>
      <c r="J65" s="146">
        <f>J164</f>
        <v>0</v>
      </c>
      <c r="K65" s="142"/>
      <c r="L65" s="147"/>
      <c r="AZ65" s="148" t="s">
        <v>137</v>
      </c>
      <c r="BA65" s="148" t="s">
        <v>137</v>
      </c>
      <c r="BB65" s="148" t="s">
        <v>1</v>
      </c>
      <c r="BC65" s="148" t="s">
        <v>115</v>
      </c>
      <c r="BD65" s="148" t="s">
        <v>106</v>
      </c>
    </row>
    <row r="66" spans="2:56" s="8" customFormat="1" ht="19.9" customHeight="1">
      <c r="B66" s="141"/>
      <c r="C66" s="142"/>
      <c r="D66" s="143" t="s">
        <v>222</v>
      </c>
      <c r="E66" s="144"/>
      <c r="F66" s="144"/>
      <c r="G66" s="144"/>
      <c r="H66" s="144"/>
      <c r="I66" s="145"/>
      <c r="J66" s="146">
        <f>J171</f>
        <v>0</v>
      </c>
      <c r="K66" s="142"/>
      <c r="L66" s="147"/>
      <c r="AZ66" s="148" t="s">
        <v>138</v>
      </c>
      <c r="BA66" s="148" t="s">
        <v>138</v>
      </c>
      <c r="BB66" s="148" t="s">
        <v>1</v>
      </c>
      <c r="BC66" s="148" t="s">
        <v>117</v>
      </c>
      <c r="BD66" s="148" t="s">
        <v>106</v>
      </c>
    </row>
    <row r="67" spans="2:56" s="8" customFormat="1" ht="19.9" customHeight="1">
      <c r="B67" s="141"/>
      <c r="C67" s="142"/>
      <c r="D67" s="143" t="s">
        <v>224</v>
      </c>
      <c r="E67" s="144"/>
      <c r="F67" s="144"/>
      <c r="G67" s="144"/>
      <c r="H67" s="144"/>
      <c r="I67" s="145"/>
      <c r="J67" s="146">
        <f>J440</f>
        <v>0</v>
      </c>
      <c r="K67" s="142"/>
      <c r="L67" s="147"/>
      <c r="AZ67" s="148" t="s">
        <v>139</v>
      </c>
      <c r="BA67" s="148" t="s">
        <v>139</v>
      </c>
      <c r="BB67" s="148" t="s">
        <v>1</v>
      </c>
      <c r="BC67" s="148" t="s">
        <v>120</v>
      </c>
      <c r="BD67" s="148" t="s">
        <v>106</v>
      </c>
    </row>
    <row r="68" spans="2:56" s="8" customFormat="1" ht="19.9" customHeight="1">
      <c r="B68" s="141"/>
      <c r="C68" s="142"/>
      <c r="D68" s="143" t="s">
        <v>226</v>
      </c>
      <c r="E68" s="144"/>
      <c r="F68" s="144"/>
      <c r="G68" s="144"/>
      <c r="H68" s="144"/>
      <c r="I68" s="145"/>
      <c r="J68" s="146">
        <f>J521</f>
        <v>0</v>
      </c>
      <c r="K68" s="142"/>
      <c r="L68" s="147"/>
      <c r="AZ68" s="148" t="s">
        <v>140</v>
      </c>
      <c r="BA68" s="148" t="s">
        <v>140</v>
      </c>
      <c r="BB68" s="148" t="s">
        <v>1</v>
      </c>
      <c r="BC68" s="148" t="s">
        <v>123</v>
      </c>
      <c r="BD68" s="148" t="s">
        <v>106</v>
      </c>
    </row>
    <row r="69" spans="2:56" s="8" customFormat="1" ht="19.9" customHeight="1">
      <c r="B69" s="141"/>
      <c r="C69" s="142"/>
      <c r="D69" s="143" t="s">
        <v>228</v>
      </c>
      <c r="E69" s="144"/>
      <c r="F69" s="144"/>
      <c r="G69" s="144"/>
      <c r="H69" s="144"/>
      <c r="I69" s="145"/>
      <c r="J69" s="146">
        <f>J527</f>
        <v>0</v>
      </c>
      <c r="K69" s="142"/>
      <c r="L69" s="147"/>
      <c r="AZ69" s="148" t="s">
        <v>141</v>
      </c>
      <c r="BA69" s="148" t="s">
        <v>141</v>
      </c>
      <c r="BB69" s="148" t="s">
        <v>1</v>
      </c>
      <c r="BC69" s="148" t="s">
        <v>125</v>
      </c>
      <c r="BD69" s="148" t="s">
        <v>106</v>
      </c>
    </row>
    <row r="70" spans="2:56" s="7" customFormat="1" ht="24.95" customHeight="1">
      <c r="B70" s="133"/>
      <c r="C70" s="134"/>
      <c r="D70" s="135" t="s">
        <v>233</v>
      </c>
      <c r="E70" s="136"/>
      <c r="F70" s="136"/>
      <c r="G70" s="136"/>
      <c r="H70" s="136"/>
      <c r="I70" s="137"/>
      <c r="J70" s="138">
        <f>J529</f>
        <v>0</v>
      </c>
      <c r="K70" s="134"/>
      <c r="L70" s="139"/>
      <c r="AZ70" s="140" t="s">
        <v>142</v>
      </c>
      <c r="BA70" s="140" t="s">
        <v>142</v>
      </c>
      <c r="BB70" s="140" t="s">
        <v>1</v>
      </c>
      <c r="BC70" s="140" t="s">
        <v>127</v>
      </c>
      <c r="BD70" s="140" t="s">
        <v>106</v>
      </c>
    </row>
    <row r="71" spans="2:56" s="8" customFormat="1" ht="19.9" customHeight="1">
      <c r="B71" s="141"/>
      <c r="C71" s="142"/>
      <c r="D71" s="143" t="s">
        <v>3767</v>
      </c>
      <c r="E71" s="144"/>
      <c r="F71" s="144"/>
      <c r="G71" s="144"/>
      <c r="H71" s="144"/>
      <c r="I71" s="145"/>
      <c r="J71" s="146">
        <f>J530</f>
        <v>0</v>
      </c>
      <c r="K71" s="142"/>
      <c r="L71" s="147"/>
      <c r="AZ71" s="148" t="s">
        <v>143</v>
      </c>
      <c r="BA71" s="148" t="s">
        <v>143</v>
      </c>
      <c r="BB71" s="148" t="s">
        <v>1</v>
      </c>
      <c r="BC71" s="148" t="s">
        <v>129</v>
      </c>
      <c r="BD71" s="148" t="s">
        <v>106</v>
      </c>
    </row>
    <row r="72" spans="2:56" s="8" customFormat="1" ht="19.9" customHeight="1">
      <c r="B72" s="141"/>
      <c r="C72" s="142"/>
      <c r="D72" s="143" t="s">
        <v>3768</v>
      </c>
      <c r="E72" s="144"/>
      <c r="F72" s="144"/>
      <c r="G72" s="144"/>
      <c r="H72" s="144"/>
      <c r="I72" s="145"/>
      <c r="J72" s="146">
        <f>J563</f>
        <v>0</v>
      </c>
      <c r="K72" s="142"/>
      <c r="L72" s="147"/>
      <c r="AZ72" s="148" t="s">
        <v>144</v>
      </c>
      <c r="BA72" s="148" t="s">
        <v>144</v>
      </c>
      <c r="BB72" s="148" t="s">
        <v>1</v>
      </c>
      <c r="BC72" s="148" t="s">
        <v>131</v>
      </c>
      <c r="BD72" s="148" t="s">
        <v>106</v>
      </c>
    </row>
    <row r="73" spans="2:56" s="8" customFormat="1" ht="19.9" customHeight="1">
      <c r="B73" s="141"/>
      <c r="C73" s="142"/>
      <c r="D73" s="143" t="s">
        <v>3769</v>
      </c>
      <c r="E73" s="144"/>
      <c r="F73" s="144"/>
      <c r="G73" s="144"/>
      <c r="H73" s="144"/>
      <c r="I73" s="145"/>
      <c r="J73" s="146">
        <f>J578</f>
        <v>0</v>
      </c>
      <c r="K73" s="142"/>
      <c r="L73" s="147"/>
      <c r="AZ73" s="148" t="s">
        <v>145</v>
      </c>
      <c r="BA73" s="148" t="s">
        <v>145</v>
      </c>
      <c r="BB73" s="148" t="s">
        <v>1</v>
      </c>
      <c r="BC73" s="148" t="s">
        <v>133</v>
      </c>
      <c r="BD73" s="148" t="s">
        <v>106</v>
      </c>
    </row>
    <row r="74" spans="2:56" s="8" customFormat="1" ht="19.9" customHeight="1">
      <c r="B74" s="141"/>
      <c r="C74" s="142"/>
      <c r="D74" s="143" t="s">
        <v>235</v>
      </c>
      <c r="E74" s="144"/>
      <c r="F74" s="144"/>
      <c r="G74" s="144"/>
      <c r="H74" s="144"/>
      <c r="I74" s="145"/>
      <c r="J74" s="146">
        <f>J591</f>
        <v>0</v>
      </c>
      <c r="K74" s="142"/>
      <c r="L74" s="147"/>
      <c r="AZ74" s="148" t="s">
        <v>146</v>
      </c>
      <c r="BA74" s="148" t="s">
        <v>146</v>
      </c>
      <c r="BB74" s="148" t="s">
        <v>1</v>
      </c>
      <c r="BC74" s="148" t="s">
        <v>135</v>
      </c>
      <c r="BD74" s="148" t="s">
        <v>106</v>
      </c>
    </row>
    <row r="75" spans="2:56" s="8" customFormat="1" ht="19.9" customHeight="1">
      <c r="B75" s="141"/>
      <c r="C75" s="142"/>
      <c r="D75" s="143" t="s">
        <v>237</v>
      </c>
      <c r="E75" s="144"/>
      <c r="F75" s="144"/>
      <c r="G75" s="144"/>
      <c r="H75" s="144"/>
      <c r="I75" s="145"/>
      <c r="J75" s="146">
        <f>J630</f>
        <v>0</v>
      </c>
      <c r="K75" s="142"/>
      <c r="L75" s="147"/>
      <c r="AZ75" s="148" t="s">
        <v>147</v>
      </c>
      <c r="BA75" s="148" t="s">
        <v>147</v>
      </c>
      <c r="BB75" s="148" t="s">
        <v>1</v>
      </c>
      <c r="BC75" s="148" t="s">
        <v>148</v>
      </c>
      <c r="BD75" s="148" t="s">
        <v>106</v>
      </c>
    </row>
    <row r="76" spans="2:56" s="8" customFormat="1" ht="19.9" customHeight="1">
      <c r="B76" s="141"/>
      <c r="C76" s="142"/>
      <c r="D76" s="143" t="s">
        <v>240</v>
      </c>
      <c r="E76" s="144"/>
      <c r="F76" s="144"/>
      <c r="G76" s="144"/>
      <c r="H76" s="144"/>
      <c r="I76" s="145"/>
      <c r="J76" s="146">
        <f>J637</f>
        <v>0</v>
      </c>
      <c r="K76" s="142"/>
      <c r="L76" s="147"/>
      <c r="AZ76" s="148" t="s">
        <v>149</v>
      </c>
      <c r="BA76" s="148" t="s">
        <v>149</v>
      </c>
      <c r="BB76" s="148" t="s">
        <v>1</v>
      </c>
      <c r="BC76" s="148" t="s">
        <v>150</v>
      </c>
      <c r="BD76" s="148" t="s">
        <v>106</v>
      </c>
    </row>
    <row r="77" spans="2:56" s="8" customFormat="1" ht="19.9" customHeight="1">
      <c r="B77" s="141"/>
      <c r="C77" s="142"/>
      <c r="D77" s="143" t="s">
        <v>242</v>
      </c>
      <c r="E77" s="144"/>
      <c r="F77" s="144"/>
      <c r="G77" s="144"/>
      <c r="H77" s="144"/>
      <c r="I77" s="145"/>
      <c r="J77" s="146">
        <f>J681</f>
        <v>0</v>
      </c>
      <c r="K77" s="142"/>
      <c r="L77" s="147"/>
      <c r="AZ77" s="148" t="s">
        <v>151</v>
      </c>
      <c r="BA77" s="148" t="s">
        <v>151</v>
      </c>
      <c r="BB77" s="148" t="s">
        <v>1</v>
      </c>
      <c r="BC77" s="148" t="s">
        <v>152</v>
      </c>
      <c r="BD77" s="148" t="s">
        <v>106</v>
      </c>
    </row>
    <row r="78" spans="2:56" s="8" customFormat="1" ht="19.9" customHeight="1">
      <c r="B78" s="141"/>
      <c r="C78" s="142"/>
      <c r="D78" s="143" t="s">
        <v>244</v>
      </c>
      <c r="E78" s="144"/>
      <c r="F78" s="144"/>
      <c r="G78" s="144"/>
      <c r="H78" s="144"/>
      <c r="I78" s="145"/>
      <c r="J78" s="146">
        <f>J687</f>
        <v>0</v>
      </c>
      <c r="K78" s="142"/>
      <c r="L78" s="147"/>
      <c r="AZ78" s="148" t="s">
        <v>153</v>
      </c>
      <c r="BA78" s="148" t="s">
        <v>153</v>
      </c>
      <c r="BB78" s="148" t="s">
        <v>1</v>
      </c>
      <c r="BC78" s="148" t="s">
        <v>154</v>
      </c>
      <c r="BD78" s="148" t="s">
        <v>106</v>
      </c>
    </row>
    <row r="79" spans="2:56" s="8" customFormat="1" ht="19.9" customHeight="1">
      <c r="B79" s="141"/>
      <c r="C79" s="142"/>
      <c r="D79" s="143" t="s">
        <v>3770</v>
      </c>
      <c r="E79" s="144"/>
      <c r="F79" s="144"/>
      <c r="G79" s="144"/>
      <c r="H79" s="144"/>
      <c r="I79" s="145"/>
      <c r="J79" s="146">
        <f>J725</f>
        <v>0</v>
      </c>
      <c r="K79" s="142"/>
      <c r="L79" s="147"/>
      <c r="AZ79" s="148" t="s">
        <v>157</v>
      </c>
      <c r="BA79" s="148" t="s">
        <v>157</v>
      </c>
      <c r="BB79" s="148" t="s">
        <v>1</v>
      </c>
      <c r="BC79" s="148" t="s">
        <v>156</v>
      </c>
      <c r="BD79" s="148" t="s">
        <v>106</v>
      </c>
    </row>
    <row r="80" spans="2:56" s="8" customFormat="1" ht="19.9" customHeight="1">
      <c r="B80" s="141"/>
      <c r="C80" s="142"/>
      <c r="D80" s="143" t="s">
        <v>3771</v>
      </c>
      <c r="E80" s="144"/>
      <c r="F80" s="144"/>
      <c r="G80" s="144"/>
      <c r="H80" s="144"/>
      <c r="I80" s="145"/>
      <c r="J80" s="146">
        <f>J734</f>
        <v>0</v>
      </c>
      <c r="K80" s="142"/>
      <c r="L80" s="147"/>
      <c r="AZ80" s="148" t="s">
        <v>159</v>
      </c>
      <c r="BA80" s="148" t="s">
        <v>159</v>
      </c>
      <c r="BB80" s="148" t="s">
        <v>1</v>
      </c>
      <c r="BC80" s="148" t="s">
        <v>158</v>
      </c>
      <c r="BD80" s="148" t="s">
        <v>106</v>
      </c>
    </row>
    <row r="81" spans="2:56" s="8" customFormat="1" ht="19.9" customHeight="1">
      <c r="B81" s="141"/>
      <c r="C81" s="142"/>
      <c r="D81" s="143" t="s">
        <v>3772</v>
      </c>
      <c r="E81" s="144"/>
      <c r="F81" s="144"/>
      <c r="G81" s="144"/>
      <c r="H81" s="144"/>
      <c r="I81" s="145"/>
      <c r="J81" s="146">
        <f>J764</f>
        <v>0</v>
      </c>
      <c r="K81" s="142"/>
      <c r="L81" s="147"/>
      <c r="AZ81" s="148" t="s">
        <v>161</v>
      </c>
      <c r="BA81" s="148" t="s">
        <v>161</v>
      </c>
      <c r="BB81" s="148" t="s">
        <v>1</v>
      </c>
      <c r="BC81" s="148" t="s">
        <v>160</v>
      </c>
      <c r="BD81" s="148" t="s">
        <v>106</v>
      </c>
    </row>
    <row r="82" spans="2:56" s="8" customFormat="1" ht="19.9" customHeight="1">
      <c r="B82" s="141"/>
      <c r="C82" s="142"/>
      <c r="D82" s="143" t="s">
        <v>246</v>
      </c>
      <c r="E82" s="144"/>
      <c r="F82" s="144"/>
      <c r="G82" s="144"/>
      <c r="H82" s="144"/>
      <c r="I82" s="145"/>
      <c r="J82" s="146">
        <f>J788</f>
        <v>0</v>
      </c>
      <c r="K82" s="142"/>
      <c r="L82" s="147"/>
      <c r="AZ82" s="148" t="s">
        <v>163</v>
      </c>
      <c r="BA82" s="148" t="s">
        <v>163</v>
      </c>
      <c r="BB82" s="148" t="s">
        <v>1</v>
      </c>
      <c r="BC82" s="148" t="s">
        <v>162</v>
      </c>
      <c r="BD82" s="148" t="s">
        <v>106</v>
      </c>
    </row>
    <row r="83" spans="2:56" s="8" customFormat="1" ht="19.9" customHeight="1">
      <c r="B83" s="141"/>
      <c r="C83" s="142"/>
      <c r="D83" s="143" t="s">
        <v>248</v>
      </c>
      <c r="E83" s="144"/>
      <c r="F83" s="144"/>
      <c r="G83" s="144"/>
      <c r="H83" s="144"/>
      <c r="I83" s="145"/>
      <c r="J83" s="146">
        <f>J808</f>
        <v>0</v>
      </c>
      <c r="K83" s="142"/>
      <c r="L83" s="147"/>
      <c r="AZ83" s="148" t="s">
        <v>167</v>
      </c>
      <c r="BA83" s="148" t="s">
        <v>167</v>
      </c>
      <c r="BB83" s="148" t="s">
        <v>1</v>
      </c>
      <c r="BC83" s="148" t="s">
        <v>164</v>
      </c>
      <c r="BD83" s="148" t="s">
        <v>106</v>
      </c>
    </row>
    <row r="84" spans="2:56" s="8" customFormat="1" ht="19.9" customHeight="1">
      <c r="B84" s="141"/>
      <c r="C84" s="142"/>
      <c r="D84" s="143" t="s">
        <v>250</v>
      </c>
      <c r="E84" s="144"/>
      <c r="F84" s="144"/>
      <c r="G84" s="144"/>
      <c r="H84" s="144"/>
      <c r="I84" s="145"/>
      <c r="J84" s="146">
        <f>J880</f>
        <v>0</v>
      </c>
      <c r="K84" s="142"/>
      <c r="L84" s="147"/>
      <c r="AZ84" s="148" t="s">
        <v>169</v>
      </c>
      <c r="BA84" s="148" t="s">
        <v>169</v>
      </c>
      <c r="BB84" s="148" t="s">
        <v>1</v>
      </c>
      <c r="BC84" s="148" t="s">
        <v>166</v>
      </c>
      <c r="BD84" s="148" t="s">
        <v>106</v>
      </c>
    </row>
    <row r="85" spans="2:56" s="8" customFormat="1" ht="19.9" customHeight="1">
      <c r="B85" s="141"/>
      <c r="C85" s="142"/>
      <c r="D85" s="143" t="s">
        <v>254</v>
      </c>
      <c r="E85" s="144"/>
      <c r="F85" s="144"/>
      <c r="G85" s="144"/>
      <c r="H85" s="144"/>
      <c r="I85" s="145"/>
      <c r="J85" s="146">
        <f>J894</f>
        <v>0</v>
      </c>
      <c r="K85" s="142"/>
      <c r="L85" s="147"/>
      <c r="AZ85" s="148" t="s">
        <v>539</v>
      </c>
      <c r="BA85" s="148" t="s">
        <v>539</v>
      </c>
      <c r="BB85" s="148" t="s">
        <v>1</v>
      </c>
      <c r="BC85" s="148" t="s">
        <v>168</v>
      </c>
      <c r="BD85" s="148" t="s">
        <v>106</v>
      </c>
    </row>
    <row r="86" spans="2:56" s="8" customFormat="1" ht="19.9" customHeight="1">
      <c r="B86" s="141"/>
      <c r="C86" s="142"/>
      <c r="D86" s="143" t="s">
        <v>252</v>
      </c>
      <c r="E86" s="144"/>
      <c r="F86" s="144"/>
      <c r="G86" s="144"/>
      <c r="H86" s="144"/>
      <c r="I86" s="145"/>
      <c r="J86" s="146">
        <f>J928</f>
        <v>0</v>
      </c>
      <c r="K86" s="142"/>
      <c r="L86" s="147"/>
      <c r="AZ86" s="148" t="s">
        <v>3773</v>
      </c>
      <c r="BA86" s="148" t="s">
        <v>3773</v>
      </c>
      <c r="BB86" s="148" t="s">
        <v>1</v>
      </c>
      <c r="BC86" s="148" t="s">
        <v>3774</v>
      </c>
      <c r="BD86" s="148" t="s">
        <v>106</v>
      </c>
    </row>
    <row r="87" spans="2:56" s="8" customFormat="1" ht="19.9" customHeight="1">
      <c r="B87" s="141"/>
      <c r="C87" s="142"/>
      <c r="D87" s="143" t="s">
        <v>256</v>
      </c>
      <c r="E87" s="144"/>
      <c r="F87" s="144"/>
      <c r="G87" s="144"/>
      <c r="H87" s="144"/>
      <c r="I87" s="145"/>
      <c r="J87" s="146">
        <f>J956</f>
        <v>0</v>
      </c>
      <c r="K87" s="142"/>
      <c r="L87" s="147"/>
      <c r="AZ87" s="148" t="s">
        <v>173</v>
      </c>
      <c r="BA87" s="148" t="s">
        <v>173</v>
      </c>
      <c r="BB87" s="148" t="s">
        <v>1</v>
      </c>
      <c r="BC87" s="148" t="s">
        <v>172</v>
      </c>
      <c r="BD87" s="148" t="s">
        <v>106</v>
      </c>
    </row>
    <row r="88" spans="2:56" s="8" customFormat="1" ht="19.9" customHeight="1">
      <c r="B88" s="141"/>
      <c r="C88" s="142"/>
      <c r="D88" s="143" t="s">
        <v>259</v>
      </c>
      <c r="E88" s="144"/>
      <c r="F88" s="144"/>
      <c r="G88" s="144"/>
      <c r="H88" s="144"/>
      <c r="I88" s="145"/>
      <c r="J88" s="146">
        <f>J972</f>
        <v>0</v>
      </c>
      <c r="K88" s="142"/>
      <c r="L88" s="147"/>
      <c r="AZ88" s="148" t="s">
        <v>245</v>
      </c>
      <c r="BA88" s="148" t="s">
        <v>245</v>
      </c>
      <c r="BB88" s="148" t="s">
        <v>1</v>
      </c>
      <c r="BC88" s="148" t="s">
        <v>152</v>
      </c>
      <c r="BD88" s="148" t="s">
        <v>106</v>
      </c>
    </row>
    <row r="89" spans="2:56" s="8" customFormat="1" ht="19.9" customHeight="1">
      <c r="B89" s="141"/>
      <c r="C89" s="142"/>
      <c r="D89" s="143" t="s">
        <v>262</v>
      </c>
      <c r="E89" s="144"/>
      <c r="F89" s="144"/>
      <c r="G89" s="144"/>
      <c r="H89" s="144"/>
      <c r="I89" s="145"/>
      <c r="J89" s="146">
        <f>J1020</f>
        <v>0</v>
      </c>
      <c r="K89" s="142"/>
      <c r="L89" s="147"/>
      <c r="AZ89" s="148" t="s">
        <v>247</v>
      </c>
      <c r="BA89" s="148" t="s">
        <v>247</v>
      </c>
      <c r="BB89" s="148" t="s">
        <v>1</v>
      </c>
      <c r="BC89" s="148" t="s">
        <v>154</v>
      </c>
      <c r="BD89" s="148" t="s">
        <v>106</v>
      </c>
    </row>
    <row r="90" spans="2:56" s="8" customFormat="1" ht="19.9" customHeight="1">
      <c r="B90" s="141"/>
      <c r="C90" s="142"/>
      <c r="D90" s="143" t="s">
        <v>265</v>
      </c>
      <c r="E90" s="144"/>
      <c r="F90" s="144"/>
      <c r="G90" s="144"/>
      <c r="H90" s="144"/>
      <c r="I90" s="145"/>
      <c r="J90" s="146">
        <f>J1078</f>
        <v>0</v>
      </c>
      <c r="K90" s="142"/>
      <c r="L90" s="147"/>
      <c r="AZ90" s="148" t="s">
        <v>251</v>
      </c>
      <c r="BA90" s="148" t="s">
        <v>251</v>
      </c>
      <c r="BB90" s="148" t="s">
        <v>1</v>
      </c>
      <c r="BC90" s="148" t="s">
        <v>156</v>
      </c>
      <c r="BD90" s="148" t="s">
        <v>106</v>
      </c>
    </row>
    <row r="91" spans="2:56" s="8" customFormat="1" ht="19.9" customHeight="1">
      <c r="B91" s="141"/>
      <c r="C91" s="142"/>
      <c r="D91" s="143" t="s">
        <v>268</v>
      </c>
      <c r="E91" s="144"/>
      <c r="F91" s="144"/>
      <c r="G91" s="144"/>
      <c r="H91" s="144"/>
      <c r="I91" s="145"/>
      <c r="J91" s="146">
        <f>J1092</f>
        <v>0</v>
      </c>
      <c r="K91" s="142"/>
      <c r="L91" s="147"/>
      <c r="AZ91" s="148" t="s">
        <v>253</v>
      </c>
      <c r="BA91" s="148" t="s">
        <v>253</v>
      </c>
      <c r="BB91" s="148" t="s">
        <v>1</v>
      </c>
      <c r="BC91" s="148" t="s">
        <v>158</v>
      </c>
      <c r="BD91" s="148" t="s">
        <v>106</v>
      </c>
    </row>
    <row r="92" spans="2:56" s="8" customFormat="1" ht="19.9" customHeight="1">
      <c r="B92" s="141"/>
      <c r="C92" s="142"/>
      <c r="D92" s="143" t="s">
        <v>2479</v>
      </c>
      <c r="E92" s="144"/>
      <c r="F92" s="144"/>
      <c r="G92" s="144"/>
      <c r="H92" s="144"/>
      <c r="I92" s="145"/>
      <c r="J92" s="146">
        <f>J1123</f>
        <v>0</v>
      </c>
      <c r="K92" s="142"/>
      <c r="L92" s="147"/>
      <c r="AZ92" s="148" t="s">
        <v>255</v>
      </c>
      <c r="BA92" s="148" t="s">
        <v>255</v>
      </c>
      <c r="BB92" s="148" t="s">
        <v>1</v>
      </c>
      <c r="BC92" s="148" t="s">
        <v>160</v>
      </c>
      <c r="BD92" s="148" t="s">
        <v>106</v>
      </c>
    </row>
    <row r="93" spans="2:56" s="7" customFormat="1" ht="24.95" customHeight="1">
      <c r="B93" s="133"/>
      <c r="C93" s="134"/>
      <c r="D93" s="135" t="s">
        <v>270</v>
      </c>
      <c r="E93" s="136"/>
      <c r="F93" s="136"/>
      <c r="G93" s="136"/>
      <c r="H93" s="136"/>
      <c r="I93" s="137"/>
      <c r="J93" s="138">
        <f>J1128</f>
        <v>0</v>
      </c>
      <c r="K93" s="134"/>
      <c r="L93" s="139"/>
      <c r="AZ93" s="140" t="s">
        <v>702</v>
      </c>
      <c r="BA93" s="140" t="s">
        <v>702</v>
      </c>
      <c r="BB93" s="140" t="s">
        <v>1</v>
      </c>
      <c r="BC93" s="140" t="s">
        <v>162</v>
      </c>
      <c r="BD93" s="140" t="s">
        <v>106</v>
      </c>
    </row>
    <row r="94" spans="2:56" s="8" customFormat="1" ht="19.9" customHeight="1">
      <c r="B94" s="141"/>
      <c r="C94" s="142"/>
      <c r="D94" s="143" t="s">
        <v>1928</v>
      </c>
      <c r="E94" s="144"/>
      <c r="F94" s="144"/>
      <c r="G94" s="144"/>
      <c r="H94" s="144"/>
      <c r="I94" s="145"/>
      <c r="J94" s="146">
        <f>J1129</f>
        <v>0</v>
      </c>
      <c r="K94" s="142"/>
      <c r="L94" s="147"/>
      <c r="AZ94" s="148" t="s">
        <v>3775</v>
      </c>
      <c r="BA94" s="148" t="s">
        <v>3775</v>
      </c>
      <c r="BB94" s="148" t="s">
        <v>1</v>
      </c>
      <c r="BC94" s="148" t="s">
        <v>164</v>
      </c>
      <c r="BD94" s="148" t="s">
        <v>106</v>
      </c>
    </row>
    <row r="95" spans="2:56" s="1" customFormat="1" ht="21.75" customHeight="1">
      <c r="B95" s="31"/>
      <c r="C95" s="32"/>
      <c r="D95" s="32"/>
      <c r="E95" s="32"/>
      <c r="F95" s="32"/>
      <c r="G95" s="32"/>
      <c r="H95" s="32"/>
      <c r="I95" s="101"/>
      <c r="J95" s="32"/>
      <c r="K95" s="32"/>
      <c r="L95" s="35"/>
      <c r="AZ95" s="95" t="s">
        <v>3776</v>
      </c>
      <c r="BA95" s="95" t="s">
        <v>3776</v>
      </c>
      <c r="BB95" s="95" t="s">
        <v>1</v>
      </c>
      <c r="BC95" s="95" t="s">
        <v>166</v>
      </c>
      <c r="BD95" s="95" t="s">
        <v>106</v>
      </c>
    </row>
    <row r="96" spans="2:56" s="1" customFormat="1" ht="6.95" customHeight="1">
      <c r="B96" s="43"/>
      <c r="C96" s="44"/>
      <c r="D96" s="44"/>
      <c r="E96" s="44"/>
      <c r="F96" s="44"/>
      <c r="G96" s="44"/>
      <c r="H96" s="44"/>
      <c r="I96" s="124"/>
      <c r="J96" s="44"/>
      <c r="K96" s="44"/>
      <c r="L96" s="35"/>
      <c r="AZ96" s="95" t="s">
        <v>3777</v>
      </c>
      <c r="BA96" s="95" t="s">
        <v>3777</v>
      </c>
      <c r="BB96" s="95" t="s">
        <v>1</v>
      </c>
      <c r="BC96" s="95" t="s">
        <v>3753</v>
      </c>
      <c r="BD96" s="95" t="s">
        <v>106</v>
      </c>
    </row>
    <row r="97" spans="52:56" ht="11.25">
      <c r="AZ97" s="95" t="s">
        <v>2849</v>
      </c>
      <c r="BA97" s="95" t="s">
        <v>2849</v>
      </c>
      <c r="BB97" s="95" t="s">
        <v>1</v>
      </c>
      <c r="BC97" s="95" t="s">
        <v>267</v>
      </c>
      <c r="BD97" s="95" t="s">
        <v>106</v>
      </c>
    </row>
    <row r="98" spans="52:56" ht="11.25">
      <c r="AZ98" s="95" t="s">
        <v>2606</v>
      </c>
      <c r="BA98" s="95" t="s">
        <v>2606</v>
      </c>
      <c r="BB98" s="95" t="s">
        <v>1</v>
      </c>
      <c r="BC98" s="95" t="s">
        <v>113</v>
      </c>
      <c r="BD98" s="95" t="s">
        <v>106</v>
      </c>
    </row>
    <row r="99" spans="52:56" ht="11.25">
      <c r="AZ99" s="95" t="s">
        <v>2882</v>
      </c>
      <c r="BA99" s="95" t="s">
        <v>2882</v>
      </c>
      <c r="BB99" s="95" t="s">
        <v>1</v>
      </c>
      <c r="BC99" s="95" t="s">
        <v>115</v>
      </c>
      <c r="BD99" s="95" t="s">
        <v>106</v>
      </c>
    </row>
    <row r="100" spans="2:56" s="1" customFormat="1" ht="6.95" customHeight="1">
      <c r="B100" s="45"/>
      <c r="C100" s="46"/>
      <c r="D100" s="46"/>
      <c r="E100" s="46"/>
      <c r="F100" s="46"/>
      <c r="G100" s="46"/>
      <c r="H100" s="46"/>
      <c r="I100" s="127"/>
      <c r="J100" s="46"/>
      <c r="K100" s="46"/>
      <c r="L100" s="35"/>
      <c r="AZ100" s="95" t="s">
        <v>3778</v>
      </c>
      <c r="BA100" s="95" t="s">
        <v>3778</v>
      </c>
      <c r="BB100" s="95" t="s">
        <v>1</v>
      </c>
      <c r="BC100" s="95" t="s">
        <v>117</v>
      </c>
      <c r="BD100" s="95" t="s">
        <v>106</v>
      </c>
    </row>
    <row r="101" spans="2:56" s="1" customFormat="1" ht="24.95" customHeight="1">
      <c r="B101" s="31"/>
      <c r="C101" s="20" t="s">
        <v>280</v>
      </c>
      <c r="D101" s="32"/>
      <c r="E101" s="32"/>
      <c r="F101" s="32"/>
      <c r="G101" s="32"/>
      <c r="H101" s="32"/>
      <c r="I101" s="101"/>
      <c r="J101" s="32"/>
      <c r="K101" s="32"/>
      <c r="L101" s="35"/>
      <c r="AZ101" s="95" t="s">
        <v>3779</v>
      </c>
      <c r="BA101" s="95" t="s">
        <v>3779</v>
      </c>
      <c r="BB101" s="95" t="s">
        <v>1</v>
      </c>
      <c r="BC101" s="95" t="s">
        <v>120</v>
      </c>
      <c r="BD101" s="95" t="s">
        <v>106</v>
      </c>
    </row>
    <row r="102" spans="2:56" s="1" customFormat="1" ht="6.95" customHeight="1">
      <c r="B102" s="31"/>
      <c r="C102" s="32"/>
      <c r="D102" s="32"/>
      <c r="E102" s="32"/>
      <c r="F102" s="32"/>
      <c r="G102" s="32"/>
      <c r="H102" s="32"/>
      <c r="I102" s="101"/>
      <c r="J102" s="32"/>
      <c r="K102" s="32"/>
      <c r="L102" s="35"/>
      <c r="AZ102" s="95" t="s">
        <v>3780</v>
      </c>
      <c r="BA102" s="95" t="s">
        <v>3780</v>
      </c>
      <c r="BB102" s="95" t="s">
        <v>1</v>
      </c>
      <c r="BC102" s="95" t="s">
        <v>123</v>
      </c>
      <c r="BD102" s="95" t="s">
        <v>106</v>
      </c>
    </row>
    <row r="103" spans="2:56" s="1" customFormat="1" ht="12" customHeight="1">
      <c r="B103" s="31"/>
      <c r="C103" s="26" t="s">
        <v>15</v>
      </c>
      <c r="D103" s="32"/>
      <c r="E103" s="32"/>
      <c r="F103" s="32"/>
      <c r="G103" s="32"/>
      <c r="H103" s="32"/>
      <c r="I103" s="101"/>
      <c r="J103" s="32"/>
      <c r="K103" s="32"/>
      <c r="L103" s="35"/>
      <c r="AZ103" s="95" t="s">
        <v>3781</v>
      </c>
      <c r="BA103" s="95" t="s">
        <v>3781</v>
      </c>
      <c r="BB103" s="95" t="s">
        <v>1</v>
      </c>
      <c r="BC103" s="95" t="s">
        <v>125</v>
      </c>
      <c r="BD103" s="95" t="s">
        <v>106</v>
      </c>
    </row>
    <row r="104" spans="2:56" s="1" customFormat="1" ht="16.5" customHeight="1">
      <c r="B104" s="31"/>
      <c r="C104" s="32"/>
      <c r="D104" s="32"/>
      <c r="E104" s="272" t="str">
        <f>E7</f>
        <v>Klatovy bytový dům č. p. 391 392 393 - stavební úpravy</v>
      </c>
      <c r="F104" s="273"/>
      <c r="G104" s="273"/>
      <c r="H104" s="273"/>
      <c r="I104" s="101"/>
      <c r="J104" s="32"/>
      <c r="K104" s="32"/>
      <c r="L104" s="35"/>
      <c r="AZ104" s="95" t="s">
        <v>3782</v>
      </c>
      <c r="BA104" s="95" t="s">
        <v>3782</v>
      </c>
      <c r="BB104" s="95" t="s">
        <v>1</v>
      </c>
      <c r="BC104" s="95" t="s">
        <v>127</v>
      </c>
      <c r="BD104" s="95" t="s">
        <v>106</v>
      </c>
    </row>
    <row r="105" spans="2:56" s="1" customFormat="1" ht="12" customHeight="1">
      <c r="B105" s="31"/>
      <c r="C105" s="26" t="s">
        <v>118</v>
      </c>
      <c r="D105" s="32"/>
      <c r="E105" s="32"/>
      <c r="F105" s="32"/>
      <c r="G105" s="32"/>
      <c r="H105" s="32"/>
      <c r="I105" s="101"/>
      <c r="J105" s="32"/>
      <c r="K105" s="32"/>
      <c r="L105" s="35"/>
      <c r="AZ105" s="95" t="s">
        <v>3783</v>
      </c>
      <c r="BA105" s="95" t="s">
        <v>3783</v>
      </c>
      <c r="BB105" s="95" t="s">
        <v>1</v>
      </c>
      <c r="BC105" s="95" t="s">
        <v>129</v>
      </c>
      <c r="BD105" s="95" t="s">
        <v>106</v>
      </c>
    </row>
    <row r="106" spans="2:56" s="1" customFormat="1" ht="16.5" customHeight="1">
      <c r="B106" s="31"/>
      <c r="C106" s="32"/>
      <c r="D106" s="32"/>
      <c r="E106" s="244" t="str">
        <f>E9</f>
        <v>03-1 - SO 03-1 Bytový dům č. p. 393 - způsobilé náklady</v>
      </c>
      <c r="F106" s="243"/>
      <c r="G106" s="243"/>
      <c r="H106" s="243"/>
      <c r="I106" s="101"/>
      <c r="J106" s="32"/>
      <c r="K106" s="32"/>
      <c r="L106" s="35"/>
      <c r="AZ106" s="95" t="s">
        <v>3784</v>
      </c>
      <c r="BA106" s="95" t="s">
        <v>3784</v>
      </c>
      <c r="BB106" s="95" t="s">
        <v>1</v>
      </c>
      <c r="BC106" s="95" t="s">
        <v>131</v>
      </c>
      <c r="BD106" s="95" t="s">
        <v>106</v>
      </c>
    </row>
    <row r="107" spans="2:56" s="1" customFormat="1" ht="6.95" customHeight="1">
      <c r="B107" s="31"/>
      <c r="C107" s="32"/>
      <c r="D107" s="32"/>
      <c r="E107" s="32"/>
      <c r="F107" s="32"/>
      <c r="G107" s="32"/>
      <c r="H107" s="32"/>
      <c r="I107" s="101"/>
      <c r="J107" s="32"/>
      <c r="K107" s="32"/>
      <c r="L107" s="35"/>
      <c r="AZ107" s="95" t="s">
        <v>3785</v>
      </c>
      <c r="BA107" s="95" t="s">
        <v>3785</v>
      </c>
      <c r="BB107" s="95" t="s">
        <v>1</v>
      </c>
      <c r="BC107" s="95" t="s">
        <v>133</v>
      </c>
      <c r="BD107" s="95" t="s">
        <v>106</v>
      </c>
    </row>
    <row r="108" spans="2:56" s="1" customFormat="1" ht="12" customHeight="1">
      <c r="B108" s="31"/>
      <c r="C108" s="26" t="s">
        <v>19</v>
      </c>
      <c r="D108" s="32"/>
      <c r="E108" s="32"/>
      <c r="F108" s="24" t="str">
        <f>F12</f>
        <v xml:space="preserve"> </v>
      </c>
      <c r="G108" s="32"/>
      <c r="H108" s="32"/>
      <c r="I108" s="102" t="s">
        <v>21</v>
      </c>
      <c r="J108" s="52" t="str">
        <f>IF(J12="","",J12)</f>
        <v>30. 4. 2019</v>
      </c>
      <c r="K108" s="32"/>
      <c r="L108" s="35"/>
      <c r="AZ108" s="95" t="s">
        <v>3786</v>
      </c>
      <c r="BA108" s="95" t="s">
        <v>3786</v>
      </c>
      <c r="BB108" s="95" t="s">
        <v>1</v>
      </c>
      <c r="BC108" s="95" t="s">
        <v>135</v>
      </c>
      <c r="BD108" s="95" t="s">
        <v>106</v>
      </c>
    </row>
    <row r="109" spans="2:56" s="1" customFormat="1" ht="6.95" customHeight="1">
      <c r="B109" s="31"/>
      <c r="C109" s="32"/>
      <c r="D109" s="32"/>
      <c r="E109" s="32"/>
      <c r="F109" s="32"/>
      <c r="G109" s="32"/>
      <c r="H109" s="32"/>
      <c r="I109" s="101"/>
      <c r="J109" s="32"/>
      <c r="K109" s="32"/>
      <c r="L109" s="35"/>
      <c r="AZ109" s="95" t="s">
        <v>825</v>
      </c>
      <c r="BA109" s="95" t="s">
        <v>825</v>
      </c>
      <c r="BB109" s="95" t="s">
        <v>1</v>
      </c>
      <c r="BC109" s="95" t="s">
        <v>156</v>
      </c>
      <c r="BD109" s="95" t="s">
        <v>106</v>
      </c>
    </row>
    <row r="110" spans="2:56" s="1" customFormat="1" ht="24.95" customHeight="1">
      <c r="B110" s="31"/>
      <c r="C110" s="26" t="s">
        <v>23</v>
      </c>
      <c r="D110" s="32"/>
      <c r="E110" s="32"/>
      <c r="F110" s="24" t="str">
        <f>E15</f>
        <v>Město Klatovy, nám. Míru 62, Klatovy I, 339 01</v>
      </c>
      <c r="G110" s="32"/>
      <c r="H110" s="32"/>
      <c r="I110" s="102" t="s">
        <v>29</v>
      </c>
      <c r="J110" s="29" t="str">
        <f>E21</f>
        <v xml:space="preserve">Atelier U5 s.r.o., K Zaječímu vrchu 904, Klatovy </v>
      </c>
      <c r="K110" s="32"/>
      <c r="L110" s="35"/>
      <c r="AZ110" s="95" t="s">
        <v>3787</v>
      </c>
      <c r="BA110" s="95" t="s">
        <v>3787</v>
      </c>
      <c r="BB110" s="95" t="s">
        <v>1</v>
      </c>
      <c r="BC110" s="95" t="s">
        <v>158</v>
      </c>
      <c r="BD110" s="95" t="s">
        <v>106</v>
      </c>
    </row>
    <row r="111" spans="2:56" s="1" customFormat="1" ht="13.7" customHeight="1">
      <c r="B111" s="31"/>
      <c r="C111" s="26" t="s">
        <v>27</v>
      </c>
      <c r="D111" s="32"/>
      <c r="E111" s="32"/>
      <c r="F111" s="24" t="str">
        <f>IF(E18="","",E18)</f>
        <v>Vyplň údaj</v>
      </c>
      <c r="G111" s="32"/>
      <c r="H111" s="32"/>
      <c r="I111" s="102" t="s">
        <v>32</v>
      </c>
      <c r="J111" s="29" t="str">
        <f>E24</f>
        <v xml:space="preserve"> </v>
      </c>
      <c r="K111" s="32"/>
      <c r="L111" s="35"/>
      <c r="AZ111" s="95" t="s">
        <v>3788</v>
      </c>
      <c r="BA111" s="95" t="s">
        <v>3788</v>
      </c>
      <c r="BB111" s="95" t="s">
        <v>1</v>
      </c>
      <c r="BC111" s="95" t="s">
        <v>160</v>
      </c>
      <c r="BD111" s="95" t="s">
        <v>106</v>
      </c>
    </row>
    <row r="112" spans="2:56" s="1" customFormat="1" ht="10.35" customHeight="1">
      <c r="B112" s="31"/>
      <c r="C112" s="32"/>
      <c r="D112" s="32"/>
      <c r="E112" s="32"/>
      <c r="F112" s="32"/>
      <c r="G112" s="32"/>
      <c r="H112" s="32"/>
      <c r="I112" s="101"/>
      <c r="J112" s="32"/>
      <c r="K112" s="32"/>
      <c r="L112" s="35"/>
      <c r="AZ112" s="95" t="s">
        <v>3789</v>
      </c>
      <c r="BA112" s="95" t="s">
        <v>3789</v>
      </c>
      <c r="BB112" s="95" t="s">
        <v>1</v>
      </c>
      <c r="BC112" s="95" t="s">
        <v>162</v>
      </c>
      <c r="BD112" s="95" t="s">
        <v>106</v>
      </c>
    </row>
    <row r="113" spans="2:56" s="9" customFormat="1" ht="29.25" customHeight="1">
      <c r="B113" s="149"/>
      <c r="C113" s="150" t="s">
        <v>294</v>
      </c>
      <c r="D113" s="151" t="s">
        <v>54</v>
      </c>
      <c r="E113" s="151" t="s">
        <v>50</v>
      </c>
      <c r="F113" s="151" t="s">
        <v>51</v>
      </c>
      <c r="G113" s="151" t="s">
        <v>295</v>
      </c>
      <c r="H113" s="151" t="s">
        <v>296</v>
      </c>
      <c r="I113" s="152" t="s">
        <v>297</v>
      </c>
      <c r="J113" s="151" t="s">
        <v>199</v>
      </c>
      <c r="K113" s="153" t="s">
        <v>298</v>
      </c>
      <c r="L113" s="154"/>
      <c r="M113" s="61" t="s">
        <v>1</v>
      </c>
      <c r="N113" s="62" t="s">
        <v>39</v>
      </c>
      <c r="O113" s="62" t="s">
        <v>299</v>
      </c>
      <c r="P113" s="62" t="s">
        <v>300</v>
      </c>
      <c r="Q113" s="62" t="s">
        <v>301</v>
      </c>
      <c r="R113" s="62" t="s">
        <v>302</v>
      </c>
      <c r="S113" s="62" t="s">
        <v>303</v>
      </c>
      <c r="T113" s="63" t="s">
        <v>304</v>
      </c>
      <c r="AZ113" s="106" t="s">
        <v>3790</v>
      </c>
      <c r="BA113" s="106" t="s">
        <v>3790</v>
      </c>
      <c r="BB113" s="106" t="s">
        <v>1</v>
      </c>
      <c r="BC113" s="106" t="s">
        <v>164</v>
      </c>
      <c r="BD113" s="106" t="s">
        <v>106</v>
      </c>
    </row>
    <row r="114" spans="2:63" s="1" customFormat="1" ht="22.9" customHeight="1">
      <c r="B114" s="31"/>
      <c r="C114" s="68" t="s">
        <v>307</v>
      </c>
      <c r="D114" s="32"/>
      <c r="E114" s="32"/>
      <c r="F114" s="32"/>
      <c r="G114" s="32"/>
      <c r="H114" s="32"/>
      <c r="I114" s="101"/>
      <c r="J114" s="155">
        <f>BK114</f>
        <v>0</v>
      </c>
      <c r="K114" s="32"/>
      <c r="L114" s="35"/>
      <c r="M114" s="64"/>
      <c r="N114" s="65"/>
      <c r="O114" s="65"/>
      <c r="P114" s="156">
        <f>P115+P529+P1128</f>
        <v>0</v>
      </c>
      <c r="Q114" s="65"/>
      <c r="R114" s="156">
        <f>R115+R529+R1128</f>
        <v>203.29394910000002</v>
      </c>
      <c r="S114" s="65"/>
      <c r="T114" s="157">
        <f>T115+T529+T1128</f>
        <v>102.0226124</v>
      </c>
      <c r="AT114" s="14" t="s">
        <v>68</v>
      </c>
      <c r="AU114" s="14" t="s">
        <v>79</v>
      </c>
      <c r="AZ114" s="95" t="s">
        <v>3791</v>
      </c>
      <c r="BA114" s="95" t="s">
        <v>3791</v>
      </c>
      <c r="BB114" s="95" t="s">
        <v>1</v>
      </c>
      <c r="BC114" s="95" t="s">
        <v>166</v>
      </c>
      <c r="BD114" s="95" t="s">
        <v>106</v>
      </c>
      <c r="BK114" s="158">
        <f>BK115+BK529+BK1128</f>
        <v>0</v>
      </c>
    </row>
    <row r="115" spans="2:63" s="10" customFormat="1" ht="25.9" customHeight="1">
      <c r="B115" s="159"/>
      <c r="C115" s="160"/>
      <c r="D115" s="161" t="s">
        <v>68</v>
      </c>
      <c r="E115" s="162" t="s">
        <v>309</v>
      </c>
      <c r="F115" s="162" t="s">
        <v>1933</v>
      </c>
      <c r="G115" s="160"/>
      <c r="H115" s="160"/>
      <c r="I115" s="163"/>
      <c r="J115" s="164">
        <f>BK115</f>
        <v>0</v>
      </c>
      <c r="K115" s="160"/>
      <c r="L115" s="165"/>
      <c r="M115" s="166"/>
      <c r="N115" s="167"/>
      <c r="O115" s="167"/>
      <c r="P115" s="168">
        <f>P116+P139+P142+P154+P164+P171+P440+P521+P527</f>
        <v>0</v>
      </c>
      <c r="Q115" s="167"/>
      <c r="R115" s="168">
        <f>R116+R139+R142+R154+R164+R171+R440+R521+R527</f>
        <v>168.09153200000003</v>
      </c>
      <c r="S115" s="167"/>
      <c r="T115" s="169">
        <f>T116+T139+T142+T154+T164+T171+T440+T521+T527</f>
        <v>87.8959734</v>
      </c>
      <c r="AR115" s="170" t="s">
        <v>77</v>
      </c>
      <c r="AT115" s="171" t="s">
        <v>68</v>
      </c>
      <c r="AU115" s="171" t="s">
        <v>69</v>
      </c>
      <c r="AY115" s="170" t="s">
        <v>310</v>
      </c>
      <c r="AZ115" s="95" t="s">
        <v>3792</v>
      </c>
      <c r="BA115" s="95" t="s">
        <v>3792</v>
      </c>
      <c r="BB115" s="95" t="s">
        <v>1</v>
      </c>
      <c r="BC115" s="95" t="s">
        <v>3753</v>
      </c>
      <c r="BD115" s="95" t="s">
        <v>106</v>
      </c>
      <c r="BK115" s="172">
        <f>BK116+BK139+BK142+BK154+BK164+BK171+BK440+BK521+BK527</f>
        <v>0</v>
      </c>
    </row>
    <row r="116" spans="2:63" s="10" customFormat="1" ht="22.9" customHeight="1">
      <c r="B116" s="159"/>
      <c r="C116" s="160"/>
      <c r="D116" s="161" t="s">
        <v>68</v>
      </c>
      <c r="E116" s="173" t="s">
        <v>77</v>
      </c>
      <c r="F116" s="173" t="s">
        <v>313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SUM(P117:P138)</f>
        <v>0</v>
      </c>
      <c r="Q116" s="167"/>
      <c r="R116" s="168">
        <f>SUM(R117:R138)</f>
        <v>0</v>
      </c>
      <c r="S116" s="167"/>
      <c r="T116" s="169">
        <f>SUM(T117:T138)</f>
        <v>14.03265</v>
      </c>
      <c r="AR116" s="170" t="s">
        <v>314</v>
      </c>
      <c r="AT116" s="171" t="s">
        <v>68</v>
      </c>
      <c r="AU116" s="171" t="s">
        <v>77</v>
      </c>
      <c r="AY116" s="170" t="s">
        <v>310</v>
      </c>
      <c r="AZ116" s="95" t="s">
        <v>2891</v>
      </c>
      <c r="BA116" s="95" t="s">
        <v>2891</v>
      </c>
      <c r="BB116" s="95" t="s">
        <v>1</v>
      </c>
      <c r="BC116" s="95" t="s">
        <v>3749</v>
      </c>
      <c r="BD116" s="95" t="s">
        <v>106</v>
      </c>
      <c r="BK116" s="172">
        <f>SUM(BK117:BK138)</f>
        <v>0</v>
      </c>
    </row>
    <row r="117" spans="2:65" s="1" customFormat="1" ht="22.5" customHeight="1">
      <c r="B117" s="31"/>
      <c r="C117" s="175" t="s">
        <v>77</v>
      </c>
      <c r="D117" s="175" t="s">
        <v>317</v>
      </c>
      <c r="E117" s="176" t="s">
        <v>318</v>
      </c>
      <c r="F117" s="177" t="s">
        <v>319</v>
      </c>
      <c r="G117" s="178" t="s">
        <v>320</v>
      </c>
      <c r="H117" s="179">
        <v>55.03</v>
      </c>
      <c r="I117" s="180"/>
      <c r="J117" s="179">
        <f>ROUND(I117*H117,2)</f>
        <v>0</v>
      </c>
      <c r="K117" s="177" t="s">
        <v>321</v>
      </c>
      <c r="L117" s="35"/>
      <c r="M117" s="181" t="s">
        <v>1</v>
      </c>
      <c r="N117" s="182" t="s">
        <v>41</v>
      </c>
      <c r="O117" s="57"/>
      <c r="P117" s="183">
        <f>O117*H117</f>
        <v>0</v>
      </c>
      <c r="Q117" s="183">
        <v>0</v>
      </c>
      <c r="R117" s="183">
        <f>Q117*H117</f>
        <v>0</v>
      </c>
      <c r="S117" s="183">
        <v>0.255</v>
      </c>
      <c r="T117" s="184">
        <f>S117*H117</f>
        <v>14.03265</v>
      </c>
      <c r="AR117" s="14" t="s">
        <v>314</v>
      </c>
      <c r="AT117" s="14" t="s">
        <v>317</v>
      </c>
      <c r="AU117" s="14" t="s">
        <v>106</v>
      </c>
      <c r="AY117" s="14" t="s">
        <v>310</v>
      </c>
      <c r="AZ117" s="95" t="s">
        <v>3528</v>
      </c>
      <c r="BA117" s="95" t="s">
        <v>3528</v>
      </c>
      <c r="BB117" s="95" t="s">
        <v>1</v>
      </c>
      <c r="BC117" s="95" t="s">
        <v>180</v>
      </c>
      <c r="BD117" s="95" t="s">
        <v>106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4" t="s">
        <v>106</v>
      </c>
      <c r="BK117" s="185">
        <f>ROUND(I117*H117,2)</f>
        <v>0</v>
      </c>
      <c r="BL117" s="14" t="s">
        <v>314</v>
      </c>
      <c r="BM117" s="14" t="s">
        <v>3793</v>
      </c>
    </row>
    <row r="118" spans="2:56" s="11" customFormat="1" ht="11.25">
      <c r="B118" s="186"/>
      <c r="C118" s="187"/>
      <c r="D118" s="188" t="s">
        <v>325</v>
      </c>
      <c r="E118" s="189" t="s">
        <v>326</v>
      </c>
      <c r="F118" s="190" t="s">
        <v>3794</v>
      </c>
      <c r="G118" s="187"/>
      <c r="H118" s="191">
        <v>55.03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325</v>
      </c>
      <c r="AU118" s="197" t="s">
        <v>106</v>
      </c>
      <c r="AV118" s="11" t="s">
        <v>106</v>
      </c>
      <c r="AW118" s="11" t="s">
        <v>31</v>
      </c>
      <c r="AX118" s="11" t="s">
        <v>77</v>
      </c>
      <c r="AY118" s="197" t="s">
        <v>310</v>
      </c>
      <c r="AZ118" s="95" t="s">
        <v>2285</v>
      </c>
      <c r="BA118" s="95" t="s">
        <v>2285</v>
      </c>
      <c r="BB118" s="95" t="s">
        <v>1</v>
      </c>
      <c r="BC118" s="95" t="s">
        <v>290</v>
      </c>
      <c r="BD118" s="95" t="s">
        <v>106</v>
      </c>
    </row>
    <row r="119" spans="2:65" s="1" customFormat="1" ht="22.5" customHeight="1">
      <c r="B119" s="31"/>
      <c r="C119" s="175" t="s">
        <v>106</v>
      </c>
      <c r="D119" s="175" t="s">
        <v>317</v>
      </c>
      <c r="E119" s="176" t="s">
        <v>334</v>
      </c>
      <c r="F119" s="177" t="s">
        <v>335</v>
      </c>
      <c r="G119" s="178" t="s">
        <v>336</v>
      </c>
      <c r="H119" s="179">
        <v>240.07</v>
      </c>
      <c r="I119" s="180"/>
      <c r="J119" s="179">
        <f>ROUND(I119*H119,2)</f>
        <v>0</v>
      </c>
      <c r="K119" s="177" t="s">
        <v>321</v>
      </c>
      <c r="L119" s="35"/>
      <c r="M119" s="181" t="s">
        <v>1</v>
      </c>
      <c r="N119" s="182" t="s">
        <v>41</v>
      </c>
      <c r="O119" s="57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14" t="s">
        <v>314</v>
      </c>
      <c r="AT119" s="14" t="s">
        <v>317</v>
      </c>
      <c r="AU119" s="14" t="s">
        <v>106</v>
      </c>
      <c r="AY119" s="14" t="s">
        <v>310</v>
      </c>
      <c r="AZ119" s="95" t="s">
        <v>2291</v>
      </c>
      <c r="BA119" s="95" t="s">
        <v>2291</v>
      </c>
      <c r="BB119" s="95" t="s">
        <v>1</v>
      </c>
      <c r="BC119" s="95" t="s">
        <v>180</v>
      </c>
      <c r="BD119" s="95" t="s">
        <v>106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4" t="s">
        <v>106</v>
      </c>
      <c r="BK119" s="185">
        <f>ROUND(I119*H119,2)</f>
        <v>0</v>
      </c>
      <c r="BL119" s="14" t="s">
        <v>314</v>
      </c>
      <c r="BM119" s="14" t="s">
        <v>3795</v>
      </c>
    </row>
    <row r="120" spans="2:56" s="12" customFormat="1" ht="11.25">
      <c r="B120" s="198"/>
      <c r="C120" s="199"/>
      <c r="D120" s="188" t="s">
        <v>325</v>
      </c>
      <c r="E120" s="200" t="s">
        <v>1</v>
      </c>
      <c r="F120" s="201" t="s">
        <v>3796</v>
      </c>
      <c r="G120" s="199"/>
      <c r="H120" s="200" t="s">
        <v>1</v>
      </c>
      <c r="I120" s="202"/>
      <c r="J120" s="199"/>
      <c r="K120" s="199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325</v>
      </c>
      <c r="AU120" s="207" t="s">
        <v>106</v>
      </c>
      <c r="AV120" s="12" t="s">
        <v>77</v>
      </c>
      <c r="AW120" s="12" t="s">
        <v>31</v>
      </c>
      <c r="AX120" s="12" t="s">
        <v>69</v>
      </c>
      <c r="AY120" s="207" t="s">
        <v>310</v>
      </c>
      <c r="AZ120" s="95" t="s">
        <v>3534</v>
      </c>
      <c r="BA120" s="95" t="s">
        <v>3534</v>
      </c>
      <c r="BB120" s="95" t="s">
        <v>1</v>
      </c>
      <c r="BC120" s="95" t="s">
        <v>180</v>
      </c>
      <c r="BD120" s="95" t="s">
        <v>106</v>
      </c>
    </row>
    <row r="121" spans="2:56" s="11" customFormat="1" ht="11.25">
      <c r="B121" s="186"/>
      <c r="C121" s="187"/>
      <c r="D121" s="188" t="s">
        <v>325</v>
      </c>
      <c r="E121" s="189" t="s">
        <v>340</v>
      </c>
      <c r="F121" s="190" t="s">
        <v>3797</v>
      </c>
      <c r="G121" s="187"/>
      <c r="H121" s="191">
        <v>240.07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325</v>
      </c>
      <c r="AU121" s="197" t="s">
        <v>106</v>
      </c>
      <c r="AV121" s="11" t="s">
        <v>106</v>
      </c>
      <c r="AW121" s="11" t="s">
        <v>31</v>
      </c>
      <c r="AX121" s="11" t="s">
        <v>69</v>
      </c>
      <c r="AY121" s="197" t="s">
        <v>310</v>
      </c>
      <c r="AZ121" s="95" t="s">
        <v>3561</v>
      </c>
      <c r="BA121" s="95" t="s">
        <v>3561</v>
      </c>
      <c r="BB121" s="95" t="s">
        <v>1</v>
      </c>
      <c r="BC121" s="95" t="s">
        <v>180</v>
      </c>
      <c r="BD121" s="95" t="s">
        <v>106</v>
      </c>
    </row>
    <row r="122" spans="2:56" s="11" customFormat="1" ht="11.25">
      <c r="B122" s="186"/>
      <c r="C122" s="187"/>
      <c r="D122" s="188" t="s">
        <v>325</v>
      </c>
      <c r="E122" s="189" t="s">
        <v>2490</v>
      </c>
      <c r="F122" s="190" t="s">
        <v>2491</v>
      </c>
      <c r="G122" s="187"/>
      <c r="H122" s="191">
        <v>240.07</v>
      </c>
      <c r="I122" s="192"/>
      <c r="J122" s="187"/>
      <c r="K122" s="187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325</v>
      </c>
      <c r="AU122" s="197" t="s">
        <v>106</v>
      </c>
      <c r="AV122" s="11" t="s">
        <v>106</v>
      </c>
      <c r="AW122" s="11" t="s">
        <v>31</v>
      </c>
      <c r="AX122" s="11" t="s">
        <v>77</v>
      </c>
      <c r="AY122" s="197" t="s">
        <v>310</v>
      </c>
      <c r="AZ122" s="95" t="s">
        <v>3570</v>
      </c>
      <c r="BA122" s="95" t="s">
        <v>3570</v>
      </c>
      <c r="BB122" s="95" t="s">
        <v>1</v>
      </c>
      <c r="BC122" s="95" t="s">
        <v>333</v>
      </c>
      <c r="BD122" s="95" t="s">
        <v>106</v>
      </c>
    </row>
    <row r="123" spans="2:65" s="1" customFormat="1" ht="22.5" customHeight="1">
      <c r="B123" s="31"/>
      <c r="C123" s="175" t="s">
        <v>344</v>
      </c>
      <c r="D123" s="175" t="s">
        <v>317</v>
      </c>
      <c r="E123" s="176" t="s">
        <v>345</v>
      </c>
      <c r="F123" s="177" t="s">
        <v>346</v>
      </c>
      <c r="G123" s="178" t="s">
        <v>336</v>
      </c>
      <c r="H123" s="179">
        <v>240.07</v>
      </c>
      <c r="I123" s="180"/>
      <c r="J123" s="179">
        <f>ROUND(I123*H123,2)</f>
        <v>0</v>
      </c>
      <c r="K123" s="177" t="s">
        <v>321</v>
      </c>
      <c r="L123" s="35"/>
      <c r="M123" s="181" t="s">
        <v>1</v>
      </c>
      <c r="N123" s="182" t="s">
        <v>41</v>
      </c>
      <c r="O123" s="5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14" t="s">
        <v>314</v>
      </c>
      <c r="AT123" s="14" t="s">
        <v>317</v>
      </c>
      <c r="AU123" s="14" t="s">
        <v>106</v>
      </c>
      <c r="AY123" s="14" t="s">
        <v>310</v>
      </c>
      <c r="AZ123" s="95" t="s">
        <v>3798</v>
      </c>
      <c r="BA123" s="95" t="s">
        <v>3798</v>
      </c>
      <c r="BB123" s="95" t="s">
        <v>1</v>
      </c>
      <c r="BC123" s="95" t="s">
        <v>306</v>
      </c>
      <c r="BD123" s="95" t="s">
        <v>106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4" t="s">
        <v>106</v>
      </c>
      <c r="BK123" s="185">
        <f>ROUND(I123*H123,2)</f>
        <v>0</v>
      </c>
      <c r="BL123" s="14" t="s">
        <v>314</v>
      </c>
      <c r="BM123" s="14" t="s">
        <v>3799</v>
      </c>
    </row>
    <row r="124" spans="2:56" s="12" customFormat="1" ht="11.25">
      <c r="B124" s="198"/>
      <c r="C124" s="199"/>
      <c r="D124" s="188" t="s">
        <v>325</v>
      </c>
      <c r="E124" s="200" t="s">
        <v>1</v>
      </c>
      <c r="F124" s="201" t="s">
        <v>3796</v>
      </c>
      <c r="G124" s="199"/>
      <c r="H124" s="200" t="s">
        <v>1</v>
      </c>
      <c r="I124" s="202"/>
      <c r="J124" s="199"/>
      <c r="K124" s="199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325</v>
      </c>
      <c r="AU124" s="207" t="s">
        <v>106</v>
      </c>
      <c r="AV124" s="12" t="s">
        <v>77</v>
      </c>
      <c r="AW124" s="12" t="s">
        <v>31</v>
      </c>
      <c r="AX124" s="12" t="s">
        <v>69</v>
      </c>
      <c r="AY124" s="207" t="s">
        <v>310</v>
      </c>
      <c r="AZ124" s="95" t="s">
        <v>3800</v>
      </c>
      <c r="BA124" s="95" t="s">
        <v>3800</v>
      </c>
      <c r="BB124" s="95" t="s">
        <v>1</v>
      </c>
      <c r="BC124" s="95" t="s">
        <v>306</v>
      </c>
      <c r="BD124" s="95" t="s">
        <v>106</v>
      </c>
    </row>
    <row r="125" spans="2:56" s="11" customFormat="1" ht="11.25">
      <c r="B125" s="186"/>
      <c r="C125" s="187"/>
      <c r="D125" s="188" t="s">
        <v>325</v>
      </c>
      <c r="E125" s="189" t="s">
        <v>350</v>
      </c>
      <c r="F125" s="190" t="s">
        <v>3797</v>
      </c>
      <c r="G125" s="187"/>
      <c r="H125" s="191">
        <v>240.07</v>
      </c>
      <c r="I125" s="192"/>
      <c r="J125" s="187"/>
      <c r="K125" s="187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325</v>
      </c>
      <c r="AU125" s="197" t="s">
        <v>106</v>
      </c>
      <c r="AV125" s="11" t="s">
        <v>106</v>
      </c>
      <c r="AW125" s="11" t="s">
        <v>31</v>
      </c>
      <c r="AX125" s="11" t="s">
        <v>77</v>
      </c>
      <c r="AY125" s="197" t="s">
        <v>310</v>
      </c>
      <c r="AZ125" s="95" t="s">
        <v>3801</v>
      </c>
      <c r="BA125" s="95" t="s">
        <v>3801</v>
      </c>
      <c r="BB125" s="95" t="s">
        <v>1</v>
      </c>
      <c r="BC125" s="95" t="s">
        <v>316</v>
      </c>
      <c r="BD125" s="95" t="s">
        <v>106</v>
      </c>
    </row>
    <row r="126" spans="2:65" s="1" customFormat="1" ht="22.5" customHeight="1">
      <c r="B126" s="31"/>
      <c r="C126" s="175" t="s">
        <v>314</v>
      </c>
      <c r="D126" s="175" t="s">
        <v>317</v>
      </c>
      <c r="E126" s="176" t="s">
        <v>353</v>
      </c>
      <c r="F126" s="177" t="s">
        <v>354</v>
      </c>
      <c r="G126" s="178" t="s">
        <v>336</v>
      </c>
      <c r="H126" s="179">
        <v>433.16</v>
      </c>
      <c r="I126" s="180"/>
      <c r="J126" s="179">
        <f>ROUND(I126*H126,2)</f>
        <v>0</v>
      </c>
      <c r="K126" s="177" t="s">
        <v>321</v>
      </c>
      <c r="L126" s="35"/>
      <c r="M126" s="181" t="s">
        <v>1</v>
      </c>
      <c r="N126" s="182" t="s">
        <v>41</v>
      </c>
      <c r="O126" s="57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14" t="s">
        <v>314</v>
      </c>
      <c r="AT126" s="14" t="s">
        <v>317</v>
      </c>
      <c r="AU126" s="14" t="s">
        <v>106</v>
      </c>
      <c r="AY126" s="14" t="s">
        <v>310</v>
      </c>
      <c r="AZ126" s="95" t="s">
        <v>3802</v>
      </c>
      <c r="BA126" s="95" t="s">
        <v>3802</v>
      </c>
      <c r="BB126" s="95" t="s">
        <v>1</v>
      </c>
      <c r="BC126" s="95" t="s">
        <v>323</v>
      </c>
      <c r="BD126" s="95" t="s">
        <v>106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4" t="s">
        <v>106</v>
      </c>
      <c r="BK126" s="185">
        <f>ROUND(I126*H126,2)</f>
        <v>0</v>
      </c>
      <c r="BL126" s="14" t="s">
        <v>314</v>
      </c>
      <c r="BM126" s="14" t="s">
        <v>3803</v>
      </c>
    </row>
    <row r="127" spans="2:56" s="11" customFormat="1" ht="11.25">
      <c r="B127" s="186"/>
      <c r="C127" s="187"/>
      <c r="D127" s="188" t="s">
        <v>325</v>
      </c>
      <c r="E127" s="189" t="s">
        <v>361</v>
      </c>
      <c r="F127" s="190" t="s">
        <v>3804</v>
      </c>
      <c r="G127" s="187"/>
      <c r="H127" s="191">
        <v>433.16</v>
      </c>
      <c r="I127" s="192"/>
      <c r="J127" s="187"/>
      <c r="K127" s="187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325</v>
      </c>
      <c r="AU127" s="197" t="s">
        <v>106</v>
      </c>
      <c r="AV127" s="11" t="s">
        <v>106</v>
      </c>
      <c r="AW127" s="11" t="s">
        <v>31</v>
      </c>
      <c r="AX127" s="11" t="s">
        <v>77</v>
      </c>
      <c r="AY127" s="197" t="s">
        <v>310</v>
      </c>
      <c r="AZ127" s="95" t="s">
        <v>3805</v>
      </c>
      <c r="BA127" s="95" t="s">
        <v>3805</v>
      </c>
      <c r="BB127" s="95" t="s">
        <v>1</v>
      </c>
      <c r="BC127" s="95" t="s">
        <v>329</v>
      </c>
      <c r="BD127" s="95" t="s">
        <v>106</v>
      </c>
    </row>
    <row r="128" spans="2:65" s="1" customFormat="1" ht="22.5" customHeight="1">
      <c r="B128" s="31"/>
      <c r="C128" s="175" t="s">
        <v>371</v>
      </c>
      <c r="D128" s="175" t="s">
        <v>317</v>
      </c>
      <c r="E128" s="176" t="s">
        <v>372</v>
      </c>
      <c r="F128" s="177" t="s">
        <v>354</v>
      </c>
      <c r="G128" s="178" t="s">
        <v>336</v>
      </c>
      <c r="H128" s="179">
        <v>26.94</v>
      </c>
      <c r="I128" s="180"/>
      <c r="J128" s="179">
        <f>ROUND(I128*H128,2)</f>
        <v>0</v>
      </c>
      <c r="K128" s="177" t="s">
        <v>321</v>
      </c>
      <c r="L128" s="35"/>
      <c r="M128" s="181" t="s">
        <v>1</v>
      </c>
      <c r="N128" s="182" t="s">
        <v>41</v>
      </c>
      <c r="O128" s="57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14" t="s">
        <v>314</v>
      </c>
      <c r="AT128" s="14" t="s">
        <v>317</v>
      </c>
      <c r="AU128" s="14" t="s">
        <v>106</v>
      </c>
      <c r="AY128" s="14" t="s">
        <v>310</v>
      </c>
      <c r="AZ128" s="95" t="s">
        <v>3806</v>
      </c>
      <c r="BA128" s="95" t="s">
        <v>3806</v>
      </c>
      <c r="BB128" s="95" t="s">
        <v>1</v>
      </c>
      <c r="BC128" s="95" t="s">
        <v>338</v>
      </c>
      <c r="BD128" s="95" t="s">
        <v>106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4" t="s">
        <v>106</v>
      </c>
      <c r="BK128" s="185">
        <f>ROUND(I128*H128,2)</f>
        <v>0</v>
      </c>
      <c r="BL128" s="14" t="s">
        <v>314</v>
      </c>
      <c r="BM128" s="14" t="s">
        <v>3807</v>
      </c>
    </row>
    <row r="129" spans="2:56" s="11" customFormat="1" ht="11.25">
      <c r="B129" s="186"/>
      <c r="C129" s="187"/>
      <c r="D129" s="188" t="s">
        <v>325</v>
      </c>
      <c r="E129" s="189" t="s">
        <v>377</v>
      </c>
      <c r="F129" s="190" t="s">
        <v>3808</v>
      </c>
      <c r="G129" s="187"/>
      <c r="H129" s="191">
        <v>26.94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325</v>
      </c>
      <c r="AU129" s="197" t="s">
        <v>106</v>
      </c>
      <c r="AV129" s="11" t="s">
        <v>106</v>
      </c>
      <c r="AW129" s="11" t="s">
        <v>31</v>
      </c>
      <c r="AX129" s="11" t="s">
        <v>69</v>
      </c>
      <c r="AY129" s="197" t="s">
        <v>310</v>
      </c>
      <c r="AZ129" s="95" t="s">
        <v>3809</v>
      </c>
      <c r="BA129" s="95" t="s">
        <v>3809</v>
      </c>
      <c r="BB129" s="95" t="s">
        <v>1</v>
      </c>
      <c r="BC129" s="95" t="s">
        <v>343</v>
      </c>
      <c r="BD129" s="95" t="s">
        <v>106</v>
      </c>
    </row>
    <row r="130" spans="2:56" s="11" customFormat="1" ht="11.25">
      <c r="B130" s="186"/>
      <c r="C130" s="187"/>
      <c r="D130" s="188" t="s">
        <v>325</v>
      </c>
      <c r="E130" s="189" t="s">
        <v>2655</v>
      </c>
      <c r="F130" s="190" t="s">
        <v>2656</v>
      </c>
      <c r="G130" s="187"/>
      <c r="H130" s="191">
        <v>26.94</v>
      </c>
      <c r="I130" s="192"/>
      <c r="J130" s="187"/>
      <c r="K130" s="187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325</v>
      </c>
      <c r="AU130" s="197" t="s">
        <v>106</v>
      </c>
      <c r="AV130" s="11" t="s">
        <v>106</v>
      </c>
      <c r="AW130" s="11" t="s">
        <v>31</v>
      </c>
      <c r="AX130" s="11" t="s">
        <v>77</v>
      </c>
      <c r="AY130" s="197" t="s">
        <v>310</v>
      </c>
      <c r="AZ130" s="95" t="s">
        <v>3810</v>
      </c>
      <c r="BA130" s="95" t="s">
        <v>3810</v>
      </c>
      <c r="BB130" s="95" t="s">
        <v>1</v>
      </c>
      <c r="BC130" s="95" t="s">
        <v>348</v>
      </c>
      <c r="BD130" s="95" t="s">
        <v>106</v>
      </c>
    </row>
    <row r="131" spans="2:65" s="1" customFormat="1" ht="16.5" customHeight="1">
      <c r="B131" s="31"/>
      <c r="C131" s="175" t="s">
        <v>380</v>
      </c>
      <c r="D131" s="175" t="s">
        <v>317</v>
      </c>
      <c r="E131" s="176" t="s">
        <v>381</v>
      </c>
      <c r="F131" s="177" t="s">
        <v>382</v>
      </c>
      <c r="G131" s="178" t="s">
        <v>336</v>
      </c>
      <c r="H131" s="179">
        <v>216.58</v>
      </c>
      <c r="I131" s="180"/>
      <c r="J131" s="179">
        <f>ROUND(I131*H131,2)</f>
        <v>0</v>
      </c>
      <c r="K131" s="177" t="s">
        <v>321</v>
      </c>
      <c r="L131" s="35"/>
      <c r="M131" s="181" t="s">
        <v>1</v>
      </c>
      <c r="N131" s="182" t="s">
        <v>41</v>
      </c>
      <c r="O131" s="57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14" t="s">
        <v>314</v>
      </c>
      <c r="AT131" s="14" t="s">
        <v>317</v>
      </c>
      <c r="AU131" s="14" t="s">
        <v>106</v>
      </c>
      <c r="AY131" s="14" t="s">
        <v>310</v>
      </c>
      <c r="AZ131" s="95" t="s">
        <v>3811</v>
      </c>
      <c r="BA131" s="95" t="s">
        <v>3811</v>
      </c>
      <c r="BB131" s="95" t="s">
        <v>1</v>
      </c>
      <c r="BC131" s="95" t="s">
        <v>352</v>
      </c>
      <c r="BD131" s="95" t="s">
        <v>106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4" t="s">
        <v>106</v>
      </c>
      <c r="BK131" s="185">
        <f>ROUND(I131*H131,2)</f>
        <v>0</v>
      </c>
      <c r="BL131" s="14" t="s">
        <v>314</v>
      </c>
      <c r="BM131" s="14" t="s">
        <v>3812</v>
      </c>
    </row>
    <row r="132" spans="2:56" s="12" customFormat="1" ht="11.25">
      <c r="B132" s="198"/>
      <c r="C132" s="199"/>
      <c r="D132" s="188" t="s">
        <v>325</v>
      </c>
      <c r="E132" s="200" t="s">
        <v>1</v>
      </c>
      <c r="F132" s="201" t="s">
        <v>384</v>
      </c>
      <c r="G132" s="199"/>
      <c r="H132" s="200" t="s">
        <v>1</v>
      </c>
      <c r="I132" s="202"/>
      <c r="J132" s="199"/>
      <c r="K132" s="199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325</v>
      </c>
      <c r="AU132" s="207" t="s">
        <v>106</v>
      </c>
      <c r="AV132" s="12" t="s">
        <v>77</v>
      </c>
      <c r="AW132" s="12" t="s">
        <v>31</v>
      </c>
      <c r="AX132" s="12" t="s">
        <v>69</v>
      </c>
      <c r="AY132" s="207" t="s">
        <v>310</v>
      </c>
      <c r="AZ132" s="95" t="s">
        <v>3813</v>
      </c>
      <c r="BA132" s="95" t="s">
        <v>3813</v>
      </c>
      <c r="BB132" s="95" t="s">
        <v>1</v>
      </c>
      <c r="BC132" s="95" t="s">
        <v>356</v>
      </c>
      <c r="BD132" s="95" t="s">
        <v>106</v>
      </c>
    </row>
    <row r="133" spans="2:56" s="11" customFormat="1" ht="11.25">
      <c r="B133" s="186"/>
      <c r="C133" s="187"/>
      <c r="D133" s="188" t="s">
        <v>325</v>
      </c>
      <c r="E133" s="189" t="s">
        <v>385</v>
      </c>
      <c r="F133" s="190" t="s">
        <v>3814</v>
      </c>
      <c r="G133" s="187"/>
      <c r="H133" s="191">
        <v>216.58</v>
      </c>
      <c r="I133" s="192"/>
      <c r="J133" s="187"/>
      <c r="K133" s="187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325</v>
      </c>
      <c r="AU133" s="197" t="s">
        <v>106</v>
      </c>
      <c r="AV133" s="11" t="s">
        <v>106</v>
      </c>
      <c r="AW133" s="11" t="s">
        <v>31</v>
      </c>
      <c r="AX133" s="11" t="s">
        <v>77</v>
      </c>
      <c r="AY133" s="197" t="s">
        <v>310</v>
      </c>
      <c r="AZ133" s="95" t="s">
        <v>3815</v>
      </c>
      <c r="BA133" s="95" t="s">
        <v>3815</v>
      </c>
      <c r="BB133" s="95" t="s">
        <v>1</v>
      </c>
      <c r="BC133" s="95" t="s">
        <v>360</v>
      </c>
      <c r="BD133" s="95" t="s">
        <v>106</v>
      </c>
    </row>
    <row r="134" spans="2:65" s="1" customFormat="1" ht="16.5" customHeight="1">
      <c r="B134" s="31"/>
      <c r="C134" s="175" t="s">
        <v>386</v>
      </c>
      <c r="D134" s="175" t="s">
        <v>317</v>
      </c>
      <c r="E134" s="176" t="s">
        <v>387</v>
      </c>
      <c r="F134" s="177" t="s">
        <v>388</v>
      </c>
      <c r="G134" s="178" t="s">
        <v>336</v>
      </c>
      <c r="H134" s="179">
        <v>26.94</v>
      </c>
      <c r="I134" s="180"/>
      <c r="J134" s="179">
        <f>ROUND(I134*H134,2)</f>
        <v>0</v>
      </c>
      <c r="K134" s="177" t="s">
        <v>321</v>
      </c>
      <c r="L134" s="35"/>
      <c r="M134" s="181" t="s">
        <v>1</v>
      </c>
      <c r="N134" s="182" t="s">
        <v>41</v>
      </c>
      <c r="O134" s="5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14" t="s">
        <v>314</v>
      </c>
      <c r="AT134" s="14" t="s">
        <v>317</v>
      </c>
      <c r="AU134" s="14" t="s">
        <v>106</v>
      </c>
      <c r="AY134" s="14" t="s">
        <v>310</v>
      </c>
      <c r="AZ134" s="95" t="s">
        <v>3816</v>
      </c>
      <c r="BA134" s="95" t="s">
        <v>3816</v>
      </c>
      <c r="BB134" s="95" t="s">
        <v>1</v>
      </c>
      <c r="BC134" s="95" t="s">
        <v>364</v>
      </c>
      <c r="BD134" s="95" t="s">
        <v>106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4" t="s">
        <v>106</v>
      </c>
      <c r="BK134" s="185">
        <f>ROUND(I134*H134,2)</f>
        <v>0</v>
      </c>
      <c r="BL134" s="14" t="s">
        <v>314</v>
      </c>
      <c r="BM134" s="14" t="s">
        <v>3817</v>
      </c>
    </row>
    <row r="135" spans="2:56" s="12" customFormat="1" ht="11.25">
      <c r="B135" s="198"/>
      <c r="C135" s="199"/>
      <c r="D135" s="188" t="s">
        <v>325</v>
      </c>
      <c r="E135" s="200" t="s">
        <v>1</v>
      </c>
      <c r="F135" s="201" t="s">
        <v>375</v>
      </c>
      <c r="G135" s="199"/>
      <c r="H135" s="200" t="s">
        <v>1</v>
      </c>
      <c r="I135" s="202"/>
      <c r="J135" s="199"/>
      <c r="K135" s="199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325</v>
      </c>
      <c r="AU135" s="207" t="s">
        <v>106</v>
      </c>
      <c r="AV135" s="12" t="s">
        <v>77</v>
      </c>
      <c r="AW135" s="12" t="s">
        <v>31</v>
      </c>
      <c r="AX135" s="12" t="s">
        <v>69</v>
      </c>
      <c r="AY135" s="207" t="s">
        <v>310</v>
      </c>
      <c r="AZ135" s="95" t="s">
        <v>3818</v>
      </c>
      <c r="BA135" s="95" t="s">
        <v>3818</v>
      </c>
      <c r="BB135" s="95" t="s">
        <v>1</v>
      </c>
      <c r="BC135" s="95" t="s">
        <v>343</v>
      </c>
      <c r="BD135" s="95" t="s">
        <v>106</v>
      </c>
    </row>
    <row r="136" spans="2:56" s="11" customFormat="1" ht="11.25">
      <c r="B136" s="186"/>
      <c r="C136" s="187"/>
      <c r="D136" s="188" t="s">
        <v>325</v>
      </c>
      <c r="E136" s="189" t="s">
        <v>390</v>
      </c>
      <c r="F136" s="190" t="s">
        <v>378</v>
      </c>
      <c r="G136" s="187"/>
      <c r="H136" s="191">
        <v>26.94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325</v>
      </c>
      <c r="AU136" s="197" t="s">
        <v>106</v>
      </c>
      <c r="AV136" s="11" t="s">
        <v>106</v>
      </c>
      <c r="AW136" s="11" t="s">
        <v>31</v>
      </c>
      <c r="AX136" s="11" t="s">
        <v>77</v>
      </c>
      <c r="AY136" s="197" t="s">
        <v>310</v>
      </c>
      <c r="AZ136" s="95" t="s">
        <v>3819</v>
      </c>
      <c r="BA136" s="95" t="s">
        <v>3819</v>
      </c>
      <c r="BB136" s="95" t="s">
        <v>1</v>
      </c>
      <c r="BC136" s="95" t="s">
        <v>348</v>
      </c>
      <c r="BD136" s="95" t="s">
        <v>106</v>
      </c>
    </row>
    <row r="137" spans="2:65" s="1" customFormat="1" ht="22.5" customHeight="1">
      <c r="B137" s="31"/>
      <c r="C137" s="175" t="s">
        <v>391</v>
      </c>
      <c r="D137" s="175" t="s">
        <v>317</v>
      </c>
      <c r="E137" s="176" t="s">
        <v>392</v>
      </c>
      <c r="F137" s="177" t="s">
        <v>393</v>
      </c>
      <c r="G137" s="178" t="s">
        <v>336</v>
      </c>
      <c r="H137" s="179">
        <v>216.58</v>
      </c>
      <c r="I137" s="180"/>
      <c r="J137" s="179">
        <f>ROUND(I137*H137,2)</f>
        <v>0</v>
      </c>
      <c r="K137" s="177" t="s">
        <v>321</v>
      </c>
      <c r="L137" s="35"/>
      <c r="M137" s="181" t="s">
        <v>1</v>
      </c>
      <c r="N137" s="182" t="s">
        <v>41</v>
      </c>
      <c r="O137" s="5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14" t="s">
        <v>314</v>
      </c>
      <c r="AT137" s="14" t="s">
        <v>317</v>
      </c>
      <c r="AU137" s="14" t="s">
        <v>106</v>
      </c>
      <c r="AY137" s="14" t="s">
        <v>310</v>
      </c>
      <c r="AZ137" s="95" t="s">
        <v>3820</v>
      </c>
      <c r="BA137" s="95" t="s">
        <v>3820</v>
      </c>
      <c r="BB137" s="95" t="s">
        <v>1</v>
      </c>
      <c r="BC137" s="95" t="s">
        <v>352</v>
      </c>
      <c r="BD137" s="95" t="s">
        <v>106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4" t="s">
        <v>106</v>
      </c>
      <c r="BK137" s="185">
        <f>ROUND(I137*H137,2)</f>
        <v>0</v>
      </c>
      <c r="BL137" s="14" t="s">
        <v>314</v>
      </c>
      <c r="BM137" s="14" t="s">
        <v>3821</v>
      </c>
    </row>
    <row r="138" spans="2:56" s="11" customFormat="1" ht="11.25">
      <c r="B138" s="186"/>
      <c r="C138" s="187"/>
      <c r="D138" s="188" t="s">
        <v>325</v>
      </c>
      <c r="E138" s="189" t="s">
        <v>395</v>
      </c>
      <c r="F138" s="190" t="s">
        <v>3814</v>
      </c>
      <c r="G138" s="187"/>
      <c r="H138" s="191">
        <v>216.58</v>
      </c>
      <c r="I138" s="192"/>
      <c r="J138" s="187"/>
      <c r="K138" s="187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325</v>
      </c>
      <c r="AU138" s="197" t="s">
        <v>106</v>
      </c>
      <c r="AV138" s="11" t="s">
        <v>106</v>
      </c>
      <c r="AW138" s="11" t="s">
        <v>31</v>
      </c>
      <c r="AX138" s="11" t="s">
        <v>77</v>
      </c>
      <c r="AY138" s="197" t="s">
        <v>310</v>
      </c>
      <c r="AZ138" s="95" t="s">
        <v>3822</v>
      </c>
      <c r="BA138" s="95" t="s">
        <v>3822</v>
      </c>
      <c r="BB138" s="95" t="s">
        <v>1</v>
      </c>
      <c r="BC138" s="95" t="s">
        <v>356</v>
      </c>
      <c r="BD138" s="95" t="s">
        <v>106</v>
      </c>
    </row>
    <row r="139" spans="2:63" s="10" customFormat="1" ht="22.9" customHeight="1">
      <c r="B139" s="159"/>
      <c r="C139" s="160"/>
      <c r="D139" s="161" t="s">
        <v>68</v>
      </c>
      <c r="E139" s="173" t="s">
        <v>396</v>
      </c>
      <c r="F139" s="173" t="s">
        <v>397</v>
      </c>
      <c r="G139" s="160"/>
      <c r="H139" s="160"/>
      <c r="I139" s="163"/>
      <c r="J139" s="174">
        <f>BK139</f>
        <v>0</v>
      </c>
      <c r="K139" s="160"/>
      <c r="L139" s="165"/>
      <c r="M139" s="166"/>
      <c r="N139" s="167"/>
      <c r="O139" s="167"/>
      <c r="P139" s="168">
        <f>SUM(P140:P141)</f>
        <v>0</v>
      </c>
      <c r="Q139" s="167"/>
      <c r="R139" s="168">
        <f>SUM(R140:R141)</f>
        <v>0</v>
      </c>
      <c r="S139" s="167"/>
      <c r="T139" s="169">
        <f>SUM(T140:T141)</f>
        <v>0</v>
      </c>
      <c r="AR139" s="170" t="s">
        <v>314</v>
      </c>
      <c r="AT139" s="171" t="s">
        <v>68</v>
      </c>
      <c r="AU139" s="171" t="s">
        <v>77</v>
      </c>
      <c r="AY139" s="170" t="s">
        <v>310</v>
      </c>
      <c r="AZ139" s="95" t="s">
        <v>3823</v>
      </c>
      <c r="BA139" s="95" t="s">
        <v>3823</v>
      </c>
      <c r="BB139" s="95" t="s">
        <v>1</v>
      </c>
      <c r="BC139" s="95" t="s">
        <v>360</v>
      </c>
      <c r="BD139" s="95" t="s">
        <v>106</v>
      </c>
      <c r="BK139" s="172">
        <f>SUM(BK140:BK141)</f>
        <v>0</v>
      </c>
    </row>
    <row r="140" spans="2:65" s="1" customFormat="1" ht="16.5" customHeight="1">
      <c r="B140" s="31"/>
      <c r="C140" s="175" t="s">
        <v>398</v>
      </c>
      <c r="D140" s="175" t="s">
        <v>317</v>
      </c>
      <c r="E140" s="176" t="s">
        <v>399</v>
      </c>
      <c r="F140" s="177" t="s">
        <v>400</v>
      </c>
      <c r="G140" s="178" t="s">
        <v>401</v>
      </c>
      <c r="H140" s="179">
        <v>75</v>
      </c>
      <c r="I140" s="180"/>
      <c r="J140" s="179">
        <f>ROUND(I140*H140,2)</f>
        <v>0</v>
      </c>
      <c r="K140" s="177" t="s">
        <v>402</v>
      </c>
      <c r="L140" s="35"/>
      <c r="M140" s="181" t="s">
        <v>1</v>
      </c>
      <c r="N140" s="182" t="s">
        <v>41</v>
      </c>
      <c r="O140" s="5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14" t="s">
        <v>314</v>
      </c>
      <c r="AT140" s="14" t="s">
        <v>317</v>
      </c>
      <c r="AU140" s="14" t="s">
        <v>106</v>
      </c>
      <c r="AY140" s="14" t="s">
        <v>310</v>
      </c>
      <c r="AZ140" s="95" t="s">
        <v>3824</v>
      </c>
      <c r="BA140" s="95" t="s">
        <v>3824</v>
      </c>
      <c r="BB140" s="95" t="s">
        <v>1</v>
      </c>
      <c r="BC140" s="95" t="s">
        <v>364</v>
      </c>
      <c r="BD140" s="95" t="s">
        <v>106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4" t="s">
        <v>106</v>
      </c>
      <c r="BK140" s="185">
        <f>ROUND(I140*H140,2)</f>
        <v>0</v>
      </c>
      <c r="BL140" s="14" t="s">
        <v>314</v>
      </c>
      <c r="BM140" s="14" t="s">
        <v>3825</v>
      </c>
    </row>
    <row r="141" spans="2:51" s="11" customFormat="1" ht="11.25">
      <c r="B141" s="186"/>
      <c r="C141" s="187"/>
      <c r="D141" s="188" t="s">
        <v>325</v>
      </c>
      <c r="E141" s="189" t="s">
        <v>404</v>
      </c>
      <c r="F141" s="190" t="s">
        <v>3826</v>
      </c>
      <c r="G141" s="187"/>
      <c r="H141" s="191">
        <v>75</v>
      </c>
      <c r="I141" s="192"/>
      <c r="J141" s="187"/>
      <c r="K141" s="187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325</v>
      </c>
      <c r="AU141" s="197" t="s">
        <v>106</v>
      </c>
      <c r="AV141" s="11" t="s">
        <v>106</v>
      </c>
      <c r="AW141" s="11" t="s">
        <v>31</v>
      </c>
      <c r="AX141" s="11" t="s">
        <v>77</v>
      </c>
      <c r="AY141" s="197" t="s">
        <v>310</v>
      </c>
    </row>
    <row r="142" spans="2:63" s="10" customFormat="1" ht="22.9" customHeight="1">
      <c r="B142" s="159"/>
      <c r="C142" s="160"/>
      <c r="D142" s="161" t="s">
        <v>68</v>
      </c>
      <c r="E142" s="173" t="s">
        <v>106</v>
      </c>
      <c r="F142" s="173" t="s">
        <v>406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SUM(P143:P153)</f>
        <v>0</v>
      </c>
      <c r="Q142" s="167"/>
      <c r="R142" s="168">
        <f>SUM(R143:R153)</f>
        <v>45.0469896</v>
      </c>
      <c r="S142" s="167"/>
      <c r="T142" s="169">
        <f>SUM(T143:T153)</f>
        <v>0</v>
      </c>
      <c r="AR142" s="170" t="s">
        <v>314</v>
      </c>
      <c r="AT142" s="171" t="s">
        <v>68</v>
      </c>
      <c r="AU142" s="171" t="s">
        <v>77</v>
      </c>
      <c r="AY142" s="170" t="s">
        <v>310</v>
      </c>
      <c r="BK142" s="172">
        <f>SUM(BK143:BK153)</f>
        <v>0</v>
      </c>
    </row>
    <row r="143" spans="2:65" s="1" customFormat="1" ht="22.5" customHeight="1">
      <c r="B143" s="31"/>
      <c r="C143" s="175" t="s">
        <v>407</v>
      </c>
      <c r="D143" s="175" t="s">
        <v>317</v>
      </c>
      <c r="E143" s="176" t="s">
        <v>408</v>
      </c>
      <c r="F143" s="177" t="s">
        <v>409</v>
      </c>
      <c r="G143" s="178" t="s">
        <v>336</v>
      </c>
      <c r="H143" s="179">
        <v>26.94</v>
      </c>
      <c r="I143" s="180"/>
      <c r="J143" s="179">
        <f>ROUND(I143*H143,2)</f>
        <v>0</v>
      </c>
      <c r="K143" s="177" t="s">
        <v>321</v>
      </c>
      <c r="L143" s="35"/>
      <c r="M143" s="181" t="s">
        <v>1</v>
      </c>
      <c r="N143" s="182" t="s">
        <v>41</v>
      </c>
      <c r="O143" s="57"/>
      <c r="P143" s="183">
        <f>O143*H143</f>
        <v>0</v>
      </c>
      <c r="Q143" s="183">
        <v>1.665</v>
      </c>
      <c r="R143" s="183">
        <f>Q143*H143</f>
        <v>44.8551</v>
      </c>
      <c r="S143" s="183">
        <v>0</v>
      </c>
      <c r="T143" s="184">
        <f>S143*H143</f>
        <v>0</v>
      </c>
      <c r="AR143" s="14" t="s">
        <v>314</v>
      </c>
      <c r="AT143" s="14" t="s">
        <v>317</v>
      </c>
      <c r="AU143" s="14" t="s">
        <v>106</v>
      </c>
      <c r="AY143" s="14" t="s">
        <v>310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4" t="s">
        <v>106</v>
      </c>
      <c r="BK143" s="185">
        <f>ROUND(I143*H143,2)</f>
        <v>0</v>
      </c>
      <c r="BL143" s="14" t="s">
        <v>314</v>
      </c>
      <c r="BM143" s="14" t="s">
        <v>3827</v>
      </c>
    </row>
    <row r="144" spans="2:51" s="12" customFormat="1" ht="11.25">
      <c r="B144" s="198"/>
      <c r="C144" s="199"/>
      <c r="D144" s="188" t="s">
        <v>325</v>
      </c>
      <c r="E144" s="200" t="s">
        <v>1</v>
      </c>
      <c r="F144" s="201" t="s">
        <v>375</v>
      </c>
      <c r="G144" s="199"/>
      <c r="H144" s="200" t="s">
        <v>1</v>
      </c>
      <c r="I144" s="202"/>
      <c r="J144" s="199"/>
      <c r="K144" s="199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325</v>
      </c>
      <c r="AU144" s="207" t="s">
        <v>106</v>
      </c>
      <c r="AV144" s="12" t="s">
        <v>77</v>
      </c>
      <c r="AW144" s="12" t="s">
        <v>31</v>
      </c>
      <c r="AX144" s="12" t="s">
        <v>69</v>
      </c>
      <c r="AY144" s="207" t="s">
        <v>310</v>
      </c>
    </row>
    <row r="145" spans="2:51" s="11" customFormat="1" ht="11.25">
      <c r="B145" s="186"/>
      <c r="C145" s="187"/>
      <c r="D145" s="188" t="s">
        <v>325</v>
      </c>
      <c r="E145" s="189" t="s">
        <v>411</v>
      </c>
      <c r="F145" s="190" t="s">
        <v>378</v>
      </c>
      <c r="G145" s="187"/>
      <c r="H145" s="191">
        <v>26.94</v>
      </c>
      <c r="I145" s="192"/>
      <c r="J145" s="187"/>
      <c r="K145" s="187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325</v>
      </c>
      <c r="AU145" s="197" t="s">
        <v>106</v>
      </c>
      <c r="AV145" s="11" t="s">
        <v>106</v>
      </c>
      <c r="AW145" s="11" t="s">
        <v>31</v>
      </c>
      <c r="AX145" s="11" t="s">
        <v>69</v>
      </c>
      <c r="AY145" s="197" t="s">
        <v>310</v>
      </c>
    </row>
    <row r="146" spans="2:51" s="11" customFormat="1" ht="11.25">
      <c r="B146" s="186"/>
      <c r="C146" s="187"/>
      <c r="D146" s="188" t="s">
        <v>325</v>
      </c>
      <c r="E146" s="189" t="s">
        <v>412</v>
      </c>
      <c r="F146" s="190" t="s">
        <v>413</v>
      </c>
      <c r="G146" s="187"/>
      <c r="H146" s="191">
        <v>26.94</v>
      </c>
      <c r="I146" s="192"/>
      <c r="J146" s="187"/>
      <c r="K146" s="187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325</v>
      </c>
      <c r="AU146" s="197" t="s">
        <v>106</v>
      </c>
      <c r="AV146" s="11" t="s">
        <v>106</v>
      </c>
      <c r="AW146" s="11" t="s">
        <v>31</v>
      </c>
      <c r="AX146" s="11" t="s">
        <v>77</v>
      </c>
      <c r="AY146" s="197" t="s">
        <v>310</v>
      </c>
    </row>
    <row r="147" spans="2:65" s="1" customFormat="1" ht="22.5" customHeight="1">
      <c r="B147" s="31"/>
      <c r="C147" s="175" t="s">
        <v>414</v>
      </c>
      <c r="D147" s="175" t="s">
        <v>317</v>
      </c>
      <c r="E147" s="176" t="s">
        <v>415</v>
      </c>
      <c r="F147" s="177" t="s">
        <v>416</v>
      </c>
      <c r="G147" s="178" t="s">
        <v>320</v>
      </c>
      <c r="H147" s="179">
        <v>269.95</v>
      </c>
      <c r="I147" s="180"/>
      <c r="J147" s="179">
        <f>ROUND(I147*H147,2)</f>
        <v>0</v>
      </c>
      <c r="K147" s="177" t="s">
        <v>321</v>
      </c>
      <c r="L147" s="35"/>
      <c r="M147" s="181" t="s">
        <v>1</v>
      </c>
      <c r="N147" s="182" t="s">
        <v>41</v>
      </c>
      <c r="O147" s="57"/>
      <c r="P147" s="183">
        <f>O147*H147</f>
        <v>0</v>
      </c>
      <c r="Q147" s="183">
        <v>0.00017</v>
      </c>
      <c r="R147" s="183">
        <f>Q147*H147</f>
        <v>0.0458915</v>
      </c>
      <c r="S147" s="183">
        <v>0</v>
      </c>
      <c r="T147" s="184">
        <f>S147*H147</f>
        <v>0</v>
      </c>
      <c r="AR147" s="14" t="s">
        <v>314</v>
      </c>
      <c r="AT147" s="14" t="s">
        <v>317</v>
      </c>
      <c r="AU147" s="14" t="s">
        <v>106</v>
      </c>
      <c r="AY147" s="14" t="s">
        <v>310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4" t="s">
        <v>106</v>
      </c>
      <c r="BK147" s="185">
        <f>ROUND(I147*H147,2)</f>
        <v>0</v>
      </c>
      <c r="BL147" s="14" t="s">
        <v>314</v>
      </c>
      <c r="BM147" s="14" t="s">
        <v>3828</v>
      </c>
    </row>
    <row r="148" spans="2:51" s="11" customFormat="1" ht="11.25">
      <c r="B148" s="186"/>
      <c r="C148" s="187"/>
      <c r="D148" s="188" t="s">
        <v>325</v>
      </c>
      <c r="E148" s="189" t="s">
        <v>419</v>
      </c>
      <c r="F148" s="190" t="s">
        <v>3829</v>
      </c>
      <c r="G148" s="187"/>
      <c r="H148" s="191">
        <v>269.95</v>
      </c>
      <c r="I148" s="192"/>
      <c r="J148" s="187"/>
      <c r="K148" s="187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325</v>
      </c>
      <c r="AU148" s="197" t="s">
        <v>106</v>
      </c>
      <c r="AV148" s="11" t="s">
        <v>106</v>
      </c>
      <c r="AW148" s="11" t="s">
        <v>31</v>
      </c>
      <c r="AX148" s="11" t="s">
        <v>77</v>
      </c>
      <c r="AY148" s="197" t="s">
        <v>310</v>
      </c>
    </row>
    <row r="149" spans="2:65" s="1" customFormat="1" ht="16.5" customHeight="1">
      <c r="B149" s="31"/>
      <c r="C149" s="208" t="s">
        <v>421</v>
      </c>
      <c r="D149" s="208" t="s">
        <v>422</v>
      </c>
      <c r="E149" s="209" t="s">
        <v>423</v>
      </c>
      <c r="F149" s="210" t="s">
        <v>424</v>
      </c>
      <c r="G149" s="211" t="s">
        <v>320</v>
      </c>
      <c r="H149" s="212">
        <v>310.44</v>
      </c>
      <c r="I149" s="213"/>
      <c r="J149" s="212">
        <f>ROUND(I149*H149,2)</f>
        <v>0</v>
      </c>
      <c r="K149" s="210" t="s">
        <v>321</v>
      </c>
      <c r="L149" s="214"/>
      <c r="M149" s="215" t="s">
        <v>1</v>
      </c>
      <c r="N149" s="216" t="s">
        <v>41</v>
      </c>
      <c r="O149" s="57"/>
      <c r="P149" s="183">
        <f>O149*H149</f>
        <v>0</v>
      </c>
      <c r="Q149" s="183">
        <v>0.0003</v>
      </c>
      <c r="R149" s="183">
        <f>Q149*H149</f>
        <v>0.09313199999999999</v>
      </c>
      <c r="S149" s="183">
        <v>0</v>
      </c>
      <c r="T149" s="184">
        <f>S149*H149</f>
        <v>0</v>
      </c>
      <c r="AR149" s="14" t="s">
        <v>391</v>
      </c>
      <c r="AT149" s="14" t="s">
        <v>422</v>
      </c>
      <c r="AU149" s="14" t="s">
        <v>106</v>
      </c>
      <c r="AY149" s="14" t="s">
        <v>310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4" t="s">
        <v>106</v>
      </c>
      <c r="BK149" s="185">
        <f>ROUND(I149*H149,2)</f>
        <v>0</v>
      </c>
      <c r="BL149" s="14" t="s">
        <v>314</v>
      </c>
      <c r="BM149" s="14" t="s">
        <v>3830</v>
      </c>
    </row>
    <row r="150" spans="2:51" s="11" customFormat="1" ht="11.25">
      <c r="B150" s="186"/>
      <c r="C150" s="187"/>
      <c r="D150" s="188" t="s">
        <v>325</v>
      </c>
      <c r="E150" s="189" t="s">
        <v>426</v>
      </c>
      <c r="F150" s="190" t="s">
        <v>427</v>
      </c>
      <c r="G150" s="187"/>
      <c r="H150" s="191">
        <v>310.44</v>
      </c>
      <c r="I150" s="192"/>
      <c r="J150" s="187"/>
      <c r="K150" s="187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325</v>
      </c>
      <c r="AU150" s="197" t="s">
        <v>106</v>
      </c>
      <c r="AV150" s="11" t="s">
        <v>106</v>
      </c>
      <c r="AW150" s="11" t="s">
        <v>31</v>
      </c>
      <c r="AX150" s="11" t="s">
        <v>69</v>
      </c>
      <c r="AY150" s="197" t="s">
        <v>310</v>
      </c>
    </row>
    <row r="151" spans="2:51" s="11" customFormat="1" ht="11.25">
      <c r="B151" s="186"/>
      <c r="C151" s="187"/>
      <c r="D151" s="188" t="s">
        <v>325</v>
      </c>
      <c r="E151" s="189" t="s">
        <v>428</v>
      </c>
      <c r="F151" s="190" t="s">
        <v>429</v>
      </c>
      <c r="G151" s="187"/>
      <c r="H151" s="191">
        <v>310.44</v>
      </c>
      <c r="I151" s="192"/>
      <c r="J151" s="187"/>
      <c r="K151" s="187"/>
      <c r="L151" s="193"/>
      <c r="M151" s="194"/>
      <c r="N151" s="195"/>
      <c r="O151" s="195"/>
      <c r="P151" s="195"/>
      <c r="Q151" s="195"/>
      <c r="R151" s="195"/>
      <c r="S151" s="195"/>
      <c r="T151" s="196"/>
      <c r="AT151" s="197" t="s">
        <v>325</v>
      </c>
      <c r="AU151" s="197" t="s">
        <v>106</v>
      </c>
      <c r="AV151" s="11" t="s">
        <v>106</v>
      </c>
      <c r="AW151" s="11" t="s">
        <v>31</v>
      </c>
      <c r="AX151" s="11" t="s">
        <v>77</v>
      </c>
      <c r="AY151" s="197" t="s">
        <v>310</v>
      </c>
    </row>
    <row r="152" spans="2:65" s="1" customFormat="1" ht="16.5" customHeight="1">
      <c r="B152" s="31"/>
      <c r="C152" s="175" t="s">
        <v>430</v>
      </c>
      <c r="D152" s="175" t="s">
        <v>317</v>
      </c>
      <c r="E152" s="176" t="s">
        <v>431</v>
      </c>
      <c r="F152" s="177" t="s">
        <v>432</v>
      </c>
      <c r="G152" s="178" t="s">
        <v>422</v>
      </c>
      <c r="H152" s="179">
        <v>107.89</v>
      </c>
      <c r="I152" s="180"/>
      <c r="J152" s="179">
        <f>ROUND(I152*H152,2)</f>
        <v>0</v>
      </c>
      <c r="K152" s="177" t="s">
        <v>321</v>
      </c>
      <c r="L152" s="35"/>
      <c r="M152" s="181" t="s">
        <v>1</v>
      </c>
      <c r="N152" s="182" t="s">
        <v>41</v>
      </c>
      <c r="O152" s="57"/>
      <c r="P152" s="183">
        <f>O152*H152</f>
        <v>0</v>
      </c>
      <c r="Q152" s="183">
        <v>0.00049</v>
      </c>
      <c r="R152" s="183">
        <f>Q152*H152</f>
        <v>0.0528661</v>
      </c>
      <c r="S152" s="183">
        <v>0</v>
      </c>
      <c r="T152" s="184">
        <f>S152*H152</f>
        <v>0</v>
      </c>
      <c r="AR152" s="14" t="s">
        <v>314</v>
      </c>
      <c r="AT152" s="14" t="s">
        <v>317</v>
      </c>
      <c r="AU152" s="14" t="s">
        <v>106</v>
      </c>
      <c r="AY152" s="14" t="s">
        <v>310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4" t="s">
        <v>106</v>
      </c>
      <c r="BK152" s="185">
        <f>ROUND(I152*H152,2)</f>
        <v>0</v>
      </c>
      <c r="BL152" s="14" t="s">
        <v>314</v>
      </c>
      <c r="BM152" s="14" t="s">
        <v>3831</v>
      </c>
    </row>
    <row r="153" spans="2:51" s="11" customFormat="1" ht="11.25">
      <c r="B153" s="186"/>
      <c r="C153" s="187"/>
      <c r="D153" s="188" t="s">
        <v>325</v>
      </c>
      <c r="E153" s="189" t="s">
        <v>434</v>
      </c>
      <c r="F153" s="190" t="s">
        <v>3832</v>
      </c>
      <c r="G153" s="187"/>
      <c r="H153" s="191">
        <v>107.89</v>
      </c>
      <c r="I153" s="192"/>
      <c r="J153" s="187"/>
      <c r="K153" s="187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325</v>
      </c>
      <c r="AU153" s="197" t="s">
        <v>106</v>
      </c>
      <c r="AV153" s="11" t="s">
        <v>106</v>
      </c>
      <c r="AW153" s="11" t="s">
        <v>31</v>
      </c>
      <c r="AX153" s="11" t="s">
        <v>77</v>
      </c>
      <c r="AY153" s="197" t="s">
        <v>310</v>
      </c>
    </row>
    <row r="154" spans="2:63" s="10" customFormat="1" ht="22.9" customHeight="1">
      <c r="B154" s="159"/>
      <c r="C154" s="160"/>
      <c r="D154" s="161" t="s">
        <v>68</v>
      </c>
      <c r="E154" s="173" t="s">
        <v>344</v>
      </c>
      <c r="F154" s="173" t="s">
        <v>436</v>
      </c>
      <c r="G154" s="160"/>
      <c r="H154" s="160"/>
      <c r="I154" s="163"/>
      <c r="J154" s="174">
        <f>BK154</f>
        <v>0</v>
      </c>
      <c r="K154" s="160"/>
      <c r="L154" s="165"/>
      <c r="M154" s="166"/>
      <c r="N154" s="167"/>
      <c r="O154" s="167"/>
      <c r="P154" s="168">
        <f>SUM(P155:P163)</f>
        <v>0</v>
      </c>
      <c r="Q154" s="167"/>
      <c r="R154" s="168">
        <f>SUM(R155:R163)</f>
        <v>0.126223</v>
      </c>
      <c r="S154" s="167"/>
      <c r="T154" s="169">
        <f>SUM(T155:T163)</f>
        <v>0.0020334000000000003</v>
      </c>
      <c r="AR154" s="170" t="s">
        <v>314</v>
      </c>
      <c r="AT154" s="171" t="s">
        <v>68</v>
      </c>
      <c r="AU154" s="171" t="s">
        <v>77</v>
      </c>
      <c r="AY154" s="170" t="s">
        <v>310</v>
      </c>
      <c r="BK154" s="172">
        <f>SUM(BK155:BK163)</f>
        <v>0</v>
      </c>
    </row>
    <row r="155" spans="2:65" s="1" customFormat="1" ht="16.5" customHeight="1">
      <c r="B155" s="31"/>
      <c r="C155" s="175" t="s">
        <v>437</v>
      </c>
      <c r="D155" s="175" t="s">
        <v>317</v>
      </c>
      <c r="E155" s="176" t="s">
        <v>438</v>
      </c>
      <c r="F155" s="177" t="s">
        <v>439</v>
      </c>
      <c r="G155" s="178" t="s">
        <v>422</v>
      </c>
      <c r="H155" s="179">
        <v>88.9</v>
      </c>
      <c r="I155" s="180"/>
      <c r="J155" s="179">
        <f>ROUND(I155*H155,2)</f>
        <v>0</v>
      </c>
      <c r="K155" s="177" t="s">
        <v>321</v>
      </c>
      <c r="L155" s="35"/>
      <c r="M155" s="181" t="s">
        <v>1</v>
      </c>
      <c r="N155" s="182" t="s">
        <v>41</v>
      </c>
      <c r="O155" s="57"/>
      <c r="P155" s="183">
        <f>O155*H155</f>
        <v>0</v>
      </c>
      <c r="Q155" s="183">
        <v>0.00039</v>
      </c>
      <c r="R155" s="183">
        <f>Q155*H155</f>
        <v>0.034671</v>
      </c>
      <c r="S155" s="183">
        <v>1E-05</v>
      </c>
      <c r="T155" s="184">
        <f>S155*H155</f>
        <v>0.0008890000000000001</v>
      </c>
      <c r="AR155" s="14" t="s">
        <v>314</v>
      </c>
      <c r="AT155" s="14" t="s">
        <v>317</v>
      </c>
      <c r="AU155" s="14" t="s">
        <v>106</v>
      </c>
      <c r="AY155" s="14" t="s">
        <v>310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4" t="s">
        <v>106</v>
      </c>
      <c r="BK155" s="185">
        <f>ROUND(I155*H155,2)</f>
        <v>0</v>
      </c>
      <c r="BL155" s="14" t="s">
        <v>314</v>
      </c>
      <c r="BM155" s="14" t="s">
        <v>3833</v>
      </c>
    </row>
    <row r="156" spans="2:51" s="12" customFormat="1" ht="11.25">
      <c r="B156" s="198"/>
      <c r="C156" s="199"/>
      <c r="D156" s="188" t="s">
        <v>325</v>
      </c>
      <c r="E156" s="200" t="s">
        <v>1</v>
      </c>
      <c r="F156" s="201" t="s">
        <v>441</v>
      </c>
      <c r="G156" s="199"/>
      <c r="H156" s="200" t="s">
        <v>1</v>
      </c>
      <c r="I156" s="202"/>
      <c r="J156" s="199"/>
      <c r="K156" s="199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325</v>
      </c>
      <c r="AU156" s="207" t="s">
        <v>106</v>
      </c>
      <c r="AV156" s="12" t="s">
        <v>77</v>
      </c>
      <c r="AW156" s="12" t="s">
        <v>31</v>
      </c>
      <c r="AX156" s="12" t="s">
        <v>69</v>
      </c>
      <c r="AY156" s="207" t="s">
        <v>310</v>
      </c>
    </row>
    <row r="157" spans="2:51" s="11" customFormat="1" ht="11.25">
      <c r="B157" s="186"/>
      <c r="C157" s="187"/>
      <c r="D157" s="188" t="s">
        <v>325</v>
      </c>
      <c r="E157" s="189" t="s">
        <v>442</v>
      </c>
      <c r="F157" s="190" t="s">
        <v>443</v>
      </c>
      <c r="G157" s="187"/>
      <c r="H157" s="191">
        <v>72.6</v>
      </c>
      <c r="I157" s="192"/>
      <c r="J157" s="187"/>
      <c r="K157" s="187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325</v>
      </c>
      <c r="AU157" s="197" t="s">
        <v>106</v>
      </c>
      <c r="AV157" s="11" t="s">
        <v>106</v>
      </c>
      <c r="AW157" s="11" t="s">
        <v>31</v>
      </c>
      <c r="AX157" s="11" t="s">
        <v>69</v>
      </c>
      <c r="AY157" s="197" t="s">
        <v>310</v>
      </c>
    </row>
    <row r="158" spans="2:51" s="11" customFormat="1" ht="11.25">
      <c r="B158" s="186"/>
      <c r="C158" s="187"/>
      <c r="D158" s="188" t="s">
        <v>325</v>
      </c>
      <c r="E158" s="189" t="s">
        <v>107</v>
      </c>
      <c r="F158" s="190" t="s">
        <v>444</v>
      </c>
      <c r="G158" s="187"/>
      <c r="H158" s="191">
        <v>16.3</v>
      </c>
      <c r="I158" s="192"/>
      <c r="J158" s="187"/>
      <c r="K158" s="187"/>
      <c r="L158" s="193"/>
      <c r="M158" s="194"/>
      <c r="N158" s="195"/>
      <c r="O158" s="195"/>
      <c r="P158" s="195"/>
      <c r="Q158" s="195"/>
      <c r="R158" s="195"/>
      <c r="S158" s="195"/>
      <c r="T158" s="196"/>
      <c r="AT158" s="197" t="s">
        <v>325</v>
      </c>
      <c r="AU158" s="197" t="s">
        <v>106</v>
      </c>
      <c r="AV158" s="11" t="s">
        <v>106</v>
      </c>
      <c r="AW158" s="11" t="s">
        <v>31</v>
      </c>
      <c r="AX158" s="11" t="s">
        <v>69</v>
      </c>
      <c r="AY158" s="197" t="s">
        <v>310</v>
      </c>
    </row>
    <row r="159" spans="2:51" s="11" customFormat="1" ht="11.25">
      <c r="B159" s="186"/>
      <c r="C159" s="187"/>
      <c r="D159" s="188" t="s">
        <v>325</v>
      </c>
      <c r="E159" s="189" t="s">
        <v>445</v>
      </c>
      <c r="F159" s="190" t="s">
        <v>446</v>
      </c>
      <c r="G159" s="187"/>
      <c r="H159" s="191">
        <v>88.9</v>
      </c>
      <c r="I159" s="192"/>
      <c r="J159" s="187"/>
      <c r="K159" s="187"/>
      <c r="L159" s="193"/>
      <c r="M159" s="194"/>
      <c r="N159" s="195"/>
      <c r="O159" s="195"/>
      <c r="P159" s="195"/>
      <c r="Q159" s="195"/>
      <c r="R159" s="195"/>
      <c r="S159" s="195"/>
      <c r="T159" s="196"/>
      <c r="AT159" s="197" t="s">
        <v>325</v>
      </c>
      <c r="AU159" s="197" t="s">
        <v>106</v>
      </c>
      <c r="AV159" s="11" t="s">
        <v>106</v>
      </c>
      <c r="AW159" s="11" t="s">
        <v>31</v>
      </c>
      <c r="AX159" s="11" t="s">
        <v>77</v>
      </c>
      <c r="AY159" s="197" t="s">
        <v>310</v>
      </c>
    </row>
    <row r="160" spans="2:65" s="1" customFormat="1" ht="16.5" customHeight="1">
      <c r="B160" s="31"/>
      <c r="C160" s="175" t="s">
        <v>8</v>
      </c>
      <c r="D160" s="175" t="s">
        <v>317</v>
      </c>
      <c r="E160" s="176" t="s">
        <v>447</v>
      </c>
      <c r="F160" s="177" t="s">
        <v>448</v>
      </c>
      <c r="G160" s="178" t="s">
        <v>422</v>
      </c>
      <c r="H160" s="179">
        <v>114.44</v>
      </c>
      <c r="I160" s="180"/>
      <c r="J160" s="179">
        <f>ROUND(I160*H160,2)</f>
        <v>0</v>
      </c>
      <c r="K160" s="177" t="s">
        <v>321</v>
      </c>
      <c r="L160" s="35"/>
      <c r="M160" s="181" t="s">
        <v>1</v>
      </c>
      <c r="N160" s="182" t="s">
        <v>41</v>
      </c>
      <c r="O160" s="57"/>
      <c r="P160" s="183">
        <f>O160*H160</f>
        <v>0</v>
      </c>
      <c r="Q160" s="183">
        <v>0.0008</v>
      </c>
      <c r="R160" s="183">
        <f>Q160*H160</f>
        <v>0.09155200000000001</v>
      </c>
      <c r="S160" s="183">
        <v>1E-05</v>
      </c>
      <c r="T160" s="184">
        <f>S160*H160</f>
        <v>0.0011444</v>
      </c>
      <c r="AR160" s="14" t="s">
        <v>314</v>
      </c>
      <c r="AT160" s="14" t="s">
        <v>317</v>
      </c>
      <c r="AU160" s="14" t="s">
        <v>106</v>
      </c>
      <c r="AY160" s="14" t="s">
        <v>310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4" t="s">
        <v>106</v>
      </c>
      <c r="BK160" s="185">
        <f>ROUND(I160*H160,2)</f>
        <v>0</v>
      </c>
      <c r="BL160" s="14" t="s">
        <v>314</v>
      </c>
      <c r="BM160" s="14" t="s">
        <v>3834</v>
      </c>
    </row>
    <row r="161" spans="2:51" s="12" customFormat="1" ht="11.25">
      <c r="B161" s="198"/>
      <c r="C161" s="199"/>
      <c r="D161" s="188" t="s">
        <v>325</v>
      </c>
      <c r="E161" s="200" t="s">
        <v>1</v>
      </c>
      <c r="F161" s="201" t="s">
        <v>441</v>
      </c>
      <c r="G161" s="199"/>
      <c r="H161" s="200" t="s">
        <v>1</v>
      </c>
      <c r="I161" s="202"/>
      <c r="J161" s="199"/>
      <c r="K161" s="199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325</v>
      </c>
      <c r="AU161" s="207" t="s">
        <v>106</v>
      </c>
      <c r="AV161" s="12" t="s">
        <v>77</v>
      </c>
      <c r="AW161" s="12" t="s">
        <v>31</v>
      </c>
      <c r="AX161" s="12" t="s">
        <v>69</v>
      </c>
      <c r="AY161" s="207" t="s">
        <v>310</v>
      </c>
    </row>
    <row r="162" spans="2:51" s="11" customFormat="1" ht="11.25">
      <c r="B162" s="186"/>
      <c r="C162" s="187"/>
      <c r="D162" s="188" t="s">
        <v>325</v>
      </c>
      <c r="E162" s="189" t="s">
        <v>450</v>
      </c>
      <c r="F162" s="190" t="s">
        <v>451</v>
      </c>
      <c r="G162" s="187"/>
      <c r="H162" s="191">
        <v>114.44</v>
      </c>
      <c r="I162" s="192"/>
      <c r="J162" s="187"/>
      <c r="K162" s="187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325</v>
      </c>
      <c r="AU162" s="197" t="s">
        <v>106</v>
      </c>
      <c r="AV162" s="11" t="s">
        <v>106</v>
      </c>
      <c r="AW162" s="11" t="s">
        <v>31</v>
      </c>
      <c r="AX162" s="11" t="s">
        <v>69</v>
      </c>
      <c r="AY162" s="197" t="s">
        <v>310</v>
      </c>
    </row>
    <row r="163" spans="2:51" s="11" customFormat="1" ht="11.25">
      <c r="B163" s="186"/>
      <c r="C163" s="187"/>
      <c r="D163" s="188" t="s">
        <v>325</v>
      </c>
      <c r="E163" s="189" t="s">
        <v>452</v>
      </c>
      <c r="F163" s="190" t="s">
        <v>453</v>
      </c>
      <c r="G163" s="187"/>
      <c r="H163" s="191">
        <v>114.44</v>
      </c>
      <c r="I163" s="192"/>
      <c r="J163" s="187"/>
      <c r="K163" s="187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325</v>
      </c>
      <c r="AU163" s="197" t="s">
        <v>106</v>
      </c>
      <c r="AV163" s="11" t="s">
        <v>106</v>
      </c>
      <c r="AW163" s="11" t="s">
        <v>31</v>
      </c>
      <c r="AX163" s="11" t="s">
        <v>77</v>
      </c>
      <c r="AY163" s="197" t="s">
        <v>310</v>
      </c>
    </row>
    <row r="164" spans="2:63" s="10" customFormat="1" ht="22.9" customHeight="1">
      <c r="B164" s="159"/>
      <c r="C164" s="160"/>
      <c r="D164" s="161" t="s">
        <v>68</v>
      </c>
      <c r="E164" s="173" t="s">
        <v>314</v>
      </c>
      <c r="F164" s="173" t="s">
        <v>454</v>
      </c>
      <c r="G164" s="160"/>
      <c r="H164" s="160"/>
      <c r="I164" s="163"/>
      <c r="J164" s="174">
        <f>BK164</f>
        <v>0</v>
      </c>
      <c r="K164" s="160"/>
      <c r="L164" s="165"/>
      <c r="M164" s="166"/>
      <c r="N164" s="167"/>
      <c r="O164" s="167"/>
      <c r="P164" s="168">
        <f>SUM(P165:P170)</f>
        <v>0</v>
      </c>
      <c r="Q164" s="167"/>
      <c r="R164" s="168">
        <f>SUM(R165:R170)</f>
        <v>1.42667</v>
      </c>
      <c r="S164" s="167"/>
      <c r="T164" s="169">
        <f>SUM(T165:T170)</f>
        <v>0</v>
      </c>
      <c r="AR164" s="170" t="s">
        <v>314</v>
      </c>
      <c r="AT164" s="171" t="s">
        <v>68</v>
      </c>
      <c r="AU164" s="171" t="s">
        <v>77</v>
      </c>
      <c r="AY164" s="170" t="s">
        <v>310</v>
      </c>
      <c r="BK164" s="172">
        <f>SUM(BK165:BK170)</f>
        <v>0</v>
      </c>
    </row>
    <row r="165" spans="2:65" s="1" customFormat="1" ht="22.5" customHeight="1">
      <c r="B165" s="31"/>
      <c r="C165" s="175" t="s">
        <v>455</v>
      </c>
      <c r="D165" s="175" t="s">
        <v>317</v>
      </c>
      <c r="E165" s="176" t="s">
        <v>456</v>
      </c>
      <c r="F165" s="177" t="s">
        <v>457</v>
      </c>
      <c r="G165" s="178" t="s">
        <v>320</v>
      </c>
      <c r="H165" s="179">
        <v>532.34</v>
      </c>
      <c r="I165" s="180"/>
      <c r="J165" s="179">
        <f>ROUND(I165*H165,2)</f>
        <v>0</v>
      </c>
      <c r="K165" s="177" t="s">
        <v>321</v>
      </c>
      <c r="L165" s="35"/>
      <c r="M165" s="181" t="s">
        <v>1</v>
      </c>
      <c r="N165" s="182" t="s">
        <v>41</v>
      </c>
      <c r="O165" s="57"/>
      <c r="P165" s="183">
        <f>O165*H165</f>
        <v>0</v>
      </c>
      <c r="Q165" s="183">
        <v>0.00235</v>
      </c>
      <c r="R165" s="183">
        <f>Q165*H165</f>
        <v>1.2509990000000002</v>
      </c>
      <c r="S165" s="183">
        <v>0</v>
      </c>
      <c r="T165" s="184">
        <f>S165*H165</f>
        <v>0</v>
      </c>
      <c r="AR165" s="14" t="s">
        <v>314</v>
      </c>
      <c r="AT165" s="14" t="s">
        <v>317</v>
      </c>
      <c r="AU165" s="14" t="s">
        <v>106</v>
      </c>
      <c r="AY165" s="14" t="s">
        <v>310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4" t="s">
        <v>106</v>
      </c>
      <c r="BK165" s="185">
        <f>ROUND(I165*H165,2)</f>
        <v>0</v>
      </c>
      <c r="BL165" s="14" t="s">
        <v>314</v>
      </c>
      <c r="BM165" s="14" t="s">
        <v>3835</v>
      </c>
    </row>
    <row r="166" spans="2:51" s="12" customFormat="1" ht="11.25">
      <c r="B166" s="198"/>
      <c r="C166" s="199"/>
      <c r="D166" s="188" t="s">
        <v>325</v>
      </c>
      <c r="E166" s="200" t="s">
        <v>1</v>
      </c>
      <c r="F166" s="201" t="s">
        <v>3836</v>
      </c>
      <c r="G166" s="199"/>
      <c r="H166" s="200" t="s">
        <v>1</v>
      </c>
      <c r="I166" s="202"/>
      <c r="J166" s="199"/>
      <c r="K166" s="199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325</v>
      </c>
      <c r="AU166" s="207" t="s">
        <v>106</v>
      </c>
      <c r="AV166" s="12" t="s">
        <v>77</v>
      </c>
      <c r="AW166" s="12" t="s">
        <v>31</v>
      </c>
      <c r="AX166" s="12" t="s">
        <v>69</v>
      </c>
      <c r="AY166" s="207" t="s">
        <v>310</v>
      </c>
    </row>
    <row r="167" spans="2:51" s="11" customFormat="1" ht="11.25">
      <c r="B167" s="186"/>
      <c r="C167" s="187"/>
      <c r="D167" s="188" t="s">
        <v>325</v>
      </c>
      <c r="E167" s="189" t="s">
        <v>460</v>
      </c>
      <c r="F167" s="190" t="s">
        <v>3837</v>
      </c>
      <c r="G167" s="187"/>
      <c r="H167" s="191">
        <v>532.34</v>
      </c>
      <c r="I167" s="192"/>
      <c r="J167" s="187"/>
      <c r="K167" s="187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325</v>
      </c>
      <c r="AU167" s="197" t="s">
        <v>106</v>
      </c>
      <c r="AV167" s="11" t="s">
        <v>106</v>
      </c>
      <c r="AW167" s="11" t="s">
        <v>31</v>
      </c>
      <c r="AX167" s="11" t="s">
        <v>77</v>
      </c>
      <c r="AY167" s="197" t="s">
        <v>310</v>
      </c>
    </row>
    <row r="168" spans="2:65" s="1" customFormat="1" ht="16.5" customHeight="1">
      <c r="B168" s="31"/>
      <c r="C168" s="208" t="s">
        <v>462</v>
      </c>
      <c r="D168" s="208" t="s">
        <v>422</v>
      </c>
      <c r="E168" s="209" t="s">
        <v>423</v>
      </c>
      <c r="F168" s="210" t="s">
        <v>424</v>
      </c>
      <c r="G168" s="211" t="s">
        <v>320</v>
      </c>
      <c r="H168" s="212">
        <v>585.57</v>
      </c>
      <c r="I168" s="213"/>
      <c r="J168" s="212">
        <f>ROUND(I168*H168,2)</f>
        <v>0</v>
      </c>
      <c r="K168" s="210" t="s">
        <v>321</v>
      </c>
      <c r="L168" s="214"/>
      <c r="M168" s="215" t="s">
        <v>1</v>
      </c>
      <c r="N168" s="216" t="s">
        <v>41</v>
      </c>
      <c r="O168" s="57"/>
      <c r="P168" s="183">
        <f>O168*H168</f>
        <v>0</v>
      </c>
      <c r="Q168" s="183">
        <v>0.0003</v>
      </c>
      <c r="R168" s="183">
        <f>Q168*H168</f>
        <v>0.175671</v>
      </c>
      <c r="S168" s="183">
        <v>0</v>
      </c>
      <c r="T168" s="184">
        <f>S168*H168</f>
        <v>0</v>
      </c>
      <c r="AR168" s="14" t="s">
        <v>391</v>
      </c>
      <c r="AT168" s="14" t="s">
        <v>422</v>
      </c>
      <c r="AU168" s="14" t="s">
        <v>106</v>
      </c>
      <c r="AY168" s="14" t="s">
        <v>310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4" t="s">
        <v>106</v>
      </c>
      <c r="BK168" s="185">
        <f>ROUND(I168*H168,2)</f>
        <v>0</v>
      </c>
      <c r="BL168" s="14" t="s">
        <v>314</v>
      </c>
      <c r="BM168" s="14" t="s">
        <v>3838</v>
      </c>
    </row>
    <row r="169" spans="2:51" s="11" customFormat="1" ht="11.25">
      <c r="B169" s="186"/>
      <c r="C169" s="187"/>
      <c r="D169" s="188" t="s">
        <v>325</v>
      </c>
      <c r="E169" s="189" t="s">
        <v>464</v>
      </c>
      <c r="F169" s="190" t="s">
        <v>465</v>
      </c>
      <c r="G169" s="187"/>
      <c r="H169" s="191">
        <v>585.57</v>
      </c>
      <c r="I169" s="192"/>
      <c r="J169" s="187"/>
      <c r="K169" s="187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325</v>
      </c>
      <c r="AU169" s="197" t="s">
        <v>106</v>
      </c>
      <c r="AV169" s="11" t="s">
        <v>106</v>
      </c>
      <c r="AW169" s="11" t="s">
        <v>31</v>
      </c>
      <c r="AX169" s="11" t="s">
        <v>69</v>
      </c>
      <c r="AY169" s="197" t="s">
        <v>310</v>
      </c>
    </row>
    <row r="170" spans="2:51" s="11" customFormat="1" ht="11.25">
      <c r="B170" s="186"/>
      <c r="C170" s="187"/>
      <c r="D170" s="188" t="s">
        <v>325</v>
      </c>
      <c r="E170" s="189" t="s">
        <v>466</v>
      </c>
      <c r="F170" s="190" t="s">
        <v>467</v>
      </c>
      <c r="G170" s="187"/>
      <c r="H170" s="191">
        <v>585.57</v>
      </c>
      <c r="I170" s="192"/>
      <c r="J170" s="187"/>
      <c r="K170" s="187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325</v>
      </c>
      <c r="AU170" s="197" t="s">
        <v>106</v>
      </c>
      <c r="AV170" s="11" t="s">
        <v>106</v>
      </c>
      <c r="AW170" s="11" t="s">
        <v>31</v>
      </c>
      <c r="AX170" s="11" t="s">
        <v>77</v>
      </c>
      <c r="AY170" s="197" t="s">
        <v>310</v>
      </c>
    </row>
    <row r="171" spans="2:63" s="10" customFormat="1" ht="22.9" customHeight="1">
      <c r="B171" s="159"/>
      <c r="C171" s="160"/>
      <c r="D171" s="161" t="s">
        <v>68</v>
      </c>
      <c r="E171" s="173" t="s">
        <v>380</v>
      </c>
      <c r="F171" s="173" t="s">
        <v>468</v>
      </c>
      <c r="G171" s="160"/>
      <c r="H171" s="160"/>
      <c r="I171" s="163"/>
      <c r="J171" s="174">
        <f>BK171</f>
        <v>0</v>
      </c>
      <c r="K171" s="160"/>
      <c r="L171" s="165"/>
      <c r="M171" s="166"/>
      <c r="N171" s="167"/>
      <c r="O171" s="167"/>
      <c r="P171" s="168">
        <f>SUM(P172:P439)</f>
        <v>0</v>
      </c>
      <c r="Q171" s="167"/>
      <c r="R171" s="168">
        <f>SUM(R172:R439)</f>
        <v>121.443539</v>
      </c>
      <c r="S171" s="167"/>
      <c r="T171" s="169">
        <f>SUM(T172:T439)</f>
        <v>0</v>
      </c>
      <c r="AR171" s="170" t="s">
        <v>314</v>
      </c>
      <c r="AT171" s="171" t="s">
        <v>68</v>
      </c>
      <c r="AU171" s="171" t="s">
        <v>77</v>
      </c>
      <c r="AY171" s="170" t="s">
        <v>310</v>
      </c>
      <c r="BK171" s="172">
        <f>SUM(BK172:BK439)</f>
        <v>0</v>
      </c>
    </row>
    <row r="172" spans="2:65" s="1" customFormat="1" ht="16.5" customHeight="1">
      <c r="B172" s="31"/>
      <c r="C172" s="175" t="s">
        <v>469</v>
      </c>
      <c r="D172" s="175" t="s">
        <v>317</v>
      </c>
      <c r="E172" s="176" t="s">
        <v>470</v>
      </c>
      <c r="F172" s="177" t="s">
        <v>471</v>
      </c>
      <c r="G172" s="178" t="s">
        <v>320</v>
      </c>
      <c r="H172" s="179">
        <v>335.35</v>
      </c>
      <c r="I172" s="180"/>
      <c r="J172" s="179">
        <f>ROUND(I172*H172,2)</f>
        <v>0</v>
      </c>
      <c r="K172" s="177" t="s">
        <v>321</v>
      </c>
      <c r="L172" s="35"/>
      <c r="M172" s="181" t="s">
        <v>1</v>
      </c>
      <c r="N172" s="182" t="s">
        <v>41</v>
      </c>
      <c r="O172" s="57"/>
      <c r="P172" s="183">
        <f>O172*H172</f>
        <v>0</v>
      </c>
      <c r="Q172" s="183">
        <v>0.03358</v>
      </c>
      <c r="R172" s="183">
        <f>Q172*H172</f>
        <v>11.261053</v>
      </c>
      <c r="S172" s="183">
        <v>0</v>
      </c>
      <c r="T172" s="184">
        <f>S172*H172</f>
        <v>0</v>
      </c>
      <c r="AR172" s="14" t="s">
        <v>314</v>
      </c>
      <c r="AT172" s="14" t="s">
        <v>317</v>
      </c>
      <c r="AU172" s="14" t="s">
        <v>106</v>
      </c>
      <c r="AY172" s="14" t="s">
        <v>310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4" t="s">
        <v>106</v>
      </c>
      <c r="BK172" s="185">
        <f>ROUND(I172*H172,2)</f>
        <v>0</v>
      </c>
      <c r="BL172" s="14" t="s">
        <v>314</v>
      </c>
      <c r="BM172" s="14" t="s">
        <v>3839</v>
      </c>
    </row>
    <row r="173" spans="2:51" s="12" customFormat="1" ht="11.25">
      <c r="B173" s="198"/>
      <c r="C173" s="199"/>
      <c r="D173" s="188" t="s">
        <v>325</v>
      </c>
      <c r="E173" s="200" t="s">
        <v>1</v>
      </c>
      <c r="F173" s="201" t="s">
        <v>3840</v>
      </c>
      <c r="G173" s="199"/>
      <c r="H173" s="200" t="s">
        <v>1</v>
      </c>
      <c r="I173" s="202"/>
      <c r="J173" s="199"/>
      <c r="K173" s="199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325</v>
      </c>
      <c r="AU173" s="207" t="s">
        <v>106</v>
      </c>
      <c r="AV173" s="12" t="s">
        <v>77</v>
      </c>
      <c r="AW173" s="12" t="s">
        <v>31</v>
      </c>
      <c r="AX173" s="12" t="s">
        <v>69</v>
      </c>
      <c r="AY173" s="207" t="s">
        <v>310</v>
      </c>
    </row>
    <row r="174" spans="2:51" s="12" customFormat="1" ht="11.25">
      <c r="B174" s="198"/>
      <c r="C174" s="199"/>
      <c r="D174" s="188" t="s">
        <v>325</v>
      </c>
      <c r="E174" s="200" t="s">
        <v>1</v>
      </c>
      <c r="F174" s="201" t="s">
        <v>441</v>
      </c>
      <c r="G174" s="199"/>
      <c r="H174" s="200" t="s">
        <v>1</v>
      </c>
      <c r="I174" s="202"/>
      <c r="J174" s="199"/>
      <c r="K174" s="199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325</v>
      </c>
      <c r="AU174" s="207" t="s">
        <v>106</v>
      </c>
      <c r="AV174" s="12" t="s">
        <v>77</v>
      </c>
      <c r="AW174" s="12" t="s">
        <v>31</v>
      </c>
      <c r="AX174" s="12" t="s">
        <v>69</v>
      </c>
      <c r="AY174" s="207" t="s">
        <v>310</v>
      </c>
    </row>
    <row r="175" spans="2:51" s="11" customFormat="1" ht="22.5">
      <c r="B175" s="186"/>
      <c r="C175" s="187"/>
      <c r="D175" s="188" t="s">
        <v>325</v>
      </c>
      <c r="E175" s="189" t="s">
        <v>474</v>
      </c>
      <c r="F175" s="190" t="s">
        <v>3841</v>
      </c>
      <c r="G175" s="187"/>
      <c r="H175" s="191">
        <v>94.15</v>
      </c>
      <c r="I175" s="192"/>
      <c r="J175" s="187"/>
      <c r="K175" s="187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325</v>
      </c>
      <c r="AU175" s="197" t="s">
        <v>106</v>
      </c>
      <c r="AV175" s="11" t="s">
        <v>106</v>
      </c>
      <c r="AW175" s="11" t="s">
        <v>31</v>
      </c>
      <c r="AX175" s="11" t="s">
        <v>69</v>
      </c>
      <c r="AY175" s="197" t="s">
        <v>310</v>
      </c>
    </row>
    <row r="176" spans="2:51" s="12" customFormat="1" ht="11.25">
      <c r="B176" s="198"/>
      <c r="C176" s="199"/>
      <c r="D176" s="188" t="s">
        <v>325</v>
      </c>
      <c r="E176" s="200" t="s">
        <v>1</v>
      </c>
      <c r="F176" s="201" t="s">
        <v>511</v>
      </c>
      <c r="G176" s="199"/>
      <c r="H176" s="200" t="s">
        <v>1</v>
      </c>
      <c r="I176" s="202"/>
      <c r="J176" s="199"/>
      <c r="K176" s="199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325</v>
      </c>
      <c r="AU176" s="207" t="s">
        <v>106</v>
      </c>
      <c r="AV176" s="12" t="s">
        <v>77</v>
      </c>
      <c r="AW176" s="12" t="s">
        <v>31</v>
      </c>
      <c r="AX176" s="12" t="s">
        <v>69</v>
      </c>
      <c r="AY176" s="207" t="s">
        <v>310</v>
      </c>
    </row>
    <row r="177" spans="2:51" s="11" customFormat="1" ht="11.25">
      <c r="B177" s="186"/>
      <c r="C177" s="187"/>
      <c r="D177" s="188" t="s">
        <v>325</v>
      </c>
      <c r="E177" s="189" t="s">
        <v>110</v>
      </c>
      <c r="F177" s="190" t="s">
        <v>3842</v>
      </c>
      <c r="G177" s="187"/>
      <c r="H177" s="191">
        <v>53.08</v>
      </c>
      <c r="I177" s="192"/>
      <c r="J177" s="187"/>
      <c r="K177" s="187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325</v>
      </c>
      <c r="AU177" s="197" t="s">
        <v>106</v>
      </c>
      <c r="AV177" s="11" t="s">
        <v>106</v>
      </c>
      <c r="AW177" s="11" t="s">
        <v>31</v>
      </c>
      <c r="AX177" s="11" t="s">
        <v>69</v>
      </c>
      <c r="AY177" s="197" t="s">
        <v>310</v>
      </c>
    </row>
    <row r="178" spans="2:51" s="11" customFormat="1" ht="11.25">
      <c r="B178" s="186"/>
      <c r="C178" s="187"/>
      <c r="D178" s="188" t="s">
        <v>325</v>
      </c>
      <c r="E178" s="189" t="s">
        <v>477</v>
      </c>
      <c r="F178" s="190" t="s">
        <v>3843</v>
      </c>
      <c r="G178" s="187"/>
      <c r="H178" s="191">
        <v>16.47</v>
      </c>
      <c r="I178" s="192"/>
      <c r="J178" s="187"/>
      <c r="K178" s="187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325</v>
      </c>
      <c r="AU178" s="197" t="s">
        <v>106</v>
      </c>
      <c r="AV178" s="11" t="s">
        <v>106</v>
      </c>
      <c r="AW178" s="11" t="s">
        <v>31</v>
      </c>
      <c r="AX178" s="11" t="s">
        <v>69</v>
      </c>
      <c r="AY178" s="197" t="s">
        <v>310</v>
      </c>
    </row>
    <row r="179" spans="2:51" s="12" customFormat="1" ht="11.25">
      <c r="B179" s="198"/>
      <c r="C179" s="199"/>
      <c r="D179" s="188" t="s">
        <v>325</v>
      </c>
      <c r="E179" s="200" t="s">
        <v>1</v>
      </c>
      <c r="F179" s="201" t="s">
        <v>514</v>
      </c>
      <c r="G179" s="199"/>
      <c r="H179" s="200" t="s">
        <v>1</v>
      </c>
      <c r="I179" s="202"/>
      <c r="J179" s="199"/>
      <c r="K179" s="199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325</v>
      </c>
      <c r="AU179" s="207" t="s">
        <v>106</v>
      </c>
      <c r="AV179" s="12" t="s">
        <v>77</v>
      </c>
      <c r="AW179" s="12" t="s">
        <v>31</v>
      </c>
      <c r="AX179" s="12" t="s">
        <v>69</v>
      </c>
      <c r="AY179" s="207" t="s">
        <v>310</v>
      </c>
    </row>
    <row r="180" spans="2:51" s="11" customFormat="1" ht="22.5">
      <c r="B180" s="186"/>
      <c r="C180" s="187"/>
      <c r="D180" s="188" t="s">
        <v>325</v>
      </c>
      <c r="E180" s="189" t="s">
        <v>3763</v>
      </c>
      <c r="F180" s="190" t="s">
        <v>3844</v>
      </c>
      <c r="G180" s="187"/>
      <c r="H180" s="191">
        <v>109.17</v>
      </c>
      <c r="I180" s="192"/>
      <c r="J180" s="187"/>
      <c r="K180" s="187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325</v>
      </c>
      <c r="AU180" s="197" t="s">
        <v>106</v>
      </c>
      <c r="AV180" s="11" t="s">
        <v>106</v>
      </c>
      <c r="AW180" s="11" t="s">
        <v>31</v>
      </c>
      <c r="AX180" s="11" t="s">
        <v>69</v>
      </c>
      <c r="AY180" s="197" t="s">
        <v>310</v>
      </c>
    </row>
    <row r="181" spans="2:51" s="12" customFormat="1" ht="11.25">
      <c r="B181" s="198"/>
      <c r="C181" s="199"/>
      <c r="D181" s="188" t="s">
        <v>325</v>
      </c>
      <c r="E181" s="200" t="s">
        <v>1</v>
      </c>
      <c r="F181" s="201" t="s">
        <v>516</v>
      </c>
      <c r="G181" s="199"/>
      <c r="H181" s="200" t="s">
        <v>1</v>
      </c>
      <c r="I181" s="202"/>
      <c r="J181" s="199"/>
      <c r="K181" s="199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325</v>
      </c>
      <c r="AU181" s="207" t="s">
        <v>106</v>
      </c>
      <c r="AV181" s="12" t="s">
        <v>77</v>
      </c>
      <c r="AW181" s="12" t="s">
        <v>31</v>
      </c>
      <c r="AX181" s="12" t="s">
        <v>69</v>
      </c>
      <c r="AY181" s="207" t="s">
        <v>310</v>
      </c>
    </row>
    <row r="182" spans="2:51" s="11" customFormat="1" ht="11.25">
      <c r="B182" s="186"/>
      <c r="C182" s="187"/>
      <c r="D182" s="188" t="s">
        <v>325</v>
      </c>
      <c r="E182" s="189" t="s">
        <v>3765</v>
      </c>
      <c r="F182" s="190" t="s">
        <v>3845</v>
      </c>
      <c r="G182" s="187"/>
      <c r="H182" s="191">
        <v>62.48</v>
      </c>
      <c r="I182" s="192"/>
      <c r="J182" s="187"/>
      <c r="K182" s="187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325</v>
      </c>
      <c r="AU182" s="197" t="s">
        <v>106</v>
      </c>
      <c r="AV182" s="11" t="s">
        <v>106</v>
      </c>
      <c r="AW182" s="11" t="s">
        <v>31</v>
      </c>
      <c r="AX182" s="11" t="s">
        <v>69</v>
      </c>
      <c r="AY182" s="197" t="s">
        <v>310</v>
      </c>
    </row>
    <row r="183" spans="2:51" s="11" customFormat="1" ht="11.25">
      <c r="B183" s="186"/>
      <c r="C183" s="187"/>
      <c r="D183" s="188" t="s">
        <v>325</v>
      </c>
      <c r="E183" s="189" t="s">
        <v>3846</v>
      </c>
      <c r="F183" s="190" t="s">
        <v>3847</v>
      </c>
      <c r="G183" s="187"/>
      <c r="H183" s="191">
        <v>335.35</v>
      </c>
      <c r="I183" s="192"/>
      <c r="J183" s="187"/>
      <c r="K183" s="187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325</v>
      </c>
      <c r="AU183" s="197" t="s">
        <v>106</v>
      </c>
      <c r="AV183" s="11" t="s">
        <v>106</v>
      </c>
      <c r="AW183" s="11" t="s">
        <v>31</v>
      </c>
      <c r="AX183" s="11" t="s">
        <v>77</v>
      </c>
      <c r="AY183" s="197" t="s">
        <v>310</v>
      </c>
    </row>
    <row r="184" spans="2:65" s="1" customFormat="1" ht="22.5" customHeight="1">
      <c r="B184" s="31"/>
      <c r="C184" s="175" t="s">
        <v>479</v>
      </c>
      <c r="D184" s="175" t="s">
        <v>317</v>
      </c>
      <c r="E184" s="176" t="s">
        <v>480</v>
      </c>
      <c r="F184" s="177" t="s">
        <v>481</v>
      </c>
      <c r="G184" s="178" t="s">
        <v>320</v>
      </c>
      <c r="H184" s="179">
        <v>913.57</v>
      </c>
      <c r="I184" s="180"/>
      <c r="J184" s="179">
        <f>ROUND(I184*H184,2)</f>
        <v>0</v>
      </c>
      <c r="K184" s="177" t="s">
        <v>321</v>
      </c>
      <c r="L184" s="35"/>
      <c r="M184" s="181" t="s">
        <v>1</v>
      </c>
      <c r="N184" s="182" t="s">
        <v>41</v>
      </c>
      <c r="O184" s="57"/>
      <c r="P184" s="183">
        <f>O184*H184</f>
        <v>0</v>
      </c>
      <c r="Q184" s="183">
        <v>0.0345</v>
      </c>
      <c r="R184" s="183">
        <f>Q184*H184</f>
        <v>31.518165000000003</v>
      </c>
      <c r="S184" s="183">
        <v>0</v>
      </c>
      <c r="T184" s="184">
        <f>S184*H184</f>
        <v>0</v>
      </c>
      <c r="AR184" s="14" t="s">
        <v>314</v>
      </c>
      <c r="AT184" s="14" t="s">
        <v>317</v>
      </c>
      <c r="AU184" s="14" t="s">
        <v>106</v>
      </c>
      <c r="AY184" s="14" t="s">
        <v>310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4" t="s">
        <v>106</v>
      </c>
      <c r="BK184" s="185">
        <f>ROUND(I184*H184,2)</f>
        <v>0</v>
      </c>
      <c r="BL184" s="14" t="s">
        <v>314</v>
      </c>
      <c r="BM184" s="14" t="s">
        <v>3848</v>
      </c>
    </row>
    <row r="185" spans="2:51" s="12" customFormat="1" ht="11.25">
      <c r="B185" s="198"/>
      <c r="C185" s="199"/>
      <c r="D185" s="188" t="s">
        <v>325</v>
      </c>
      <c r="E185" s="200" t="s">
        <v>1</v>
      </c>
      <c r="F185" s="201" t="s">
        <v>441</v>
      </c>
      <c r="G185" s="199"/>
      <c r="H185" s="200" t="s">
        <v>1</v>
      </c>
      <c r="I185" s="202"/>
      <c r="J185" s="199"/>
      <c r="K185" s="199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325</v>
      </c>
      <c r="AU185" s="207" t="s">
        <v>106</v>
      </c>
      <c r="AV185" s="12" t="s">
        <v>77</v>
      </c>
      <c r="AW185" s="12" t="s">
        <v>31</v>
      </c>
      <c r="AX185" s="12" t="s">
        <v>69</v>
      </c>
      <c r="AY185" s="207" t="s">
        <v>310</v>
      </c>
    </row>
    <row r="186" spans="2:51" s="11" customFormat="1" ht="11.25">
      <c r="B186" s="186"/>
      <c r="C186" s="187"/>
      <c r="D186" s="188" t="s">
        <v>325</v>
      </c>
      <c r="E186" s="189" t="s">
        <v>483</v>
      </c>
      <c r="F186" s="190" t="s">
        <v>484</v>
      </c>
      <c r="G186" s="187"/>
      <c r="H186" s="191">
        <v>83.26</v>
      </c>
      <c r="I186" s="192"/>
      <c r="J186" s="187"/>
      <c r="K186" s="187"/>
      <c r="L186" s="193"/>
      <c r="M186" s="194"/>
      <c r="N186" s="195"/>
      <c r="O186" s="195"/>
      <c r="P186" s="195"/>
      <c r="Q186" s="195"/>
      <c r="R186" s="195"/>
      <c r="S186" s="195"/>
      <c r="T186" s="196"/>
      <c r="AT186" s="197" t="s">
        <v>325</v>
      </c>
      <c r="AU186" s="197" t="s">
        <v>106</v>
      </c>
      <c r="AV186" s="11" t="s">
        <v>106</v>
      </c>
      <c r="AW186" s="11" t="s">
        <v>31</v>
      </c>
      <c r="AX186" s="11" t="s">
        <v>69</v>
      </c>
      <c r="AY186" s="197" t="s">
        <v>310</v>
      </c>
    </row>
    <row r="187" spans="2:51" s="11" customFormat="1" ht="11.25">
      <c r="B187" s="186"/>
      <c r="C187" s="187"/>
      <c r="D187" s="188" t="s">
        <v>325</v>
      </c>
      <c r="E187" s="189" t="s">
        <v>112</v>
      </c>
      <c r="F187" s="190" t="s">
        <v>485</v>
      </c>
      <c r="G187" s="187"/>
      <c r="H187" s="191">
        <v>169.81</v>
      </c>
      <c r="I187" s="192"/>
      <c r="J187" s="187"/>
      <c r="K187" s="187"/>
      <c r="L187" s="193"/>
      <c r="M187" s="194"/>
      <c r="N187" s="195"/>
      <c r="O187" s="195"/>
      <c r="P187" s="195"/>
      <c r="Q187" s="195"/>
      <c r="R187" s="195"/>
      <c r="S187" s="195"/>
      <c r="T187" s="196"/>
      <c r="AT187" s="197" t="s">
        <v>325</v>
      </c>
      <c r="AU187" s="197" t="s">
        <v>106</v>
      </c>
      <c r="AV187" s="11" t="s">
        <v>106</v>
      </c>
      <c r="AW187" s="11" t="s">
        <v>31</v>
      </c>
      <c r="AX187" s="11" t="s">
        <v>69</v>
      </c>
      <c r="AY187" s="197" t="s">
        <v>310</v>
      </c>
    </row>
    <row r="188" spans="2:51" s="11" customFormat="1" ht="11.25">
      <c r="B188" s="186"/>
      <c r="C188" s="187"/>
      <c r="D188" s="188" t="s">
        <v>325</v>
      </c>
      <c r="E188" s="189" t="s">
        <v>114</v>
      </c>
      <c r="F188" s="190" t="s">
        <v>486</v>
      </c>
      <c r="G188" s="187"/>
      <c r="H188" s="191">
        <v>173.43</v>
      </c>
      <c r="I188" s="192"/>
      <c r="J188" s="187"/>
      <c r="K188" s="187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325</v>
      </c>
      <c r="AU188" s="197" t="s">
        <v>106</v>
      </c>
      <c r="AV188" s="11" t="s">
        <v>106</v>
      </c>
      <c r="AW188" s="11" t="s">
        <v>31</v>
      </c>
      <c r="AX188" s="11" t="s">
        <v>69</v>
      </c>
      <c r="AY188" s="197" t="s">
        <v>310</v>
      </c>
    </row>
    <row r="189" spans="2:51" s="11" customFormat="1" ht="11.25">
      <c r="B189" s="186"/>
      <c r="C189" s="187"/>
      <c r="D189" s="188" t="s">
        <v>325</v>
      </c>
      <c r="E189" s="189" t="s">
        <v>116</v>
      </c>
      <c r="F189" s="190" t="s">
        <v>487</v>
      </c>
      <c r="G189" s="187"/>
      <c r="H189" s="191">
        <v>22.34</v>
      </c>
      <c r="I189" s="192"/>
      <c r="J189" s="187"/>
      <c r="K189" s="187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325</v>
      </c>
      <c r="AU189" s="197" t="s">
        <v>106</v>
      </c>
      <c r="AV189" s="11" t="s">
        <v>106</v>
      </c>
      <c r="AW189" s="11" t="s">
        <v>31</v>
      </c>
      <c r="AX189" s="11" t="s">
        <v>69</v>
      </c>
      <c r="AY189" s="197" t="s">
        <v>310</v>
      </c>
    </row>
    <row r="190" spans="2:51" s="11" customFormat="1" ht="11.25">
      <c r="B190" s="186"/>
      <c r="C190" s="187"/>
      <c r="D190" s="188" t="s">
        <v>325</v>
      </c>
      <c r="E190" s="189" t="s">
        <v>119</v>
      </c>
      <c r="F190" s="190" t="s">
        <v>488</v>
      </c>
      <c r="G190" s="187"/>
      <c r="H190" s="191">
        <v>50.54</v>
      </c>
      <c r="I190" s="192"/>
      <c r="J190" s="187"/>
      <c r="K190" s="187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325</v>
      </c>
      <c r="AU190" s="197" t="s">
        <v>106</v>
      </c>
      <c r="AV190" s="11" t="s">
        <v>106</v>
      </c>
      <c r="AW190" s="11" t="s">
        <v>31</v>
      </c>
      <c r="AX190" s="11" t="s">
        <v>69</v>
      </c>
      <c r="AY190" s="197" t="s">
        <v>310</v>
      </c>
    </row>
    <row r="191" spans="2:51" s="11" customFormat="1" ht="11.25">
      <c r="B191" s="186"/>
      <c r="C191" s="187"/>
      <c r="D191" s="188" t="s">
        <v>325</v>
      </c>
      <c r="E191" s="189" t="s">
        <v>122</v>
      </c>
      <c r="F191" s="190" t="s">
        <v>489</v>
      </c>
      <c r="G191" s="187"/>
      <c r="H191" s="191">
        <v>67.03</v>
      </c>
      <c r="I191" s="192"/>
      <c r="J191" s="187"/>
      <c r="K191" s="187"/>
      <c r="L191" s="193"/>
      <c r="M191" s="194"/>
      <c r="N191" s="195"/>
      <c r="O191" s="195"/>
      <c r="P191" s="195"/>
      <c r="Q191" s="195"/>
      <c r="R191" s="195"/>
      <c r="S191" s="195"/>
      <c r="T191" s="196"/>
      <c r="AT191" s="197" t="s">
        <v>325</v>
      </c>
      <c r="AU191" s="197" t="s">
        <v>106</v>
      </c>
      <c r="AV191" s="11" t="s">
        <v>106</v>
      </c>
      <c r="AW191" s="11" t="s">
        <v>31</v>
      </c>
      <c r="AX191" s="11" t="s">
        <v>69</v>
      </c>
      <c r="AY191" s="197" t="s">
        <v>310</v>
      </c>
    </row>
    <row r="192" spans="2:51" s="11" customFormat="1" ht="11.25">
      <c r="B192" s="186"/>
      <c r="C192" s="187"/>
      <c r="D192" s="188" t="s">
        <v>325</v>
      </c>
      <c r="E192" s="189" t="s">
        <v>124</v>
      </c>
      <c r="F192" s="190" t="s">
        <v>490</v>
      </c>
      <c r="G192" s="187"/>
      <c r="H192" s="191">
        <v>240.4</v>
      </c>
      <c r="I192" s="192"/>
      <c r="J192" s="187"/>
      <c r="K192" s="187"/>
      <c r="L192" s="193"/>
      <c r="M192" s="194"/>
      <c r="N192" s="195"/>
      <c r="O192" s="195"/>
      <c r="P192" s="195"/>
      <c r="Q192" s="195"/>
      <c r="R192" s="195"/>
      <c r="S192" s="195"/>
      <c r="T192" s="196"/>
      <c r="AT192" s="197" t="s">
        <v>325</v>
      </c>
      <c r="AU192" s="197" t="s">
        <v>106</v>
      </c>
      <c r="AV192" s="11" t="s">
        <v>106</v>
      </c>
      <c r="AW192" s="11" t="s">
        <v>31</v>
      </c>
      <c r="AX192" s="11" t="s">
        <v>69</v>
      </c>
      <c r="AY192" s="197" t="s">
        <v>310</v>
      </c>
    </row>
    <row r="193" spans="2:51" s="12" customFormat="1" ht="11.25">
      <c r="B193" s="198"/>
      <c r="C193" s="199"/>
      <c r="D193" s="188" t="s">
        <v>325</v>
      </c>
      <c r="E193" s="200" t="s">
        <v>1</v>
      </c>
      <c r="F193" s="201" t="s">
        <v>491</v>
      </c>
      <c r="G193" s="199"/>
      <c r="H193" s="200" t="s">
        <v>1</v>
      </c>
      <c r="I193" s="202"/>
      <c r="J193" s="199"/>
      <c r="K193" s="199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325</v>
      </c>
      <c r="AU193" s="207" t="s">
        <v>106</v>
      </c>
      <c r="AV193" s="12" t="s">
        <v>77</v>
      </c>
      <c r="AW193" s="12" t="s">
        <v>31</v>
      </c>
      <c r="AX193" s="12" t="s">
        <v>69</v>
      </c>
      <c r="AY193" s="207" t="s">
        <v>310</v>
      </c>
    </row>
    <row r="194" spans="2:51" s="11" customFormat="1" ht="11.25">
      <c r="B194" s="186"/>
      <c r="C194" s="187"/>
      <c r="D194" s="188" t="s">
        <v>325</v>
      </c>
      <c r="E194" s="189" t="s">
        <v>126</v>
      </c>
      <c r="F194" s="190" t="s">
        <v>492</v>
      </c>
      <c r="G194" s="187"/>
      <c r="H194" s="191">
        <v>-29.99</v>
      </c>
      <c r="I194" s="192"/>
      <c r="J194" s="187"/>
      <c r="K194" s="187"/>
      <c r="L194" s="193"/>
      <c r="M194" s="194"/>
      <c r="N194" s="195"/>
      <c r="O194" s="195"/>
      <c r="P194" s="195"/>
      <c r="Q194" s="195"/>
      <c r="R194" s="195"/>
      <c r="S194" s="195"/>
      <c r="T194" s="196"/>
      <c r="AT194" s="197" t="s">
        <v>325</v>
      </c>
      <c r="AU194" s="197" t="s">
        <v>106</v>
      </c>
      <c r="AV194" s="11" t="s">
        <v>106</v>
      </c>
      <c r="AW194" s="11" t="s">
        <v>31</v>
      </c>
      <c r="AX194" s="11" t="s">
        <v>69</v>
      </c>
      <c r="AY194" s="197" t="s">
        <v>310</v>
      </c>
    </row>
    <row r="195" spans="2:51" s="12" customFormat="1" ht="11.25">
      <c r="B195" s="198"/>
      <c r="C195" s="199"/>
      <c r="D195" s="188" t="s">
        <v>325</v>
      </c>
      <c r="E195" s="200" t="s">
        <v>1</v>
      </c>
      <c r="F195" s="201" t="s">
        <v>473</v>
      </c>
      <c r="G195" s="199"/>
      <c r="H195" s="200" t="s">
        <v>1</v>
      </c>
      <c r="I195" s="202"/>
      <c r="J195" s="199"/>
      <c r="K195" s="199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325</v>
      </c>
      <c r="AU195" s="207" t="s">
        <v>106</v>
      </c>
      <c r="AV195" s="12" t="s">
        <v>77</v>
      </c>
      <c r="AW195" s="12" t="s">
        <v>31</v>
      </c>
      <c r="AX195" s="12" t="s">
        <v>69</v>
      </c>
      <c r="AY195" s="207" t="s">
        <v>310</v>
      </c>
    </row>
    <row r="196" spans="2:51" s="11" customFormat="1" ht="11.25">
      <c r="B196" s="186"/>
      <c r="C196" s="187"/>
      <c r="D196" s="188" t="s">
        <v>325</v>
      </c>
      <c r="E196" s="189" t="s">
        <v>128</v>
      </c>
      <c r="F196" s="190" t="s">
        <v>493</v>
      </c>
      <c r="G196" s="187"/>
      <c r="H196" s="191">
        <v>27.8</v>
      </c>
      <c r="I196" s="192"/>
      <c r="J196" s="187"/>
      <c r="K196" s="187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325</v>
      </c>
      <c r="AU196" s="197" t="s">
        <v>106</v>
      </c>
      <c r="AV196" s="11" t="s">
        <v>106</v>
      </c>
      <c r="AW196" s="11" t="s">
        <v>31</v>
      </c>
      <c r="AX196" s="11" t="s">
        <v>69</v>
      </c>
      <c r="AY196" s="197" t="s">
        <v>310</v>
      </c>
    </row>
    <row r="197" spans="2:51" s="11" customFormat="1" ht="11.25">
      <c r="B197" s="186"/>
      <c r="C197" s="187"/>
      <c r="D197" s="188" t="s">
        <v>325</v>
      </c>
      <c r="E197" s="189" t="s">
        <v>130</v>
      </c>
      <c r="F197" s="190" t="s">
        <v>494</v>
      </c>
      <c r="G197" s="187"/>
      <c r="H197" s="191">
        <v>12.65</v>
      </c>
      <c r="I197" s="192"/>
      <c r="J197" s="187"/>
      <c r="K197" s="187"/>
      <c r="L197" s="193"/>
      <c r="M197" s="194"/>
      <c r="N197" s="195"/>
      <c r="O197" s="195"/>
      <c r="P197" s="195"/>
      <c r="Q197" s="195"/>
      <c r="R197" s="195"/>
      <c r="S197" s="195"/>
      <c r="T197" s="196"/>
      <c r="AT197" s="197" t="s">
        <v>325</v>
      </c>
      <c r="AU197" s="197" t="s">
        <v>106</v>
      </c>
      <c r="AV197" s="11" t="s">
        <v>106</v>
      </c>
      <c r="AW197" s="11" t="s">
        <v>31</v>
      </c>
      <c r="AX197" s="11" t="s">
        <v>69</v>
      </c>
      <c r="AY197" s="197" t="s">
        <v>310</v>
      </c>
    </row>
    <row r="198" spans="2:51" s="11" customFormat="1" ht="11.25">
      <c r="B198" s="186"/>
      <c r="C198" s="187"/>
      <c r="D198" s="188" t="s">
        <v>325</v>
      </c>
      <c r="E198" s="189" t="s">
        <v>132</v>
      </c>
      <c r="F198" s="190" t="s">
        <v>495</v>
      </c>
      <c r="G198" s="187"/>
      <c r="H198" s="191">
        <v>44.16</v>
      </c>
      <c r="I198" s="192"/>
      <c r="J198" s="187"/>
      <c r="K198" s="187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325</v>
      </c>
      <c r="AU198" s="197" t="s">
        <v>106</v>
      </c>
      <c r="AV198" s="11" t="s">
        <v>106</v>
      </c>
      <c r="AW198" s="11" t="s">
        <v>31</v>
      </c>
      <c r="AX198" s="11" t="s">
        <v>69</v>
      </c>
      <c r="AY198" s="197" t="s">
        <v>310</v>
      </c>
    </row>
    <row r="199" spans="2:51" s="11" customFormat="1" ht="11.25">
      <c r="B199" s="186"/>
      <c r="C199" s="187"/>
      <c r="D199" s="188" t="s">
        <v>325</v>
      </c>
      <c r="E199" s="189" t="s">
        <v>134</v>
      </c>
      <c r="F199" s="190" t="s">
        <v>496</v>
      </c>
      <c r="G199" s="187"/>
      <c r="H199" s="191">
        <v>52.14</v>
      </c>
      <c r="I199" s="192"/>
      <c r="J199" s="187"/>
      <c r="K199" s="187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325</v>
      </c>
      <c r="AU199" s="197" t="s">
        <v>106</v>
      </c>
      <c r="AV199" s="11" t="s">
        <v>106</v>
      </c>
      <c r="AW199" s="11" t="s">
        <v>31</v>
      </c>
      <c r="AX199" s="11" t="s">
        <v>69</v>
      </c>
      <c r="AY199" s="197" t="s">
        <v>310</v>
      </c>
    </row>
    <row r="200" spans="2:51" s="11" customFormat="1" ht="11.25">
      <c r="B200" s="186"/>
      <c r="C200" s="187"/>
      <c r="D200" s="188" t="s">
        <v>325</v>
      </c>
      <c r="E200" s="189" t="s">
        <v>497</v>
      </c>
      <c r="F200" s="190" t="s">
        <v>498</v>
      </c>
      <c r="G200" s="187"/>
      <c r="H200" s="191">
        <v>913.57</v>
      </c>
      <c r="I200" s="192"/>
      <c r="J200" s="187"/>
      <c r="K200" s="187"/>
      <c r="L200" s="193"/>
      <c r="M200" s="194"/>
      <c r="N200" s="195"/>
      <c r="O200" s="195"/>
      <c r="P200" s="195"/>
      <c r="Q200" s="195"/>
      <c r="R200" s="195"/>
      <c r="S200" s="195"/>
      <c r="T200" s="196"/>
      <c r="AT200" s="197" t="s">
        <v>325</v>
      </c>
      <c r="AU200" s="197" t="s">
        <v>106</v>
      </c>
      <c r="AV200" s="11" t="s">
        <v>106</v>
      </c>
      <c r="AW200" s="11" t="s">
        <v>31</v>
      </c>
      <c r="AX200" s="11" t="s">
        <v>77</v>
      </c>
      <c r="AY200" s="197" t="s">
        <v>310</v>
      </c>
    </row>
    <row r="201" spans="2:65" s="1" customFormat="1" ht="16.5" customHeight="1">
      <c r="B201" s="31"/>
      <c r="C201" s="175" t="s">
        <v>499</v>
      </c>
      <c r="D201" s="175" t="s">
        <v>317</v>
      </c>
      <c r="E201" s="176" t="s">
        <v>500</v>
      </c>
      <c r="F201" s="177" t="s">
        <v>501</v>
      </c>
      <c r="G201" s="178" t="s">
        <v>320</v>
      </c>
      <c r="H201" s="179">
        <v>913.57</v>
      </c>
      <c r="I201" s="180"/>
      <c r="J201" s="179">
        <f>ROUND(I201*H201,2)</f>
        <v>0</v>
      </c>
      <c r="K201" s="177" t="s">
        <v>321</v>
      </c>
      <c r="L201" s="35"/>
      <c r="M201" s="181" t="s">
        <v>1</v>
      </c>
      <c r="N201" s="182" t="s">
        <v>41</v>
      </c>
      <c r="O201" s="57"/>
      <c r="P201" s="183">
        <f>O201*H201</f>
        <v>0</v>
      </c>
      <c r="Q201" s="183">
        <v>0.016</v>
      </c>
      <c r="R201" s="183">
        <f>Q201*H201</f>
        <v>14.617120000000002</v>
      </c>
      <c r="S201" s="183">
        <v>0</v>
      </c>
      <c r="T201" s="184">
        <f>S201*H201</f>
        <v>0</v>
      </c>
      <c r="AR201" s="14" t="s">
        <v>314</v>
      </c>
      <c r="AT201" s="14" t="s">
        <v>317</v>
      </c>
      <c r="AU201" s="14" t="s">
        <v>106</v>
      </c>
      <c r="AY201" s="14" t="s">
        <v>310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4" t="s">
        <v>106</v>
      </c>
      <c r="BK201" s="185">
        <f>ROUND(I201*H201,2)</f>
        <v>0</v>
      </c>
      <c r="BL201" s="14" t="s">
        <v>314</v>
      </c>
      <c r="BM201" s="14" t="s">
        <v>3849</v>
      </c>
    </row>
    <row r="202" spans="2:51" s="12" customFormat="1" ht="11.25">
      <c r="B202" s="198"/>
      <c r="C202" s="199"/>
      <c r="D202" s="188" t="s">
        <v>325</v>
      </c>
      <c r="E202" s="200" t="s">
        <v>1</v>
      </c>
      <c r="F202" s="201" t="s">
        <v>441</v>
      </c>
      <c r="G202" s="199"/>
      <c r="H202" s="200" t="s">
        <v>1</v>
      </c>
      <c r="I202" s="202"/>
      <c r="J202" s="199"/>
      <c r="K202" s="199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325</v>
      </c>
      <c r="AU202" s="207" t="s">
        <v>106</v>
      </c>
      <c r="AV202" s="12" t="s">
        <v>77</v>
      </c>
      <c r="AW202" s="12" t="s">
        <v>31</v>
      </c>
      <c r="AX202" s="12" t="s">
        <v>69</v>
      </c>
      <c r="AY202" s="207" t="s">
        <v>310</v>
      </c>
    </row>
    <row r="203" spans="2:51" s="11" customFormat="1" ht="11.25">
      <c r="B203" s="186"/>
      <c r="C203" s="187"/>
      <c r="D203" s="188" t="s">
        <v>325</v>
      </c>
      <c r="E203" s="189" t="s">
        <v>503</v>
      </c>
      <c r="F203" s="190" t="s">
        <v>484</v>
      </c>
      <c r="G203" s="187"/>
      <c r="H203" s="191">
        <v>83.26</v>
      </c>
      <c r="I203" s="192"/>
      <c r="J203" s="187"/>
      <c r="K203" s="187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325</v>
      </c>
      <c r="AU203" s="197" t="s">
        <v>106</v>
      </c>
      <c r="AV203" s="11" t="s">
        <v>106</v>
      </c>
      <c r="AW203" s="11" t="s">
        <v>31</v>
      </c>
      <c r="AX203" s="11" t="s">
        <v>69</v>
      </c>
      <c r="AY203" s="197" t="s">
        <v>310</v>
      </c>
    </row>
    <row r="204" spans="2:51" s="11" customFormat="1" ht="11.25">
      <c r="B204" s="186"/>
      <c r="C204" s="187"/>
      <c r="D204" s="188" t="s">
        <v>325</v>
      </c>
      <c r="E204" s="189" t="s">
        <v>136</v>
      </c>
      <c r="F204" s="190" t="s">
        <v>485</v>
      </c>
      <c r="G204" s="187"/>
      <c r="H204" s="191">
        <v>169.81</v>
      </c>
      <c r="I204" s="192"/>
      <c r="J204" s="187"/>
      <c r="K204" s="187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325</v>
      </c>
      <c r="AU204" s="197" t="s">
        <v>106</v>
      </c>
      <c r="AV204" s="11" t="s">
        <v>106</v>
      </c>
      <c r="AW204" s="11" t="s">
        <v>31</v>
      </c>
      <c r="AX204" s="11" t="s">
        <v>69</v>
      </c>
      <c r="AY204" s="197" t="s">
        <v>310</v>
      </c>
    </row>
    <row r="205" spans="2:51" s="11" customFormat="1" ht="11.25">
      <c r="B205" s="186"/>
      <c r="C205" s="187"/>
      <c r="D205" s="188" t="s">
        <v>325</v>
      </c>
      <c r="E205" s="189" t="s">
        <v>137</v>
      </c>
      <c r="F205" s="190" t="s">
        <v>486</v>
      </c>
      <c r="G205" s="187"/>
      <c r="H205" s="191">
        <v>173.43</v>
      </c>
      <c r="I205" s="192"/>
      <c r="J205" s="187"/>
      <c r="K205" s="187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325</v>
      </c>
      <c r="AU205" s="197" t="s">
        <v>106</v>
      </c>
      <c r="AV205" s="11" t="s">
        <v>106</v>
      </c>
      <c r="AW205" s="11" t="s">
        <v>31</v>
      </c>
      <c r="AX205" s="11" t="s">
        <v>69</v>
      </c>
      <c r="AY205" s="197" t="s">
        <v>310</v>
      </c>
    </row>
    <row r="206" spans="2:51" s="11" customFormat="1" ht="11.25">
      <c r="B206" s="186"/>
      <c r="C206" s="187"/>
      <c r="D206" s="188" t="s">
        <v>325</v>
      </c>
      <c r="E206" s="189" t="s">
        <v>138</v>
      </c>
      <c r="F206" s="190" t="s">
        <v>487</v>
      </c>
      <c r="G206" s="187"/>
      <c r="H206" s="191">
        <v>22.34</v>
      </c>
      <c r="I206" s="192"/>
      <c r="J206" s="187"/>
      <c r="K206" s="187"/>
      <c r="L206" s="193"/>
      <c r="M206" s="194"/>
      <c r="N206" s="195"/>
      <c r="O206" s="195"/>
      <c r="P206" s="195"/>
      <c r="Q206" s="195"/>
      <c r="R206" s="195"/>
      <c r="S206" s="195"/>
      <c r="T206" s="196"/>
      <c r="AT206" s="197" t="s">
        <v>325</v>
      </c>
      <c r="AU206" s="197" t="s">
        <v>106</v>
      </c>
      <c r="AV206" s="11" t="s">
        <v>106</v>
      </c>
      <c r="AW206" s="11" t="s">
        <v>31</v>
      </c>
      <c r="AX206" s="11" t="s">
        <v>69</v>
      </c>
      <c r="AY206" s="197" t="s">
        <v>310</v>
      </c>
    </row>
    <row r="207" spans="2:51" s="11" customFormat="1" ht="11.25">
      <c r="B207" s="186"/>
      <c r="C207" s="187"/>
      <c r="D207" s="188" t="s">
        <v>325</v>
      </c>
      <c r="E207" s="189" t="s">
        <v>139</v>
      </c>
      <c r="F207" s="190" t="s">
        <v>488</v>
      </c>
      <c r="G207" s="187"/>
      <c r="H207" s="191">
        <v>50.54</v>
      </c>
      <c r="I207" s="192"/>
      <c r="J207" s="187"/>
      <c r="K207" s="187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325</v>
      </c>
      <c r="AU207" s="197" t="s">
        <v>106</v>
      </c>
      <c r="AV207" s="11" t="s">
        <v>106</v>
      </c>
      <c r="AW207" s="11" t="s">
        <v>31</v>
      </c>
      <c r="AX207" s="11" t="s">
        <v>69</v>
      </c>
      <c r="AY207" s="197" t="s">
        <v>310</v>
      </c>
    </row>
    <row r="208" spans="2:51" s="11" customFormat="1" ht="11.25">
      <c r="B208" s="186"/>
      <c r="C208" s="187"/>
      <c r="D208" s="188" t="s">
        <v>325</v>
      </c>
      <c r="E208" s="189" t="s">
        <v>140</v>
      </c>
      <c r="F208" s="190" t="s">
        <v>489</v>
      </c>
      <c r="G208" s="187"/>
      <c r="H208" s="191">
        <v>67.03</v>
      </c>
      <c r="I208" s="192"/>
      <c r="J208" s="187"/>
      <c r="K208" s="187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325</v>
      </c>
      <c r="AU208" s="197" t="s">
        <v>106</v>
      </c>
      <c r="AV208" s="11" t="s">
        <v>106</v>
      </c>
      <c r="AW208" s="11" t="s">
        <v>31</v>
      </c>
      <c r="AX208" s="11" t="s">
        <v>69</v>
      </c>
      <c r="AY208" s="197" t="s">
        <v>310</v>
      </c>
    </row>
    <row r="209" spans="2:51" s="11" customFormat="1" ht="11.25">
      <c r="B209" s="186"/>
      <c r="C209" s="187"/>
      <c r="D209" s="188" t="s">
        <v>325</v>
      </c>
      <c r="E209" s="189" t="s">
        <v>141</v>
      </c>
      <c r="F209" s="190" t="s">
        <v>490</v>
      </c>
      <c r="G209" s="187"/>
      <c r="H209" s="191">
        <v>240.4</v>
      </c>
      <c r="I209" s="192"/>
      <c r="J209" s="187"/>
      <c r="K209" s="187"/>
      <c r="L209" s="193"/>
      <c r="M209" s="194"/>
      <c r="N209" s="195"/>
      <c r="O209" s="195"/>
      <c r="P209" s="195"/>
      <c r="Q209" s="195"/>
      <c r="R209" s="195"/>
      <c r="S209" s="195"/>
      <c r="T209" s="196"/>
      <c r="AT209" s="197" t="s">
        <v>325</v>
      </c>
      <c r="AU209" s="197" t="s">
        <v>106</v>
      </c>
      <c r="AV209" s="11" t="s">
        <v>106</v>
      </c>
      <c r="AW209" s="11" t="s">
        <v>31</v>
      </c>
      <c r="AX209" s="11" t="s">
        <v>69</v>
      </c>
      <c r="AY209" s="197" t="s">
        <v>310</v>
      </c>
    </row>
    <row r="210" spans="2:51" s="12" customFormat="1" ht="11.25">
      <c r="B210" s="198"/>
      <c r="C210" s="199"/>
      <c r="D210" s="188" t="s">
        <v>325</v>
      </c>
      <c r="E210" s="200" t="s">
        <v>1</v>
      </c>
      <c r="F210" s="201" t="s">
        <v>491</v>
      </c>
      <c r="G210" s="199"/>
      <c r="H210" s="200" t="s">
        <v>1</v>
      </c>
      <c r="I210" s="202"/>
      <c r="J210" s="199"/>
      <c r="K210" s="199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325</v>
      </c>
      <c r="AU210" s="207" t="s">
        <v>106</v>
      </c>
      <c r="AV210" s="12" t="s">
        <v>77</v>
      </c>
      <c r="AW210" s="12" t="s">
        <v>31</v>
      </c>
      <c r="AX210" s="12" t="s">
        <v>69</v>
      </c>
      <c r="AY210" s="207" t="s">
        <v>310</v>
      </c>
    </row>
    <row r="211" spans="2:51" s="11" customFormat="1" ht="11.25">
      <c r="B211" s="186"/>
      <c r="C211" s="187"/>
      <c r="D211" s="188" t="s">
        <v>325</v>
      </c>
      <c r="E211" s="189" t="s">
        <v>142</v>
      </c>
      <c r="F211" s="190" t="s">
        <v>492</v>
      </c>
      <c r="G211" s="187"/>
      <c r="H211" s="191">
        <v>-29.99</v>
      </c>
      <c r="I211" s="192"/>
      <c r="J211" s="187"/>
      <c r="K211" s="187"/>
      <c r="L211" s="193"/>
      <c r="M211" s="194"/>
      <c r="N211" s="195"/>
      <c r="O211" s="195"/>
      <c r="P211" s="195"/>
      <c r="Q211" s="195"/>
      <c r="R211" s="195"/>
      <c r="S211" s="195"/>
      <c r="T211" s="196"/>
      <c r="AT211" s="197" t="s">
        <v>325</v>
      </c>
      <c r="AU211" s="197" t="s">
        <v>106</v>
      </c>
      <c r="AV211" s="11" t="s">
        <v>106</v>
      </c>
      <c r="AW211" s="11" t="s">
        <v>31</v>
      </c>
      <c r="AX211" s="11" t="s">
        <v>69</v>
      </c>
      <c r="AY211" s="197" t="s">
        <v>310</v>
      </c>
    </row>
    <row r="212" spans="2:51" s="12" customFormat="1" ht="11.25">
      <c r="B212" s="198"/>
      <c r="C212" s="199"/>
      <c r="D212" s="188" t="s">
        <v>325</v>
      </c>
      <c r="E212" s="200" t="s">
        <v>1</v>
      </c>
      <c r="F212" s="201" t="s">
        <v>473</v>
      </c>
      <c r="G212" s="199"/>
      <c r="H212" s="200" t="s">
        <v>1</v>
      </c>
      <c r="I212" s="202"/>
      <c r="J212" s="199"/>
      <c r="K212" s="199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325</v>
      </c>
      <c r="AU212" s="207" t="s">
        <v>106</v>
      </c>
      <c r="AV212" s="12" t="s">
        <v>77</v>
      </c>
      <c r="AW212" s="12" t="s">
        <v>31</v>
      </c>
      <c r="AX212" s="12" t="s">
        <v>69</v>
      </c>
      <c r="AY212" s="207" t="s">
        <v>310</v>
      </c>
    </row>
    <row r="213" spans="2:51" s="11" customFormat="1" ht="11.25">
      <c r="B213" s="186"/>
      <c r="C213" s="187"/>
      <c r="D213" s="188" t="s">
        <v>325</v>
      </c>
      <c r="E213" s="189" t="s">
        <v>143</v>
      </c>
      <c r="F213" s="190" t="s">
        <v>493</v>
      </c>
      <c r="G213" s="187"/>
      <c r="H213" s="191">
        <v>27.8</v>
      </c>
      <c r="I213" s="192"/>
      <c r="J213" s="187"/>
      <c r="K213" s="187"/>
      <c r="L213" s="193"/>
      <c r="M213" s="194"/>
      <c r="N213" s="195"/>
      <c r="O213" s="195"/>
      <c r="P213" s="195"/>
      <c r="Q213" s="195"/>
      <c r="R213" s="195"/>
      <c r="S213" s="195"/>
      <c r="T213" s="196"/>
      <c r="AT213" s="197" t="s">
        <v>325</v>
      </c>
      <c r="AU213" s="197" t="s">
        <v>106</v>
      </c>
      <c r="AV213" s="11" t="s">
        <v>106</v>
      </c>
      <c r="AW213" s="11" t="s">
        <v>31</v>
      </c>
      <c r="AX213" s="11" t="s">
        <v>69</v>
      </c>
      <c r="AY213" s="197" t="s">
        <v>310</v>
      </c>
    </row>
    <row r="214" spans="2:51" s="11" customFormat="1" ht="11.25">
      <c r="B214" s="186"/>
      <c r="C214" s="187"/>
      <c r="D214" s="188" t="s">
        <v>325</v>
      </c>
      <c r="E214" s="189" t="s">
        <v>144</v>
      </c>
      <c r="F214" s="190" t="s">
        <v>494</v>
      </c>
      <c r="G214" s="187"/>
      <c r="H214" s="191">
        <v>12.65</v>
      </c>
      <c r="I214" s="192"/>
      <c r="J214" s="187"/>
      <c r="K214" s="187"/>
      <c r="L214" s="193"/>
      <c r="M214" s="194"/>
      <c r="N214" s="195"/>
      <c r="O214" s="195"/>
      <c r="P214" s="195"/>
      <c r="Q214" s="195"/>
      <c r="R214" s="195"/>
      <c r="S214" s="195"/>
      <c r="T214" s="196"/>
      <c r="AT214" s="197" t="s">
        <v>325</v>
      </c>
      <c r="AU214" s="197" t="s">
        <v>106</v>
      </c>
      <c r="AV214" s="11" t="s">
        <v>106</v>
      </c>
      <c r="AW214" s="11" t="s">
        <v>31</v>
      </c>
      <c r="AX214" s="11" t="s">
        <v>69</v>
      </c>
      <c r="AY214" s="197" t="s">
        <v>310</v>
      </c>
    </row>
    <row r="215" spans="2:51" s="11" customFormat="1" ht="11.25">
      <c r="B215" s="186"/>
      <c r="C215" s="187"/>
      <c r="D215" s="188" t="s">
        <v>325</v>
      </c>
      <c r="E215" s="189" t="s">
        <v>145</v>
      </c>
      <c r="F215" s="190" t="s">
        <v>495</v>
      </c>
      <c r="G215" s="187"/>
      <c r="H215" s="191">
        <v>44.16</v>
      </c>
      <c r="I215" s="192"/>
      <c r="J215" s="187"/>
      <c r="K215" s="187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325</v>
      </c>
      <c r="AU215" s="197" t="s">
        <v>106</v>
      </c>
      <c r="AV215" s="11" t="s">
        <v>106</v>
      </c>
      <c r="AW215" s="11" t="s">
        <v>31</v>
      </c>
      <c r="AX215" s="11" t="s">
        <v>69</v>
      </c>
      <c r="AY215" s="197" t="s">
        <v>310</v>
      </c>
    </row>
    <row r="216" spans="2:51" s="11" customFormat="1" ht="11.25">
      <c r="B216" s="186"/>
      <c r="C216" s="187"/>
      <c r="D216" s="188" t="s">
        <v>325</v>
      </c>
      <c r="E216" s="189" t="s">
        <v>146</v>
      </c>
      <c r="F216" s="190" t="s">
        <v>496</v>
      </c>
      <c r="G216" s="187"/>
      <c r="H216" s="191">
        <v>52.14</v>
      </c>
      <c r="I216" s="192"/>
      <c r="J216" s="187"/>
      <c r="K216" s="187"/>
      <c r="L216" s="193"/>
      <c r="M216" s="194"/>
      <c r="N216" s="195"/>
      <c r="O216" s="195"/>
      <c r="P216" s="195"/>
      <c r="Q216" s="195"/>
      <c r="R216" s="195"/>
      <c r="S216" s="195"/>
      <c r="T216" s="196"/>
      <c r="AT216" s="197" t="s">
        <v>325</v>
      </c>
      <c r="AU216" s="197" t="s">
        <v>106</v>
      </c>
      <c r="AV216" s="11" t="s">
        <v>106</v>
      </c>
      <c r="AW216" s="11" t="s">
        <v>31</v>
      </c>
      <c r="AX216" s="11" t="s">
        <v>69</v>
      </c>
      <c r="AY216" s="197" t="s">
        <v>310</v>
      </c>
    </row>
    <row r="217" spans="2:51" s="11" customFormat="1" ht="11.25">
      <c r="B217" s="186"/>
      <c r="C217" s="187"/>
      <c r="D217" s="188" t="s">
        <v>325</v>
      </c>
      <c r="E217" s="189" t="s">
        <v>504</v>
      </c>
      <c r="F217" s="190" t="s">
        <v>505</v>
      </c>
      <c r="G217" s="187"/>
      <c r="H217" s="191">
        <v>913.57</v>
      </c>
      <c r="I217" s="192"/>
      <c r="J217" s="187"/>
      <c r="K217" s="187"/>
      <c r="L217" s="193"/>
      <c r="M217" s="194"/>
      <c r="N217" s="195"/>
      <c r="O217" s="195"/>
      <c r="P217" s="195"/>
      <c r="Q217" s="195"/>
      <c r="R217" s="195"/>
      <c r="S217" s="195"/>
      <c r="T217" s="196"/>
      <c r="AT217" s="197" t="s">
        <v>325</v>
      </c>
      <c r="AU217" s="197" t="s">
        <v>106</v>
      </c>
      <c r="AV217" s="11" t="s">
        <v>106</v>
      </c>
      <c r="AW217" s="11" t="s">
        <v>31</v>
      </c>
      <c r="AX217" s="11" t="s">
        <v>77</v>
      </c>
      <c r="AY217" s="197" t="s">
        <v>310</v>
      </c>
    </row>
    <row r="218" spans="2:65" s="1" customFormat="1" ht="16.5" customHeight="1">
      <c r="B218" s="31"/>
      <c r="C218" s="175" t="s">
        <v>7</v>
      </c>
      <c r="D218" s="175" t="s">
        <v>317</v>
      </c>
      <c r="E218" s="176" t="s">
        <v>506</v>
      </c>
      <c r="F218" s="177" t="s">
        <v>507</v>
      </c>
      <c r="G218" s="178" t="s">
        <v>320</v>
      </c>
      <c r="H218" s="179">
        <v>277.45</v>
      </c>
      <c r="I218" s="180"/>
      <c r="J218" s="179">
        <f>ROUND(I218*H218,2)</f>
        <v>0</v>
      </c>
      <c r="K218" s="177" t="s">
        <v>321</v>
      </c>
      <c r="L218" s="35"/>
      <c r="M218" s="181" t="s">
        <v>1</v>
      </c>
      <c r="N218" s="182" t="s">
        <v>41</v>
      </c>
      <c r="O218" s="57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AR218" s="14" t="s">
        <v>314</v>
      </c>
      <c r="AT218" s="14" t="s">
        <v>317</v>
      </c>
      <c r="AU218" s="14" t="s">
        <v>106</v>
      </c>
      <c r="AY218" s="14" t="s">
        <v>310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4" t="s">
        <v>106</v>
      </c>
      <c r="BK218" s="185">
        <f>ROUND(I218*H218,2)</f>
        <v>0</v>
      </c>
      <c r="BL218" s="14" t="s">
        <v>314</v>
      </c>
      <c r="BM218" s="14" t="s">
        <v>3850</v>
      </c>
    </row>
    <row r="219" spans="2:51" s="12" customFormat="1" ht="11.25">
      <c r="B219" s="198"/>
      <c r="C219" s="199"/>
      <c r="D219" s="188" t="s">
        <v>325</v>
      </c>
      <c r="E219" s="200" t="s">
        <v>1</v>
      </c>
      <c r="F219" s="201" t="s">
        <v>441</v>
      </c>
      <c r="G219" s="199"/>
      <c r="H219" s="200" t="s">
        <v>1</v>
      </c>
      <c r="I219" s="202"/>
      <c r="J219" s="199"/>
      <c r="K219" s="199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325</v>
      </c>
      <c r="AU219" s="207" t="s">
        <v>106</v>
      </c>
      <c r="AV219" s="12" t="s">
        <v>77</v>
      </c>
      <c r="AW219" s="12" t="s">
        <v>31</v>
      </c>
      <c r="AX219" s="12" t="s">
        <v>69</v>
      </c>
      <c r="AY219" s="207" t="s">
        <v>310</v>
      </c>
    </row>
    <row r="220" spans="2:51" s="11" customFormat="1" ht="11.25">
      <c r="B220" s="186"/>
      <c r="C220" s="187"/>
      <c r="D220" s="188" t="s">
        <v>325</v>
      </c>
      <c r="E220" s="189" t="s">
        <v>509</v>
      </c>
      <c r="F220" s="190" t="s">
        <v>510</v>
      </c>
      <c r="G220" s="187"/>
      <c r="H220" s="191">
        <v>24.19</v>
      </c>
      <c r="I220" s="192"/>
      <c r="J220" s="187"/>
      <c r="K220" s="187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325</v>
      </c>
      <c r="AU220" s="197" t="s">
        <v>106</v>
      </c>
      <c r="AV220" s="11" t="s">
        <v>106</v>
      </c>
      <c r="AW220" s="11" t="s">
        <v>31</v>
      </c>
      <c r="AX220" s="11" t="s">
        <v>69</v>
      </c>
      <c r="AY220" s="197" t="s">
        <v>310</v>
      </c>
    </row>
    <row r="221" spans="2:51" s="12" customFormat="1" ht="11.25">
      <c r="B221" s="198"/>
      <c r="C221" s="199"/>
      <c r="D221" s="188" t="s">
        <v>325</v>
      </c>
      <c r="E221" s="200" t="s">
        <v>1</v>
      </c>
      <c r="F221" s="201" t="s">
        <v>511</v>
      </c>
      <c r="G221" s="199"/>
      <c r="H221" s="200" t="s">
        <v>1</v>
      </c>
      <c r="I221" s="202"/>
      <c r="J221" s="199"/>
      <c r="K221" s="199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325</v>
      </c>
      <c r="AU221" s="207" t="s">
        <v>106</v>
      </c>
      <c r="AV221" s="12" t="s">
        <v>77</v>
      </c>
      <c r="AW221" s="12" t="s">
        <v>31</v>
      </c>
      <c r="AX221" s="12" t="s">
        <v>69</v>
      </c>
      <c r="AY221" s="207" t="s">
        <v>310</v>
      </c>
    </row>
    <row r="222" spans="2:51" s="11" customFormat="1" ht="11.25">
      <c r="B222" s="186"/>
      <c r="C222" s="187"/>
      <c r="D222" s="188" t="s">
        <v>325</v>
      </c>
      <c r="E222" s="189" t="s">
        <v>147</v>
      </c>
      <c r="F222" s="190" t="s">
        <v>512</v>
      </c>
      <c r="G222" s="187"/>
      <c r="H222" s="191">
        <v>56.29</v>
      </c>
      <c r="I222" s="192"/>
      <c r="J222" s="187"/>
      <c r="K222" s="187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325</v>
      </c>
      <c r="AU222" s="197" t="s">
        <v>106</v>
      </c>
      <c r="AV222" s="11" t="s">
        <v>106</v>
      </c>
      <c r="AW222" s="11" t="s">
        <v>31</v>
      </c>
      <c r="AX222" s="11" t="s">
        <v>69</v>
      </c>
      <c r="AY222" s="197" t="s">
        <v>310</v>
      </c>
    </row>
    <row r="223" spans="2:51" s="11" customFormat="1" ht="11.25">
      <c r="B223" s="186"/>
      <c r="C223" s="187"/>
      <c r="D223" s="188" t="s">
        <v>325</v>
      </c>
      <c r="E223" s="189" t="s">
        <v>149</v>
      </c>
      <c r="F223" s="190" t="s">
        <v>513</v>
      </c>
      <c r="G223" s="187"/>
      <c r="H223" s="191">
        <v>18.55</v>
      </c>
      <c r="I223" s="192"/>
      <c r="J223" s="187"/>
      <c r="K223" s="187"/>
      <c r="L223" s="193"/>
      <c r="M223" s="194"/>
      <c r="N223" s="195"/>
      <c r="O223" s="195"/>
      <c r="P223" s="195"/>
      <c r="Q223" s="195"/>
      <c r="R223" s="195"/>
      <c r="S223" s="195"/>
      <c r="T223" s="196"/>
      <c r="AT223" s="197" t="s">
        <v>325</v>
      </c>
      <c r="AU223" s="197" t="s">
        <v>106</v>
      </c>
      <c r="AV223" s="11" t="s">
        <v>106</v>
      </c>
      <c r="AW223" s="11" t="s">
        <v>31</v>
      </c>
      <c r="AX223" s="11" t="s">
        <v>69</v>
      </c>
      <c r="AY223" s="197" t="s">
        <v>310</v>
      </c>
    </row>
    <row r="224" spans="2:51" s="12" customFormat="1" ht="11.25">
      <c r="B224" s="198"/>
      <c r="C224" s="199"/>
      <c r="D224" s="188" t="s">
        <v>325</v>
      </c>
      <c r="E224" s="200" t="s">
        <v>1</v>
      </c>
      <c r="F224" s="201" t="s">
        <v>514</v>
      </c>
      <c r="G224" s="199"/>
      <c r="H224" s="200" t="s">
        <v>1</v>
      </c>
      <c r="I224" s="202"/>
      <c r="J224" s="199"/>
      <c r="K224" s="199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325</v>
      </c>
      <c r="AU224" s="207" t="s">
        <v>106</v>
      </c>
      <c r="AV224" s="12" t="s">
        <v>77</v>
      </c>
      <c r="AW224" s="12" t="s">
        <v>31</v>
      </c>
      <c r="AX224" s="12" t="s">
        <v>69</v>
      </c>
      <c r="AY224" s="207" t="s">
        <v>310</v>
      </c>
    </row>
    <row r="225" spans="2:51" s="11" customFormat="1" ht="11.25">
      <c r="B225" s="186"/>
      <c r="C225" s="187"/>
      <c r="D225" s="188" t="s">
        <v>325</v>
      </c>
      <c r="E225" s="189" t="s">
        <v>151</v>
      </c>
      <c r="F225" s="190" t="s">
        <v>515</v>
      </c>
      <c r="G225" s="187"/>
      <c r="H225" s="191">
        <v>115.26</v>
      </c>
      <c r="I225" s="192"/>
      <c r="J225" s="187"/>
      <c r="K225" s="187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325</v>
      </c>
      <c r="AU225" s="197" t="s">
        <v>106</v>
      </c>
      <c r="AV225" s="11" t="s">
        <v>106</v>
      </c>
      <c r="AW225" s="11" t="s">
        <v>31</v>
      </c>
      <c r="AX225" s="11" t="s">
        <v>69</v>
      </c>
      <c r="AY225" s="197" t="s">
        <v>310</v>
      </c>
    </row>
    <row r="226" spans="2:51" s="12" customFormat="1" ht="11.25">
      <c r="B226" s="198"/>
      <c r="C226" s="199"/>
      <c r="D226" s="188" t="s">
        <v>325</v>
      </c>
      <c r="E226" s="200" t="s">
        <v>1</v>
      </c>
      <c r="F226" s="201" t="s">
        <v>516</v>
      </c>
      <c r="G226" s="199"/>
      <c r="H226" s="200" t="s">
        <v>1</v>
      </c>
      <c r="I226" s="202"/>
      <c r="J226" s="199"/>
      <c r="K226" s="199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325</v>
      </c>
      <c r="AU226" s="207" t="s">
        <v>106</v>
      </c>
      <c r="AV226" s="12" t="s">
        <v>77</v>
      </c>
      <c r="AW226" s="12" t="s">
        <v>31</v>
      </c>
      <c r="AX226" s="12" t="s">
        <v>69</v>
      </c>
      <c r="AY226" s="207" t="s">
        <v>310</v>
      </c>
    </row>
    <row r="227" spans="2:51" s="11" customFormat="1" ht="11.25">
      <c r="B227" s="186"/>
      <c r="C227" s="187"/>
      <c r="D227" s="188" t="s">
        <v>325</v>
      </c>
      <c r="E227" s="189" t="s">
        <v>153</v>
      </c>
      <c r="F227" s="190" t="s">
        <v>517</v>
      </c>
      <c r="G227" s="187"/>
      <c r="H227" s="191">
        <v>63.16</v>
      </c>
      <c r="I227" s="192"/>
      <c r="J227" s="187"/>
      <c r="K227" s="187"/>
      <c r="L227" s="193"/>
      <c r="M227" s="194"/>
      <c r="N227" s="195"/>
      <c r="O227" s="195"/>
      <c r="P227" s="195"/>
      <c r="Q227" s="195"/>
      <c r="R227" s="195"/>
      <c r="S227" s="195"/>
      <c r="T227" s="196"/>
      <c r="AT227" s="197" t="s">
        <v>325</v>
      </c>
      <c r="AU227" s="197" t="s">
        <v>106</v>
      </c>
      <c r="AV227" s="11" t="s">
        <v>106</v>
      </c>
      <c r="AW227" s="11" t="s">
        <v>31</v>
      </c>
      <c r="AX227" s="11" t="s">
        <v>69</v>
      </c>
      <c r="AY227" s="197" t="s">
        <v>310</v>
      </c>
    </row>
    <row r="228" spans="2:51" s="11" customFormat="1" ht="11.25">
      <c r="B228" s="186"/>
      <c r="C228" s="187"/>
      <c r="D228" s="188" t="s">
        <v>325</v>
      </c>
      <c r="E228" s="189" t="s">
        <v>518</v>
      </c>
      <c r="F228" s="190" t="s">
        <v>519</v>
      </c>
      <c r="G228" s="187"/>
      <c r="H228" s="191">
        <v>277.45</v>
      </c>
      <c r="I228" s="192"/>
      <c r="J228" s="187"/>
      <c r="K228" s="187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325</v>
      </c>
      <c r="AU228" s="197" t="s">
        <v>106</v>
      </c>
      <c r="AV228" s="11" t="s">
        <v>106</v>
      </c>
      <c r="AW228" s="11" t="s">
        <v>31</v>
      </c>
      <c r="AX228" s="11" t="s">
        <v>77</v>
      </c>
      <c r="AY228" s="197" t="s">
        <v>310</v>
      </c>
    </row>
    <row r="229" spans="2:65" s="1" customFormat="1" ht="16.5" customHeight="1">
      <c r="B229" s="31"/>
      <c r="C229" s="175" t="s">
        <v>520</v>
      </c>
      <c r="D229" s="175" t="s">
        <v>317</v>
      </c>
      <c r="E229" s="176" t="s">
        <v>521</v>
      </c>
      <c r="F229" s="177" t="s">
        <v>522</v>
      </c>
      <c r="G229" s="178" t="s">
        <v>320</v>
      </c>
      <c r="H229" s="179">
        <v>926.94</v>
      </c>
      <c r="I229" s="180"/>
      <c r="J229" s="179">
        <f>ROUND(I229*H229,2)</f>
        <v>0</v>
      </c>
      <c r="K229" s="177" t="s">
        <v>321</v>
      </c>
      <c r="L229" s="35"/>
      <c r="M229" s="181" t="s">
        <v>1</v>
      </c>
      <c r="N229" s="182" t="s">
        <v>41</v>
      </c>
      <c r="O229" s="57"/>
      <c r="P229" s="183">
        <f>O229*H229</f>
        <v>0</v>
      </c>
      <c r="Q229" s="183">
        <v>0.00026</v>
      </c>
      <c r="R229" s="183">
        <f>Q229*H229</f>
        <v>0.24100439999999998</v>
      </c>
      <c r="S229" s="183">
        <v>0</v>
      </c>
      <c r="T229" s="184">
        <f>S229*H229</f>
        <v>0</v>
      </c>
      <c r="AR229" s="14" t="s">
        <v>314</v>
      </c>
      <c r="AT229" s="14" t="s">
        <v>317</v>
      </c>
      <c r="AU229" s="14" t="s">
        <v>106</v>
      </c>
      <c r="AY229" s="14" t="s">
        <v>310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4" t="s">
        <v>106</v>
      </c>
      <c r="BK229" s="185">
        <f>ROUND(I229*H229,2)</f>
        <v>0</v>
      </c>
      <c r="BL229" s="14" t="s">
        <v>314</v>
      </c>
      <c r="BM229" s="14" t="s">
        <v>3851</v>
      </c>
    </row>
    <row r="230" spans="2:51" s="12" customFormat="1" ht="11.25">
      <c r="B230" s="198"/>
      <c r="C230" s="199"/>
      <c r="D230" s="188" t="s">
        <v>325</v>
      </c>
      <c r="E230" s="200" t="s">
        <v>1</v>
      </c>
      <c r="F230" s="201" t="s">
        <v>524</v>
      </c>
      <c r="G230" s="199"/>
      <c r="H230" s="200" t="s">
        <v>1</v>
      </c>
      <c r="I230" s="202"/>
      <c r="J230" s="199"/>
      <c r="K230" s="199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325</v>
      </c>
      <c r="AU230" s="207" t="s">
        <v>106</v>
      </c>
      <c r="AV230" s="12" t="s">
        <v>77</v>
      </c>
      <c r="AW230" s="12" t="s">
        <v>31</v>
      </c>
      <c r="AX230" s="12" t="s">
        <v>69</v>
      </c>
      <c r="AY230" s="207" t="s">
        <v>310</v>
      </c>
    </row>
    <row r="231" spans="2:51" s="11" customFormat="1" ht="11.25">
      <c r="B231" s="186"/>
      <c r="C231" s="187"/>
      <c r="D231" s="188" t="s">
        <v>325</v>
      </c>
      <c r="E231" s="189" t="s">
        <v>525</v>
      </c>
      <c r="F231" s="190" t="s">
        <v>3852</v>
      </c>
      <c r="G231" s="187"/>
      <c r="H231" s="191">
        <v>493.81</v>
      </c>
      <c r="I231" s="192"/>
      <c r="J231" s="187"/>
      <c r="K231" s="187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325</v>
      </c>
      <c r="AU231" s="197" t="s">
        <v>106</v>
      </c>
      <c r="AV231" s="11" t="s">
        <v>106</v>
      </c>
      <c r="AW231" s="11" t="s">
        <v>31</v>
      </c>
      <c r="AX231" s="11" t="s">
        <v>69</v>
      </c>
      <c r="AY231" s="197" t="s">
        <v>310</v>
      </c>
    </row>
    <row r="232" spans="2:51" s="11" customFormat="1" ht="11.25">
      <c r="B232" s="186"/>
      <c r="C232" s="187"/>
      <c r="D232" s="188" t="s">
        <v>325</v>
      </c>
      <c r="E232" s="189" t="s">
        <v>155</v>
      </c>
      <c r="F232" s="190" t="s">
        <v>3853</v>
      </c>
      <c r="G232" s="187"/>
      <c r="H232" s="191">
        <v>493.81</v>
      </c>
      <c r="I232" s="192"/>
      <c r="J232" s="187"/>
      <c r="K232" s="187"/>
      <c r="L232" s="193"/>
      <c r="M232" s="194"/>
      <c r="N232" s="195"/>
      <c r="O232" s="195"/>
      <c r="P232" s="195"/>
      <c r="Q232" s="195"/>
      <c r="R232" s="195"/>
      <c r="S232" s="195"/>
      <c r="T232" s="196"/>
      <c r="AT232" s="197" t="s">
        <v>325</v>
      </c>
      <c r="AU232" s="197" t="s">
        <v>106</v>
      </c>
      <c r="AV232" s="11" t="s">
        <v>106</v>
      </c>
      <c r="AW232" s="11" t="s">
        <v>31</v>
      </c>
      <c r="AX232" s="11" t="s">
        <v>69</v>
      </c>
      <c r="AY232" s="197" t="s">
        <v>310</v>
      </c>
    </row>
    <row r="233" spans="2:51" s="12" customFormat="1" ht="11.25">
      <c r="B233" s="198"/>
      <c r="C233" s="199"/>
      <c r="D233" s="188" t="s">
        <v>325</v>
      </c>
      <c r="E233" s="200" t="s">
        <v>1</v>
      </c>
      <c r="F233" s="201" t="s">
        <v>527</v>
      </c>
      <c r="G233" s="199"/>
      <c r="H233" s="200" t="s">
        <v>1</v>
      </c>
      <c r="I233" s="202"/>
      <c r="J233" s="199"/>
      <c r="K233" s="199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325</v>
      </c>
      <c r="AU233" s="207" t="s">
        <v>106</v>
      </c>
      <c r="AV233" s="12" t="s">
        <v>77</v>
      </c>
      <c r="AW233" s="12" t="s">
        <v>31</v>
      </c>
      <c r="AX233" s="12" t="s">
        <v>69</v>
      </c>
      <c r="AY233" s="207" t="s">
        <v>310</v>
      </c>
    </row>
    <row r="234" spans="2:51" s="11" customFormat="1" ht="11.25">
      <c r="B234" s="186"/>
      <c r="C234" s="187"/>
      <c r="D234" s="188" t="s">
        <v>325</v>
      </c>
      <c r="E234" s="189" t="s">
        <v>157</v>
      </c>
      <c r="F234" s="190" t="s">
        <v>528</v>
      </c>
      <c r="G234" s="187"/>
      <c r="H234" s="191">
        <v>129.68</v>
      </c>
      <c r="I234" s="192"/>
      <c r="J234" s="187"/>
      <c r="K234" s="187"/>
      <c r="L234" s="193"/>
      <c r="M234" s="194"/>
      <c r="N234" s="195"/>
      <c r="O234" s="195"/>
      <c r="P234" s="195"/>
      <c r="Q234" s="195"/>
      <c r="R234" s="195"/>
      <c r="S234" s="195"/>
      <c r="T234" s="196"/>
      <c r="AT234" s="197" t="s">
        <v>325</v>
      </c>
      <c r="AU234" s="197" t="s">
        <v>106</v>
      </c>
      <c r="AV234" s="11" t="s">
        <v>106</v>
      </c>
      <c r="AW234" s="11" t="s">
        <v>31</v>
      </c>
      <c r="AX234" s="11" t="s">
        <v>69</v>
      </c>
      <c r="AY234" s="197" t="s">
        <v>310</v>
      </c>
    </row>
    <row r="235" spans="2:51" s="12" customFormat="1" ht="11.25">
      <c r="B235" s="198"/>
      <c r="C235" s="199"/>
      <c r="D235" s="188" t="s">
        <v>325</v>
      </c>
      <c r="E235" s="200" t="s">
        <v>1</v>
      </c>
      <c r="F235" s="201" t="s">
        <v>524</v>
      </c>
      <c r="G235" s="199"/>
      <c r="H235" s="200" t="s">
        <v>1</v>
      </c>
      <c r="I235" s="202"/>
      <c r="J235" s="199"/>
      <c r="K235" s="199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325</v>
      </c>
      <c r="AU235" s="207" t="s">
        <v>106</v>
      </c>
      <c r="AV235" s="12" t="s">
        <v>77</v>
      </c>
      <c r="AW235" s="12" t="s">
        <v>31</v>
      </c>
      <c r="AX235" s="12" t="s">
        <v>69</v>
      </c>
      <c r="AY235" s="207" t="s">
        <v>310</v>
      </c>
    </row>
    <row r="236" spans="2:51" s="11" customFormat="1" ht="11.25">
      <c r="B236" s="186"/>
      <c r="C236" s="187"/>
      <c r="D236" s="188" t="s">
        <v>325</v>
      </c>
      <c r="E236" s="189" t="s">
        <v>159</v>
      </c>
      <c r="F236" s="190" t="s">
        <v>529</v>
      </c>
      <c r="G236" s="187"/>
      <c r="H236" s="191">
        <v>128.42</v>
      </c>
      <c r="I236" s="192"/>
      <c r="J236" s="187"/>
      <c r="K236" s="187"/>
      <c r="L236" s="193"/>
      <c r="M236" s="194"/>
      <c r="N236" s="195"/>
      <c r="O236" s="195"/>
      <c r="P236" s="195"/>
      <c r="Q236" s="195"/>
      <c r="R236" s="195"/>
      <c r="S236" s="195"/>
      <c r="T236" s="196"/>
      <c r="AT236" s="197" t="s">
        <v>325</v>
      </c>
      <c r="AU236" s="197" t="s">
        <v>106</v>
      </c>
      <c r="AV236" s="11" t="s">
        <v>106</v>
      </c>
      <c r="AW236" s="11" t="s">
        <v>31</v>
      </c>
      <c r="AX236" s="11" t="s">
        <v>69</v>
      </c>
      <c r="AY236" s="197" t="s">
        <v>310</v>
      </c>
    </row>
    <row r="237" spans="2:51" s="12" customFormat="1" ht="11.25">
      <c r="B237" s="198"/>
      <c r="C237" s="199"/>
      <c r="D237" s="188" t="s">
        <v>325</v>
      </c>
      <c r="E237" s="200" t="s">
        <v>1</v>
      </c>
      <c r="F237" s="201" t="s">
        <v>530</v>
      </c>
      <c r="G237" s="199"/>
      <c r="H237" s="200" t="s">
        <v>1</v>
      </c>
      <c r="I237" s="202"/>
      <c r="J237" s="199"/>
      <c r="K237" s="199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325</v>
      </c>
      <c r="AU237" s="207" t="s">
        <v>106</v>
      </c>
      <c r="AV237" s="12" t="s">
        <v>77</v>
      </c>
      <c r="AW237" s="12" t="s">
        <v>31</v>
      </c>
      <c r="AX237" s="12" t="s">
        <v>69</v>
      </c>
      <c r="AY237" s="207" t="s">
        <v>310</v>
      </c>
    </row>
    <row r="238" spans="2:51" s="11" customFormat="1" ht="11.25">
      <c r="B238" s="186"/>
      <c r="C238" s="187"/>
      <c r="D238" s="188" t="s">
        <v>325</v>
      </c>
      <c r="E238" s="189" t="s">
        <v>161</v>
      </c>
      <c r="F238" s="190" t="s">
        <v>531</v>
      </c>
      <c r="G238" s="187"/>
      <c r="H238" s="191">
        <v>208.23</v>
      </c>
      <c r="I238" s="192"/>
      <c r="J238" s="187"/>
      <c r="K238" s="187"/>
      <c r="L238" s="193"/>
      <c r="M238" s="194"/>
      <c r="N238" s="195"/>
      <c r="O238" s="195"/>
      <c r="P238" s="195"/>
      <c r="Q238" s="195"/>
      <c r="R238" s="195"/>
      <c r="S238" s="195"/>
      <c r="T238" s="196"/>
      <c r="AT238" s="197" t="s">
        <v>325</v>
      </c>
      <c r="AU238" s="197" t="s">
        <v>106</v>
      </c>
      <c r="AV238" s="11" t="s">
        <v>106</v>
      </c>
      <c r="AW238" s="11" t="s">
        <v>31</v>
      </c>
      <c r="AX238" s="11" t="s">
        <v>69</v>
      </c>
      <c r="AY238" s="197" t="s">
        <v>310</v>
      </c>
    </row>
    <row r="239" spans="2:51" s="12" customFormat="1" ht="11.25">
      <c r="B239" s="198"/>
      <c r="C239" s="199"/>
      <c r="D239" s="188" t="s">
        <v>325</v>
      </c>
      <c r="E239" s="200" t="s">
        <v>1</v>
      </c>
      <c r="F239" s="201" t="s">
        <v>532</v>
      </c>
      <c r="G239" s="199"/>
      <c r="H239" s="200" t="s">
        <v>1</v>
      </c>
      <c r="I239" s="202"/>
      <c r="J239" s="199"/>
      <c r="K239" s="199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325</v>
      </c>
      <c r="AU239" s="207" t="s">
        <v>106</v>
      </c>
      <c r="AV239" s="12" t="s">
        <v>77</v>
      </c>
      <c r="AW239" s="12" t="s">
        <v>31</v>
      </c>
      <c r="AX239" s="12" t="s">
        <v>69</v>
      </c>
      <c r="AY239" s="207" t="s">
        <v>310</v>
      </c>
    </row>
    <row r="240" spans="2:51" s="11" customFormat="1" ht="11.25">
      <c r="B240" s="186"/>
      <c r="C240" s="187"/>
      <c r="D240" s="188" t="s">
        <v>325</v>
      </c>
      <c r="E240" s="189" t="s">
        <v>163</v>
      </c>
      <c r="F240" s="190" t="s">
        <v>533</v>
      </c>
      <c r="G240" s="187"/>
      <c r="H240" s="191">
        <v>183.95</v>
      </c>
      <c r="I240" s="192"/>
      <c r="J240" s="187"/>
      <c r="K240" s="187"/>
      <c r="L240" s="193"/>
      <c r="M240" s="194"/>
      <c r="N240" s="195"/>
      <c r="O240" s="195"/>
      <c r="P240" s="195"/>
      <c r="Q240" s="195"/>
      <c r="R240" s="195"/>
      <c r="S240" s="195"/>
      <c r="T240" s="196"/>
      <c r="AT240" s="197" t="s">
        <v>325</v>
      </c>
      <c r="AU240" s="197" t="s">
        <v>106</v>
      </c>
      <c r="AV240" s="11" t="s">
        <v>106</v>
      </c>
      <c r="AW240" s="11" t="s">
        <v>31</v>
      </c>
      <c r="AX240" s="11" t="s">
        <v>69</v>
      </c>
      <c r="AY240" s="197" t="s">
        <v>310</v>
      </c>
    </row>
    <row r="241" spans="2:51" s="11" customFormat="1" ht="11.25">
      <c r="B241" s="186"/>
      <c r="C241" s="187"/>
      <c r="D241" s="188" t="s">
        <v>325</v>
      </c>
      <c r="E241" s="189" t="s">
        <v>165</v>
      </c>
      <c r="F241" s="190" t="s">
        <v>3854</v>
      </c>
      <c r="G241" s="187"/>
      <c r="H241" s="191">
        <v>650.28</v>
      </c>
      <c r="I241" s="192"/>
      <c r="J241" s="187"/>
      <c r="K241" s="187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325</v>
      </c>
      <c r="AU241" s="197" t="s">
        <v>106</v>
      </c>
      <c r="AV241" s="11" t="s">
        <v>106</v>
      </c>
      <c r="AW241" s="11" t="s">
        <v>31</v>
      </c>
      <c r="AX241" s="11" t="s">
        <v>69</v>
      </c>
      <c r="AY241" s="197" t="s">
        <v>310</v>
      </c>
    </row>
    <row r="242" spans="2:51" s="12" customFormat="1" ht="11.25">
      <c r="B242" s="198"/>
      <c r="C242" s="199"/>
      <c r="D242" s="188" t="s">
        <v>325</v>
      </c>
      <c r="E242" s="200" t="s">
        <v>1</v>
      </c>
      <c r="F242" s="201" t="s">
        <v>534</v>
      </c>
      <c r="G242" s="199"/>
      <c r="H242" s="200" t="s">
        <v>1</v>
      </c>
      <c r="I242" s="202"/>
      <c r="J242" s="199"/>
      <c r="K242" s="199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325</v>
      </c>
      <c r="AU242" s="207" t="s">
        <v>106</v>
      </c>
      <c r="AV242" s="12" t="s">
        <v>77</v>
      </c>
      <c r="AW242" s="12" t="s">
        <v>31</v>
      </c>
      <c r="AX242" s="12" t="s">
        <v>69</v>
      </c>
      <c r="AY242" s="207" t="s">
        <v>310</v>
      </c>
    </row>
    <row r="243" spans="2:51" s="12" customFormat="1" ht="11.25">
      <c r="B243" s="198"/>
      <c r="C243" s="199"/>
      <c r="D243" s="188" t="s">
        <v>325</v>
      </c>
      <c r="E243" s="200" t="s">
        <v>1</v>
      </c>
      <c r="F243" s="201" t="s">
        <v>511</v>
      </c>
      <c r="G243" s="199"/>
      <c r="H243" s="200" t="s">
        <v>1</v>
      </c>
      <c r="I243" s="202"/>
      <c r="J243" s="199"/>
      <c r="K243" s="199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325</v>
      </c>
      <c r="AU243" s="207" t="s">
        <v>106</v>
      </c>
      <c r="AV243" s="12" t="s">
        <v>77</v>
      </c>
      <c r="AW243" s="12" t="s">
        <v>31</v>
      </c>
      <c r="AX243" s="12" t="s">
        <v>69</v>
      </c>
      <c r="AY243" s="207" t="s">
        <v>310</v>
      </c>
    </row>
    <row r="244" spans="2:51" s="11" customFormat="1" ht="11.25">
      <c r="B244" s="186"/>
      <c r="C244" s="187"/>
      <c r="D244" s="188" t="s">
        <v>325</v>
      </c>
      <c r="E244" s="189" t="s">
        <v>167</v>
      </c>
      <c r="F244" s="190" t="s">
        <v>535</v>
      </c>
      <c r="G244" s="187"/>
      <c r="H244" s="191">
        <v>-56.29</v>
      </c>
      <c r="I244" s="192"/>
      <c r="J244" s="187"/>
      <c r="K244" s="187"/>
      <c r="L244" s="193"/>
      <c r="M244" s="194"/>
      <c r="N244" s="195"/>
      <c r="O244" s="195"/>
      <c r="P244" s="195"/>
      <c r="Q244" s="195"/>
      <c r="R244" s="195"/>
      <c r="S244" s="195"/>
      <c r="T244" s="196"/>
      <c r="AT244" s="197" t="s">
        <v>325</v>
      </c>
      <c r="AU244" s="197" t="s">
        <v>106</v>
      </c>
      <c r="AV244" s="11" t="s">
        <v>106</v>
      </c>
      <c r="AW244" s="11" t="s">
        <v>31</v>
      </c>
      <c r="AX244" s="11" t="s">
        <v>69</v>
      </c>
      <c r="AY244" s="197" t="s">
        <v>310</v>
      </c>
    </row>
    <row r="245" spans="2:51" s="11" customFormat="1" ht="11.25">
      <c r="B245" s="186"/>
      <c r="C245" s="187"/>
      <c r="D245" s="188" t="s">
        <v>325</v>
      </c>
      <c r="E245" s="189" t="s">
        <v>169</v>
      </c>
      <c r="F245" s="190" t="s">
        <v>536</v>
      </c>
      <c r="G245" s="187"/>
      <c r="H245" s="191">
        <v>-18.55</v>
      </c>
      <c r="I245" s="192"/>
      <c r="J245" s="187"/>
      <c r="K245" s="187"/>
      <c r="L245" s="193"/>
      <c r="M245" s="194"/>
      <c r="N245" s="195"/>
      <c r="O245" s="195"/>
      <c r="P245" s="195"/>
      <c r="Q245" s="195"/>
      <c r="R245" s="195"/>
      <c r="S245" s="195"/>
      <c r="T245" s="196"/>
      <c r="AT245" s="197" t="s">
        <v>325</v>
      </c>
      <c r="AU245" s="197" t="s">
        <v>106</v>
      </c>
      <c r="AV245" s="11" t="s">
        <v>106</v>
      </c>
      <c r="AW245" s="11" t="s">
        <v>31</v>
      </c>
      <c r="AX245" s="11" t="s">
        <v>69</v>
      </c>
      <c r="AY245" s="197" t="s">
        <v>310</v>
      </c>
    </row>
    <row r="246" spans="2:51" s="12" customFormat="1" ht="11.25">
      <c r="B246" s="198"/>
      <c r="C246" s="199"/>
      <c r="D246" s="188" t="s">
        <v>325</v>
      </c>
      <c r="E246" s="200" t="s">
        <v>1</v>
      </c>
      <c r="F246" s="201" t="s">
        <v>514</v>
      </c>
      <c r="G246" s="199"/>
      <c r="H246" s="200" t="s">
        <v>1</v>
      </c>
      <c r="I246" s="202"/>
      <c r="J246" s="199"/>
      <c r="K246" s="199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325</v>
      </c>
      <c r="AU246" s="207" t="s">
        <v>106</v>
      </c>
      <c r="AV246" s="12" t="s">
        <v>77</v>
      </c>
      <c r="AW246" s="12" t="s">
        <v>31</v>
      </c>
      <c r="AX246" s="12" t="s">
        <v>69</v>
      </c>
      <c r="AY246" s="207" t="s">
        <v>310</v>
      </c>
    </row>
    <row r="247" spans="2:51" s="11" customFormat="1" ht="11.25">
      <c r="B247" s="186"/>
      <c r="C247" s="187"/>
      <c r="D247" s="188" t="s">
        <v>325</v>
      </c>
      <c r="E247" s="189" t="s">
        <v>539</v>
      </c>
      <c r="F247" s="190" t="s">
        <v>537</v>
      </c>
      <c r="G247" s="187"/>
      <c r="H247" s="191">
        <v>-79.11</v>
      </c>
      <c r="I247" s="192"/>
      <c r="J247" s="187"/>
      <c r="K247" s="187"/>
      <c r="L247" s="193"/>
      <c r="M247" s="194"/>
      <c r="N247" s="195"/>
      <c r="O247" s="195"/>
      <c r="P247" s="195"/>
      <c r="Q247" s="195"/>
      <c r="R247" s="195"/>
      <c r="S247" s="195"/>
      <c r="T247" s="196"/>
      <c r="AT247" s="197" t="s">
        <v>325</v>
      </c>
      <c r="AU247" s="197" t="s">
        <v>106</v>
      </c>
      <c r="AV247" s="11" t="s">
        <v>106</v>
      </c>
      <c r="AW247" s="11" t="s">
        <v>31</v>
      </c>
      <c r="AX247" s="11" t="s">
        <v>69</v>
      </c>
      <c r="AY247" s="197" t="s">
        <v>310</v>
      </c>
    </row>
    <row r="248" spans="2:51" s="12" customFormat="1" ht="11.25">
      <c r="B248" s="198"/>
      <c r="C248" s="199"/>
      <c r="D248" s="188" t="s">
        <v>325</v>
      </c>
      <c r="E248" s="200" t="s">
        <v>1</v>
      </c>
      <c r="F248" s="201" t="s">
        <v>516</v>
      </c>
      <c r="G248" s="199"/>
      <c r="H248" s="200" t="s">
        <v>1</v>
      </c>
      <c r="I248" s="202"/>
      <c r="J248" s="199"/>
      <c r="K248" s="199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325</v>
      </c>
      <c r="AU248" s="207" t="s">
        <v>106</v>
      </c>
      <c r="AV248" s="12" t="s">
        <v>77</v>
      </c>
      <c r="AW248" s="12" t="s">
        <v>31</v>
      </c>
      <c r="AX248" s="12" t="s">
        <v>69</v>
      </c>
      <c r="AY248" s="207" t="s">
        <v>310</v>
      </c>
    </row>
    <row r="249" spans="2:51" s="11" customFormat="1" ht="11.25">
      <c r="B249" s="186"/>
      <c r="C249" s="187"/>
      <c r="D249" s="188" t="s">
        <v>325</v>
      </c>
      <c r="E249" s="189" t="s">
        <v>3773</v>
      </c>
      <c r="F249" s="190" t="s">
        <v>3855</v>
      </c>
      <c r="G249" s="187"/>
      <c r="H249" s="191">
        <v>-63.2</v>
      </c>
      <c r="I249" s="192"/>
      <c r="J249" s="187"/>
      <c r="K249" s="187"/>
      <c r="L249" s="193"/>
      <c r="M249" s="194"/>
      <c r="N249" s="195"/>
      <c r="O249" s="195"/>
      <c r="P249" s="195"/>
      <c r="Q249" s="195"/>
      <c r="R249" s="195"/>
      <c r="S249" s="195"/>
      <c r="T249" s="196"/>
      <c r="AT249" s="197" t="s">
        <v>325</v>
      </c>
      <c r="AU249" s="197" t="s">
        <v>106</v>
      </c>
      <c r="AV249" s="11" t="s">
        <v>106</v>
      </c>
      <c r="AW249" s="11" t="s">
        <v>31</v>
      </c>
      <c r="AX249" s="11" t="s">
        <v>69</v>
      </c>
      <c r="AY249" s="197" t="s">
        <v>310</v>
      </c>
    </row>
    <row r="250" spans="2:51" s="11" customFormat="1" ht="11.25">
      <c r="B250" s="186"/>
      <c r="C250" s="187"/>
      <c r="D250" s="188" t="s">
        <v>325</v>
      </c>
      <c r="E250" s="189" t="s">
        <v>3856</v>
      </c>
      <c r="F250" s="190" t="s">
        <v>3857</v>
      </c>
      <c r="G250" s="187"/>
      <c r="H250" s="191">
        <v>926.94</v>
      </c>
      <c r="I250" s="192"/>
      <c r="J250" s="187"/>
      <c r="K250" s="187"/>
      <c r="L250" s="193"/>
      <c r="M250" s="194"/>
      <c r="N250" s="195"/>
      <c r="O250" s="195"/>
      <c r="P250" s="195"/>
      <c r="Q250" s="195"/>
      <c r="R250" s="195"/>
      <c r="S250" s="195"/>
      <c r="T250" s="196"/>
      <c r="AT250" s="197" t="s">
        <v>325</v>
      </c>
      <c r="AU250" s="197" t="s">
        <v>106</v>
      </c>
      <c r="AV250" s="11" t="s">
        <v>106</v>
      </c>
      <c r="AW250" s="11" t="s">
        <v>31</v>
      </c>
      <c r="AX250" s="11" t="s">
        <v>77</v>
      </c>
      <c r="AY250" s="197" t="s">
        <v>310</v>
      </c>
    </row>
    <row r="251" spans="2:65" s="1" customFormat="1" ht="16.5" customHeight="1">
      <c r="B251" s="31"/>
      <c r="C251" s="175" t="s">
        <v>541</v>
      </c>
      <c r="D251" s="175" t="s">
        <v>317</v>
      </c>
      <c r="E251" s="176" t="s">
        <v>542</v>
      </c>
      <c r="F251" s="177" t="s">
        <v>543</v>
      </c>
      <c r="G251" s="178" t="s">
        <v>320</v>
      </c>
      <c r="H251" s="179">
        <v>90.96</v>
      </c>
      <c r="I251" s="180"/>
      <c r="J251" s="179">
        <f>ROUND(I251*H251,2)</f>
        <v>0</v>
      </c>
      <c r="K251" s="177" t="s">
        <v>321</v>
      </c>
      <c r="L251" s="35"/>
      <c r="M251" s="181" t="s">
        <v>1</v>
      </c>
      <c r="N251" s="182" t="s">
        <v>41</v>
      </c>
      <c r="O251" s="57"/>
      <c r="P251" s="183">
        <f>O251*H251</f>
        <v>0</v>
      </c>
      <c r="Q251" s="183">
        <v>0.00438</v>
      </c>
      <c r="R251" s="183">
        <f>Q251*H251</f>
        <v>0.3984048</v>
      </c>
      <c r="S251" s="183">
        <v>0</v>
      </c>
      <c r="T251" s="184">
        <f>S251*H251</f>
        <v>0</v>
      </c>
      <c r="AR251" s="14" t="s">
        <v>314</v>
      </c>
      <c r="AT251" s="14" t="s">
        <v>317</v>
      </c>
      <c r="AU251" s="14" t="s">
        <v>106</v>
      </c>
      <c r="AY251" s="14" t="s">
        <v>310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4" t="s">
        <v>106</v>
      </c>
      <c r="BK251" s="185">
        <f>ROUND(I251*H251,2)</f>
        <v>0</v>
      </c>
      <c r="BL251" s="14" t="s">
        <v>314</v>
      </c>
      <c r="BM251" s="14" t="s">
        <v>3858</v>
      </c>
    </row>
    <row r="252" spans="2:51" s="12" customFormat="1" ht="11.25">
      <c r="B252" s="198"/>
      <c r="C252" s="199"/>
      <c r="D252" s="188" t="s">
        <v>325</v>
      </c>
      <c r="E252" s="200" t="s">
        <v>1</v>
      </c>
      <c r="F252" s="201" t="s">
        <v>545</v>
      </c>
      <c r="G252" s="199"/>
      <c r="H252" s="200" t="s">
        <v>1</v>
      </c>
      <c r="I252" s="202"/>
      <c r="J252" s="199"/>
      <c r="K252" s="199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325</v>
      </c>
      <c r="AU252" s="207" t="s">
        <v>106</v>
      </c>
      <c r="AV252" s="12" t="s">
        <v>77</v>
      </c>
      <c r="AW252" s="12" t="s">
        <v>31</v>
      </c>
      <c r="AX252" s="12" t="s">
        <v>69</v>
      </c>
      <c r="AY252" s="207" t="s">
        <v>310</v>
      </c>
    </row>
    <row r="253" spans="2:51" s="12" customFormat="1" ht="11.25">
      <c r="B253" s="198"/>
      <c r="C253" s="199"/>
      <c r="D253" s="188" t="s">
        <v>325</v>
      </c>
      <c r="E253" s="200" t="s">
        <v>1</v>
      </c>
      <c r="F253" s="201" t="s">
        <v>524</v>
      </c>
      <c r="G253" s="199"/>
      <c r="H253" s="200" t="s">
        <v>1</v>
      </c>
      <c r="I253" s="202"/>
      <c r="J253" s="199"/>
      <c r="K253" s="199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325</v>
      </c>
      <c r="AU253" s="207" t="s">
        <v>106</v>
      </c>
      <c r="AV253" s="12" t="s">
        <v>77</v>
      </c>
      <c r="AW253" s="12" t="s">
        <v>31</v>
      </c>
      <c r="AX253" s="12" t="s">
        <v>69</v>
      </c>
      <c r="AY253" s="207" t="s">
        <v>310</v>
      </c>
    </row>
    <row r="254" spans="2:51" s="11" customFormat="1" ht="11.25">
      <c r="B254" s="186"/>
      <c r="C254" s="187"/>
      <c r="D254" s="188" t="s">
        <v>325</v>
      </c>
      <c r="E254" s="189" t="s">
        <v>546</v>
      </c>
      <c r="F254" s="190" t="s">
        <v>547</v>
      </c>
      <c r="G254" s="187"/>
      <c r="H254" s="191">
        <v>35.86</v>
      </c>
      <c r="I254" s="192"/>
      <c r="J254" s="187"/>
      <c r="K254" s="187"/>
      <c r="L254" s="193"/>
      <c r="M254" s="194"/>
      <c r="N254" s="195"/>
      <c r="O254" s="195"/>
      <c r="P254" s="195"/>
      <c r="Q254" s="195"/>
      <c r="R254" s="195"/>
      <c r="S254" s="195"/>
      <c r="T254" s="196"/>
      <c r="AT254" s="197" t="s">
        <v>325</v>
      </c>
      <c r="AU254" s="197" t="s">
        <v>106</v>
      </c>
      <c r="AV254" s="11" t="s">
        <v>106</v>
      </c>
      <c r="AW254" s="11" t="s">
        <v>31</v>
      </c>
      <c r="AX254" s="11" t="s">
        <v>69</v>
      </c>
      <c r="AY254" s="197" t="s">
        <v>310</v>
      </c>
    </row>
    <row r="255" spans="2:51" s="11" customFormat="1" ht="11.25">
      <c r="B255" s="186"/>
      <c r="C255" s="187"/>
      <c r="D255" s="188" t="s">
        <v>325</v>
      </c>
      <c r="E255" s="189" t="s">
        <v>171</v>
      </c>
      <c r="F255" s="190" t="s">
        <v>3859</v>
      </c>
      <c r="G255" s="187"/>
      <c r="H255" s="191">
        <v>35.86</v>
      </c>
      <c r="I255" s="192"/>
      <c r="J255" s="187"/>
      <c r="K255" s="187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325</v>
      </c>
      <c r="AU255" s="197" t="s">
        <v>106</v>
      </c>
      <c r="AV255" s="11" t="s">
        <v>106</v>
      </c>
      <c r="AW255" s="11" t="s">
        <v>31</v>
      </c>
      <c r="AX255" s="11" t="s">
        <v>69</v>
      </c>
      <c r="AY255" s="197" t="s">
        <v>310</v>
      </c>
    </row>
    <row r="256" spans="2:51" s="12" customFormat="1" ht="11.25">
      <c r="B256" s="198"/>
      <c r="C256" s="199"/>
      <c r="D256" s="188" t="s">
        <v>325</v>
      </c>
      <c r="E256" s="200" t="s">
        <v>1</v>
      </c>
      <c r="F256" s="201" t="s">
        <v>527</v>
      </c>
      <c r="G256" s="199"/>
      <c r="H256" s="200" t="s">
        <v>1</v>
      </c>
      <c r="I256" s="202"/>
      <c r="J256" s="199"/>
      <c r="K256" s="199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325</v>
      </c>
      <c r="AU256" s="207" t="s">
        <v>106</v>
      </c>
      <c r="AV256" s="12" t="s">
        <v>77</v>
      </c>
      <c r="AW256" s="12" t="s">
        <v>31</v>
      </c>
      <c r="AX256" s="12" t="s">
        <v>69</v>
      </c>
      <c r="AY256" s="207" t="s">
        <v>310</v>
      </c>
    </row>
    <row r="257" spans="2:51" s="11" customFormat="1" ht="11.25">
      <c r="B257" s="186"/>
      <c r="C257" s="187"/>
      <c r="D257" s="188" t="s">
        <v>325</v>
      </c>
      <c r="E257" s="189" t="s">
        <v>173</v>
      </c>
      <c r="F257" s="190" t="s">
        <v>548</v>
      </c>
      <c r="G257" s="187"/>
      <c r="H257" s="191">
        <v>11.38</v>
      </c>
      <c r="I257" s="192"/>
      <c r="J257" s="187"/>
      <c r="K257" s="187"/>
      <c r="L257" s="193"/>
      <c r="M257" s="194"/>
      <c r="N257" s="195"/>
      <c r="O257" s="195"/>
      <c r="P257" s="195"/>
      <c r="Q257" s="195"/>
      <c r="R257" s="195"/>
      <c r="S257" s="195"/>
      <c r="T257" s="196"/>
      <c r="AT257" s="197" t="s">
        <v>325</v>
      </c>
      <c r="AU257" s="197" t="s">
        <v>106</v>
      </c>
      <c r="AV257" s="11" t="s">
        <v>106</v>
      </c>
      <c r="AW257" s="11" t="s">
        <v>31</v>
      </c>
      <c r="AX257" s="11" t="s">
        <v>69</v>
      </c>
      <c r="AY257" s="197" t="s">
        <v>310</v>
      </c>
    </row>
    <row r="258" spans="2:51" s="12" customFormat="1" ht="11.25">
      <c r="B258" s="198"/>
      <c r="C258" s="199"/>
      <c r="D258" s="188" t="s">
        <v>325</v>
      </c>
      <c r="E258" s="200" t="s">
        <v>1</v>
      </c>
      <c r="F258" s="201" t="s">
        <v>524</v>
      </c>
      <c r="G258" s="199"/>
      <c r="H258" s="200" t="s">
        <v>1</v>
      </c>
      <c r="I258" s="202"/>
      <c r="J258" s="199"/>
      <c r="K258" s="199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325</v>
      </c>
      <c r="AU258" s="207" t="s">
        <v>106</v>
      </c>
      <c r="AV258" s="12" t="s">
        <v>77</v>
      </c>
      <c r="AW258" s="12" t="s">
        <v>31</v>
      </c>
      <c r="AX258" s="12" t="s">
        <v>69</v>
      </c>
      <c r="AY258" s="207" t="s">
        <v>310</v>
      </c>
    </row>
    <row r="259" spans="2:51" s="11" customFormat="1" ht="11.25">
      <c r="B259" s="186"/>
      <c r="C259" s="187"/>
      <c r="D259" s="188" t="s">
        <v>325</v>
      </c>
      <c r="E259" s="189" t="s">
        <v>175</v>
      </c>
      <c r="F259" s="190" t="s">
        <v>549</v>
      </c>
      <c r="G259" s="187"/>
      <c r="H259" s="191">
        <v>14.64</v>
      </c>
      <c r="I259" s="192"/>
      <c r="J259" s="187"/>
      <c r="K259" s="187"/>
      <c r="L259" s="193"/>
      <c r="M259" s="194"/>
      <c r="N259" s="195"/>
      <c r="O259" s="195"/>
      <c r="P259" s="195"/>
      <c r="Q259" s="195"/>
      <c r="R259" s="195"/>
      <c r="S259" s="195"/>
      <c r="T259" s="196"/>
      <c r="AT259" s="197" t="s">
        <v>325</v>
      </c>
      <c r="AU259" s="197" t="s">
        <v>106</v>
      </c>
      <c r="AV259" s="11" t="s">
        <v>106</v>
      </c>
      <c r="AW259" s="11" t="s">
        <v>31</v>
      </c>
      <c r="AX259" s="11" t="s">
        <v>69</v>
      </c>
      <c r="AY259" s="197" t="s">
        <v>310</v>
      </c>
    </row>
    <row r="260" spans="2:51" s="12" customFormat="1" ht="11.25">
      <c r="B260" s="198"/>
      <c r="C260" s="199"/>
      <c r="D260" s="188" t="s">
        <v>325</v>
      </c>
      <c r="E260" s="200" t="s">
        <v>1</v>
      </c>
      <c r="F260" s="201" t="s">
        <v>530</v>
      </c>
      <c r="G260" s="199"/>
      <c r="H260" s="200" t="s">
        <v>1</v>
      </c>
      <c r="I260" s="202"/>
      <c r="J260" s="199"/>
      <c r="K260" s="199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325</v>
      </c>
      <c r="AU260" s="207" t="s">
        <v>106</v>
      </c>
      <c r="AV260" s="12" t="s">
        <v>77</v>
      </c>
      <c r="AW260" s="12" t="s">
        <v>31</v>
      </c>
      <c r="AX260" s="12" t="s">
        <v>69</v>
      </c>
      <c r="AY260" s="207" t="s">
        <v>310</v>
      </c>
    </row>
    <row r="261" spans="2:51" s="11" customFormat="1" ht="11.25">
      <c r="B261" s="186"/>
      <c r="C261" s="187"/>
      <c r="D261" s="188" t="s">
        <v>325</v>
      </c>
      <c r="E261" s="189" t="s">
        <v>177</v>
      </c>
      <c r="F261" s="190" t="s">
        <v>550</v>
      </c>
      <c r="G261" s="187"/>
      <c r="H261" s="191">
        <v>15.14</v>
      </c>
      <c r="I261" s="192"/>
      <c r="J261" s="187"/>
      <c r="K261" s="187"/>
      <c r="L261" s="193"/>
      <c r="M261" s="194"/>
      <c r="N261" s="195"/>
      <c r="O261" s="195"/>
      <c r="P261" s="195"/>
      <c r="Q261" s="195"/>
      <c r="R261" s="195"/>
      <c r="S261" s="195"/>
      <c r="T261" s="196"/>
      <c r="AT261" s="197" t="s">
        <v>325</v>
      </c>
      <c r="AU261" s="197" t="s">
        <v>106</v>
      </c>
      <c r="AV261" s="11" t="s">
        <v>106</v>
      </c>
      <c r="AW261" s="11" t="s">
        <v>31</v>
      </c>
      <c r="AX261" s="11" t="s">
        <v>69</v>
      </c>
      <c r="AY261" s="197" t="s">
        <v>310</v>
      </c>
    </row>
    <row r="262" spans="2:51" s="12" customFormat="1" ht="11.25">
      <c r="B262" s="198"/>
      <c r="C262" s="199"/>
      <c r="D262" s="188" t="s">
        <v>325</v>
      </c>
      <c r="E262" s="200" t="s">
        <v>1</v>
      </c>
      <c r="F262" s="201" t="s">
        <v>532</v>
      </c>
      <c r="G262" s="199"/>
      <c r="H262" s="200" t="s">
        <v>1</v>
      </c>
      <c r="I262" s="202"/>
      <c r="J262" s="199"/>
      <c r="K262" s="199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325</v>
      </c>
      <c r="AU262" s="207" t="s">
        <v>106</v>
      </c>
      <c r="AV262" s="12" t="s">
        <v>77</v>
      </c>
      <c r="AW262" s="12" t="s">
        <v>31</v>
      </c>
      <c r="AX262" s="12" t="s">
        <v>69</v>
      </c>
      <c r="AY262" s="207" t="s">
        <v>310</v>
      </c>
    </row>
    <row r="263" spans="2:51" s="11" customFormat="1" ht="11.25">
      <c r="B263" s="186"/>
      <c r="C263" s="187"/>
      <c r="D263" s="188" t="s">
        <v>325</v>
      </c>
      <c r="E263" s="189" t="s">
        <v>179</v>
      </c>
      <c r="F263" s="190" t="s">
        <v>551</v>
      </c>
      <c r="G263" s="187"/>
      <c r="H263" s="191">
        <v>38.13</v>
      </c>
      <c r="I263" s="192"/>
      <c r="J263" s="187"/>
      <c r="K263" s="187"/>
      <c r="L263" s="193"/>
      <c r="M263" s="194"/>
      <c r="N263" s="195"/>
      <c r="O263" s="195"/>
      <c r="P263" s="195"/>
      <c r="Q263" s="195"/>
      <c r="R263" s="195"/>
      <c r="S263" s="195"/>
      <c r="T263" s="196"/>
      <c r="AT263" s="197" t="s">
        <v>325</v>
      </c>
      <c r="AU263" s="197" t="s">
        <v>106</v>
      </c>
      <c r="AV263" s="11" t="s">
        <v>106</v>
      </c>
      <c r="AW263" s="11" t="s">
        <v>31</v>
      </c>
      <c r="AX263" s="11" t="s">
        <v>69</v>
      </c>
      <c r="AY263" s="197" t="s">
        <v>310</v>
      </c>
    </row>
    <row r="264" spans="2:51" s="11" customFormat="1" ht="11.25">
      <c r="B264" s="186"/>
      <c r="C264" s="187"/>
      <c r="D264" s="188" t="s">
        <v>325</v>
      </c>
      <c r="E264" s="189" t="s">
        <v>553</v>
      </c>
      <c r="F264" s="190" t="s">
        <v>3860</v>
      </c>
      <c r="G264" s="187"/>
      <c r="H264" s="191">
        <v>79.29</v>
      </c>
      <c r="I264" s="192"/>
      <c r="J264" s="187"/>
      <c r="K264" s="187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325</v>
      </c>
      <c r="AU264" s="197" t="s">
        <v>106</v>
      </c>
      <c r="AV264" s="11" t="s">
        <v>106</v>
      </c>
      <c r="AW264" s="11" t="s">
        <v>31</v>
      </c>
      <c r="AX264" s="11" t="s">
        <v>69</v>
      </c>
      <c r="AY264" s="197" t="s">
        <v>310</v>
      </c>
    </row>
    <row r="265" spans="2:51" s="12" customFormat="1" ht="11.25">
      <c r="B265" s="198"/>
      <c r="C265" s="199"/>
      <c r="D265" s="188" t="s">
        <v>325</v>
      </c>
      <c r="E265" s="200" t="s">
        <v>1</v>
      </c>
      <c r="F265" s="201" t="s">
        <v>534</v>
      </c>
      <c r="G265" s="199"/>
      <c r="H265" s="200" t="s">
        <v>1</v>
      </c>
      <c r="I265" s="202"/>
      <c r="J265" s="199"/>
      <c r="K265" s="199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325</v>
      </c>
      <c r="AU265" s="207" t="s">
        <v>106</v>
      </c>
      <c r="AV265" s="12" t="s">
        <v>77</v>
      </c>
      <c r="AW265" s="12" t="s">
        <v>31</v>
      </c>
      <c r="AX265" s="12" t="s">
        <v>69</v>
      </c>
      <c r="AY265" s="207" t="s">
        <v>310</v>
      </c>
    </row>
    <row r="266" spans="2:51" s="12" customFormat="1" ht="11.25">
      <c r="B266" s="198"/>
      <c r="C266" s="199"/>
      <c r="D266" s="188" t="s">
        <v>325</v>
      </c>
      <c r="E266" s="200" t="s">
        <v>1</v>
      </c>
      <c r="F266" s="201" t="s">
        <v>441</v>
      </c>
      <c r="G266" s="199"/>
      <c r="H266" s="200" t="s">
        <v>1</v>
      </c>
      <c r="I266" s="202"/>
      <c r="J266" s="199"/>
      <c r="K266" s="199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325</v>
      </c>
      <c r="AU266" s="207" t="s">
        <v>106</v>
      </c>
      <c r="AV266" s="12" t="s">
        <v>77</v>
      </c>
      <c r="AW266" s="12" t="s">
        <v>31</v>
      </c>
      <c r="AX266" s="12" t="s">
        <v>69</v>
      </c>
      <c r="AY266" s="207" t="s">
        <v>310</v>
      </c>
    </row>
    <row r="267" spans="2:51" s="11" customFormat="1" ht="11.25">
      <c r="B267" s="186"/>
      <c r="C267" s="187"/>
      <c r="D267" s="188" t="s">
        <v>325</v>
      </c>
      <c r="E267" s="189" t="s">
        <v>3731</v>
      </c>
      <c r="F267" s="190" t="s">
        <v>552</v>
      </c>
      <c r="G267" s="187"/>
      <c r="H267" s="191">
        <v>-24.19</v>
      </c>
      <c r="I267" s="192"/>
      <c r="J267" s="187"/>
      <c r="K267" s="187"/>
      <c r="L267" s="193"/>
      <c r="M267" s="194"/>
      <c r="N267" s="195"/>
      <c r="O267" s="195"/>
      <c r="P267" s="195"/>
      <c r="Q267" s="195"/>
      <c r="R267" s="195"/>
      <c r="S267" s="195"/>
      <c r="T267" s="196"/>
      <c r="AT267" s="197" t="s">
        <v>325</v>
      </c>
      <c r="AU267" s="197" t="s">
        <v>106</v>
      </c>
      <c r="AV267" s="11" t="s">
        <v>106</v>
      </c>
      <c r="AW267" s="11" t="s">
        <v>31</v>
      </c>
      <c r="AX267" s="11" t="s">
        <v>69</v>
      </c>
      <c r="AY267" s="197" t="s">
        <v>310</v>
      </c>
    </row>
    <row r="268" spans="2:51" s="11" customFormat="1" ht="11.25">
      <c r="B268" s="186"/>
      <c r="C268" s="187"/>
      <c r="D268" s="188" t="s">
        <v>325</v>
      </c>
      <c r="E268" s="189" t="s">
        <v>3861</v>
      </c>
      <c r="F268" s="190" t="s">
        <v>3862</v>
      </c>
      <c r="G268" s="187"/>
      <c r="H268" s="191">
        <v>90.96</v>
      </c>
      <c r="I268" s="192"/>
      <c r="J268" s="187"/>
      <c r="K268" s="187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325</v>
      </c>
      <c r="AU268" s="197" t="s">
        <v>106</v>
      </c>
      <c r="AV268" s="11" t="s">
        <v>106</v>
      </c>
      <c r="AW268" s="11" t="s">
        <v>31</v>
      </c>
      <c r="AX268" s="11" t="s">
        <v>77</v>
      </c>
      <c r="AY268" s="197" t="s">
        <v>310</v>
      </c>
    </row>
    <row r="269" spans="2:65" s="1" customFormat="1" ht="16.5" customHeight="1">
      <c r="B269" s="31"/>
      <c r="C269" s="175" t="s">
        <v>555</v>
      </c>
      <c r="D269" s="175" t="s">
        <v>317</v>
      </c>
      <c r="E269" s="176" t="s">
        <v>556</v>
      </c>
      <c r="F269" s="177" t="s">
        <v>543</v>
      </c>
      <c r="G269" s="178" t="s">
        <v>320</v>
      </c>
      <c r="H269" s="179">
        <v>108.29</v>
      </c>
      <c r="I269" s="180"/>
      <c r="J269" s="179">
        <f>ROUND(I269*H269,2)</f>
        <v>0</v>
      </c>
      <c r="K269" s="177" t="s">
        <v>321</v>
      </c>
      <c r="L269" s="35"/>
      <c r="M269" s="181" t="s">
        <v>1</v>
      </c>
      <c r="N269" s="182" t="s">
        <v>41</v>
      </c>
      <c r="O269" s="57"/>
      <c r="P269" s="183">
        <f>O269*H269</f>
        <v>0</v>
      </c>
      <c r="Q269" s="183">
        <v>0.00438</v>
      </c>
      <c r="R269" s="183">
        <f>Q269*H269</f>
        <v>0.47431020000000007</v>
      </c>
      <c r="S269" s="183">
        <v>0</v>
      </c>
      <c r="T269" s="184">
        <f>S269*H269</f>
        <v>0</v>
      </c>
      <c r="AR269" s="14" t="s">
        <v>314</v>
      </c>
      <c r="AT269" s="14" t="s">
        <v>317</v>
      </c>
      <c r="AU269" s="14" t="s">
        <v>106</v>
      </c>
      <c r="AY269" s="14" t="s">
        <v>310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4" t="s">
        <v>106</v>
      </c>
      <c r="BK269" s="185">
        <f>ROUND(I269*H269,2)</f>
        <v>0</v>
      </c>
      <c r="BL269" s="14" t="s">
        <v>314</v>
      </c>
      <c r="BM269" s="14" t="s">
        <v>3863</v>
      </c>
    </row>
    <row r="270" spans="2:51" s="12" customFormat="1" ht="11.25">
      <c r="B270" s="198"/>
      <c r="C270" s="199"/>
      <c r="D270" s="188" t="s">
        <v>325</v>
      </c>
      <c r="E270" s="200" t="s">
        <v>1</v>
      </c>
      <c r="F270" s="201" t="s">
        <v>473</v>
      </c>
      <c r="G270" s="199"/>
      <c r="H270" s="200" t="s">
        <v>1</v>
      </c>
      <c r="I270" s="202"/>
      <c r="J270" s="199"/>
      <c r="K270" s="199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325</v>
      </c>
      <c r="AU270" s="207" t="s">
        <v>106</v>
      </c>
      <c r="AV270" s="12" t="s">
        <v>77</v>
      </c>
      <c r="AW270" s="12" t="s">
        <v>31</v>
      </c>
      <c r="AX270" s="12" t="s">
        <v>69</v>
      </c>
      <c r="AY270" s="207" t="s">
        <v>310</v>
      </c>
    </row>
    <row r="271" spans="2:51" s="11" customFormat="1" ht="11.25">
      <c r="B271" s="186"/>
      <c r="C271" s="187"/>
      <c r="D271" s="188" t="s">
        <v>325</v>
      </c>
      <c r="E271" s="189" t="s">
        <v>558</v>
      </c>
      <c r="F271" s="190" t="s">
        <v>559</v>
      </c>
      <c r="G271" s="187"/>
      <c r="H271" s="191">
        <v>100.35</v>
      </c>
      <c r="I271" s="192"/>
      <c r="J271" s="187"/>
      <c r="K271" s="187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325</v>
      </c>
      <c r="AU271" s="197" t="s">
        <v>106</v>
      </c>
      <c r="AV271" s="11" t="s">
        <v>106</v>
      </c>
      <c r="AW271" s="11" t="s">
        <v>31</v>
      </c>
      <c r="AX271" s="11" t="s">
        <v>69</v>
      </c>
      <c r="AY271" s="197" t="s">
        <v>310</v>
      </c>
    </row>
    <row r="272" spans="2:51" s="11" customFormat="1" ht="11.25">
      <c r="B272" s="186"/>
      <c r="C272" s="187"/>
      <c r="D272" s="188" t="s">
        <v>325</v>
      </c>
      <c r="E272" s="189" t="s">
        <v>181</v>
      </c>
      <c r="F272" s="190" t="s">
        <v>560</v>
      </c>
      <c r="G272" s="187"/>
      <c r="H272" s="191">
        <v>7.94</v>
      </c>
      <c r="I272" s="192"/>
      <c r="J272" s="187"/>
      <c r="K272" s="187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325</v>
      </c>
      <c r="AU272" s="197" t="s">
        <v>106</v>
      </c>
      <c r="AV272" s="11" t="s">
        <v>106</v>
      </c>
      <c r="AW272" s="11" t="s">
        <v>31</v>
      </c>
      <c r="AX272" s="11" t="s">
        <v>69</v>
      </c>
      <c r="AY272" s="197" t="s">
        <v>310</v>
      </c>
    </row>
    <row r="273" spans="2:51" s="11" customFormat="1" ht="11.25">
      <c r="B273" s="186"/>
      <c r="C273" s="187"/>
      <c r="D273" s="188" t="s">
        <v>325</v>
      </c>
      <c r="E273" s="189" t="s">
        <v>561</v>
      </c>
      <c r="F273" s="190" t="s">
        <v>562</v>
      </c>
      <c r="G273" s="187"/>
      <c r="H273" s="191">
        <v>108.29</v>
      </c>
      <c r="I273" s="192"/>
      <c r="J273" s="187"/>
      <c r="K273" s="187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325</v>
      </c>
      <c r="AU273" s="197" t="s">
        <v>106</v>
      </c>
      <c r="AV273" s="11" t="s">
        <v>106</v>
      </c>
      <c r="AW273" s="11" t="s">
        <v>31</v>
      </c>
      <c r="AX273" s="11" t="s">
        <v>77</v>
      </c>
      <c r="AY273" s="197" t="s">
        <v>310</v>
      </c>
    </row>
    <row r="274" spans="2:65" s="1" customFormat="1" ht="22.5" customHeight="1">
      <c r="B274" s="31"/>
      <c r="C274" s="175" t="s">
        <v>563</v>
      </c>
      <c r="D274" s="175" t="s">
        <v>317</v>
      </c>
      <c r="E274" s="176" t="s">
        <v>564</v>
      </c>
      <c r="F274" s="177" t="s">
        <v>565</v>
      </c>
      <c r="G274" s="178" t="s">
        <v>320</v>
      </c>
      <c r="H274" s="179">
        <v>932.98</v>
      </c>
      <c r="I274" s="180"/>
      <c r="J274" s="179">
        <f>ROUND(I274*H274,2)</f>
        <v>0</v>
      </c>
      <c r="K274" s="177" t="s">
        <v>321</v>
      </c>
      <c r="L274" s="35"/>
      <c r="M274" s="181" t="s">
        <v>1</v>
      </c>
      <c r="N274" s="182" t="s">
        <v>41</v>
      </c>
      <c r="O274" s="57"/>
      <c r="P274" s="183">
        <f>O274*H274</f>
        <v>0</v>
      </c>
      <c r="Q274" s="183">
        <v>0.00944</v>
      </c>
      <c r="R274" s="183">
        <f>Q274*H274</f>
        <v>8.8073312</v>
      </c>
      <c r="S274" s="183">
        <v>0</v>
      </c>
      <c r="T274" s="184">
        <f>S274*H274</f>
        <v>0</v>
      </c>
      <c r="AR274" s="14" t="s">
        <v>314</v>
      </c>
      <c r="AT274" s="14" t="s">
        <v>317</v>
      </c>
      <c r="AU274" s="14" t="s">
        <v>106</v>
      </c>
      <c r="AY274" s="14" t="s">
        <v>310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4" t="s">
        <v>106</v>
      </c>
      <c r="BK274" s="185">
        <f>ROUND(I274*H274,2)</f>
        <v>0</v>
      </c>
      <c r="BL274" s="14" t="s">
        <v>314</v>
      </c>
      <c r="BM274" s="14" t="s">
        <v>3864</v>
      </c>
    </row>
    <row r="275" spans="2:51" s="12" customFormat="1" ht="11.25">
      <c r="B275" s="198"/>
      <c r="C275" s="199"/>
      <c r="D275" s="188" t="s">
        <v>325</v>
      </c>
      <c r="E275" s="200" t="s">
        <v>1</v>
      </c>
      <c r="F275" s="201" t="s">
        <v>524</v>
      </c>
      <c r="G275" s="199"/>
      <c r="H275" s="200" t="s">
        <v>1</v>
      </c>
      <c r="I275" s="202"/>
      <c r="J275" s="199"/>
      <c r="K275" s="199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325</v>
      </c>
      <c r="AU275" s="207" t="s">
        <v>106</v>
      </c>
      <c r="AV275" s="12" t="s">
        <v>77</v>
      </c>
      <c r="AW275" s="12" t="s">
        <v>31</v>
      </c>
      <c r="AX275" s="12" t="s">
        <v>69</v>
      </c>
      <c r="AY275" s="207" t="s">
        <v>310</v>
      </c>
    </row>
    <row r="276" spans="2:51" s="11" customFormat="1" ht="11.25">
      <c r="B276" s="186"/>
      <c r="C276" s="187"/>
      <c r="D276" s="188" t="s">
        <v>325</v>
      </c>
      <c r="E276" s="189" t="s">
        <v>567</v>
      </c>
      <c r="F276" s="190" t="s">
        <v>526</v>
      </c>
      <c r="G276" s="187"/>
      <c r="H276" s="191">
        <v>499.81</v>
      </c>
      <c r="I276" s="192"/>
      <c r="J276" s="187"/>
      <c r="K276" s="187"/>
      <c r="L276" s="193"/>
      <c r="M276" s="194"/>
      <c r="N276" s="195"/>
      <c r="O276" s="195"/>
      <c r="P276" s="195"/>
      <c r="Q276" s="195"/>
      <c r="R276" s="195"/>
      <c r="S276" s="195"/>
      <c r="T276" s="196"/>
      <c r="AT276" s="197" t="s">
        <v>325</v>
      </c>
      <c r="AU276" s="197" t="s">
        <v>106</v>
      </c>
      <c r="AV276" s="11" t="s">
        <v>106</v>
      </c>
      <c r="AW276" s="11" t="s">
        <v>31</v>
      </c>
      <c r="AX276" s="11" t="s">
        <v>69</v>
      </c>
      <c r="AY276" s="197" t="s">
        <v>310</v>
      </c>
    </row>
    <row r="277" spans="2:51" s="11" customFormat="1" ht="11.25">
      <c r="B277" s="186"/>
      <c r="C277" s="187"/>
      <c r="D277" s="188" t="s">
        <v>325</v>
      </c>
      <c r="E277" s="189" t="s">
        <v>184</v>
      </c>
      <c r="F277" s="190" t="s">
        <v>3865</v>
      </c>
      <c r="G277" s="187"/>
      <c r="H277" s="191">
        <v>499.81</v>
      </c>
      <c r="I277" s="192"/>
      <c r="J277" s="187"/>
      <c r="K277" s="187"/>
      <c r="L277" s="193"/>
      <c r="M277" s="194"/>
      <c r="N277" s="195"/>
      <c r="O277" s="195"/>
      <c r="P277" s="195"/>
      <c r="Q277" s="195"/>
      <c r="R277" s="195"/>
      <c r="S277" s="195"/>
      <c r="T277" s="196"/>
      <c r="AT277" s="197" t="s">
        <v>325</v>
      </c>
      <c r="AU277" s="197" t="s">
        <v>106</v>
      </c>
      <c r="AV277" s="11" t="s">
        <v>106</v>
      </c>
      <c r="AW277" s="11" t="s">
        <v>31</v>
      </c>
      <c r="AX277" s="11" t="s">
        <v>69</v>
      </c>
      <c r="AY277" s="197" t="s">
        <v>310</v>
      </c>
    </row>
    <row r="278" spans="2:51" s="12" customFormat="1" ht="11.25">
      <c r="B278" s="198"/>
      <c r="C278" s="199"/>
      <c r="D278" s="188" t="s">
        <v>325</v>
      </c>
      <c r="E278" s="200" t="s">
        <v>1</v>
      </c>
      <c r="F278" s="201" t="s">
        <v>527</v>
      </c>
      <c r="G278" s="199"/>
      <c r="H278" s="200" t="s">
        <v>1</v>
      </c>
      <c r="I278" s="202"/>
      <c r="J278" s="199"/>
      <c r="K278" s="199"/>
      <c r="L278" s="203"/>
      <c r="M278" s="204"/>
      <c r="N278" s="205"/>
      <c r="O278" s="205"/>
      <c r="P278" s="205"/>
      <c r="Q278" s="205"/>
      <c r="R278" s="205"/>
      <c r="S278" s="205"/>
      <c r="T278" s="206"/>
      <c r="AT278" s="207" t="s">
        <v>325</v>
      </c>
      <c r="AU278" s="207" t="s">
        <v>106</v>
      </c>
      <c r="AV278" s="12" t="s">
        <v>77</v>
      </c>
      <c r="AW278" s="12" t="s">
        <v>31</v>
      </c>
      <c r="AX278" s="12" t="s">
        <v>69</v>
      </c>
      <c r="AY278" s="207" t="s">
        <v>310</v>
      </c>
    </row>
    <row r="279" spans="2:51" s="11" customFormat="1" ht="11.25">
      <c r="B279" s="186"/>
      <c r="C279" s="187"/>
      <c r="D279" s="188" t="s">
        <v>325</v>
      </c>
      <c r="E279" s="189" t="s">
        <v>185</v>
      </c>
      <c r="F279" s="190" t="s">
        <v>528</v>
      </c>
      <c r="G279" s="187"/>
      <c r="H279" s="191">
        <v>129.68</v>
      </c>
      <c r="I279" s="192"/>
      <c r="J279" s="187"/>
      <c r="K279" s="187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325</v>
      </c>
      <c r="AU279" s="197" t="s">
        <v>106</v>
      </c>
      <c r="AV279" s="11" t="s">
        <v>106</v>
      </c>
      <c r="AW279" s="11" t="s">
        <v>31</v>
      </c>
      <c r="AX279" s="11" t="s">
        <v>69</v>
      </c>
      <c r="AY279" s="197" t="s">
        <v>310</v>
      </c>
    </row>
    <row r="280" spans="2:51" s="12" customFormat="1" ht="11.25">
      <c r="B280" s="198"/>
      <c r="C280" s="199"/>
      <c r="D280" s="188" t="s">
        <v>325</v>
      </c>
      <c r="E280" s="200" t="s">
        <v>1</v>
      </c>
      <c r="F280" s="201" t="s">
        <v>524</v>
      </c>
      <c r="G280" s="199"/>
      <c r="H280" s="200" t="s">
        <v>1</v>
      </c>
      <c r="I280" s="202"/>
      <c r="J280" s="199"/>
      <c r="K280" s="199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325</v>
      </c>
      <c r="AU280" s="207" t="s">
        <v>106</v>
      </c>
      <c r="AV280" s="12" t="s">
        <v>77</v>
      </c>
      <c r="AW280" s="12" t="s">
        <v>31</v>
      </c>
      <c r="AX280" s="12" t="s">
        <v>69</v>
      </c>
      <c r="AY280" s="207" t="s">
        <v>310</v>
      </c>
    </row>
    <row r="281" spans="2:51" s="11" customFormat="1" ht="11.25">
      <c r="B281" s="186"/>
      <c r="C281" s="187"/>
      <c r="D281" s="188" t="s">
        <v>325</v>
      </c>
      <c r="E281" s="189" t="s">
        <v>186</v>
      </c>
      <c r="F281" s="190" t="s">
        <v>529</v>
      </c>
      <c r="G281" s="187"/>
      <c r="H281" s="191">
        <v>128.42</v>
      </c>
      <c r="I281" s="192"/>
      <c r="J281" s="187"/>
      <c r="K281" s="187"/>
      <c r="L281" s="193"/>
      <c r="M281" s="194"/>
      <c r="N281" s="195"/>
      <c r="O281" s="195"/>
      <c r="P281" s="195"/>
      <c r="Q281" s="195"/>
      <c r="R281" s="195"/>
      <c r="S281" s="195"/>
      <c r="T281" s="196"/>
      <c r="AT281" s="197" t="s">
        <v>325</v>
      </c>
      <c r="AU281" s="197" t="s">
        <v>106</v>
      </c>
      <c r="AV281" s="11" t="s">
        <v>106</v>
      </c>
      <c r="AW281" s="11" t="s">
        <v>31</v>
      </c>
      <c r="AX281" s="11" t="s">
        <v>69</v>
      </c>
      <c r="AY281" s="197" t="s">
        <v>310</v>
      </c>
    </row>
    <row r="282" spans="2:51" s="12" customFormat="1" ht="11.25">
      <c r="B282" s="198"/>
      <c r="C282" s="199"/>
      <c r="D282" s="188" t="s">
        <v>325</v>
      </c>
      <c r="E282" s="200" t="s">
        <v>1</v>
      </c>
      <c r="F282" s="201" t="s">
        <v>530</v>
      </c>
      <c r="G282" s="199"/>
      <c r="H282" s="200" t="s">
        <v>1</v>
      </c>
      <c r="I282" s="202"/>
      <c r="J282" s="199"/>
      <c r="K282" s="199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325</v>
      </c>
      <c r="AU282" s="207" t="s">
        <v>106</v>
      </c>
      <c r="AV282" s="12" t="s">
        <v>77</v>
      </c>
      <c r="AW282" s="12" t="s">
        <v>31</v>
      </c>
      <c r="AX282" s="12" t="s">
        <v>69</v>
      </c>
      <c r="AY282" s="207" t="s">
        <v>310</v>
      </c>
    </row>
    <row r="283" spans="2:51" s="11" customFormat="1" ht="11.25">
      <c r="B283" s="186"/>
      <c r="C283" s="187"/>
      <c r="D283" s="188" t="s">
        <v>325</v>
      </c>
      <c r="E283" s="189" t="s">
        <v>187</v>
      </c>
      <c r="F283" s="190" t="s">
        <v>531</v>
      </c>
      <c r="G283" s="187"/>
      <c r="H283" s="191">
        <v>208.23</v>
      </c>
      <c r="I283" s="192"/>
      <c r="J283" s="187"/>
      <c r="K283" s="187"/>
      <c r="L283" s="193"/>
      <c r="M283" s="194"/>
      <c r="N283" s="195"/>
      <c r="O283" s="195"/>
      <c r="P283" s="195"/>
      <c r="Q283" s="195"/>
      <c r="R283" s="195"/>
      <c r="S283" s="195"/>
      <c r="T283" s="196"/>
      <c r="AT283" s="197" t="s">
        <v>325</v>
      </c>
      <c r="AU283" s="197" t="s">
        <v>106</v>
      </c>
      <c r="AV283" s="11" t="s">
        <v>106</v>
      </c>
      <c r="AW283" s="11" t="s">
        <v>31</v>
      </c>
      <c r="AX283" s="11" t="s">
        <v>69</v>
      </c>
      <c r="AY283" s="197" t="s">
        <v>310</v>
      </c>
    </row>
    <row r="284" spans="2:51" s="12" customFormat="1" ht="11.25">
      <c r="B284" s="198"/>
      <c r="C284" s="199"/>
      <c r="D284" s="188" t="s">
        <v>325</v>
      </c>
      <c r="E284" s="200" t="s">
        <v>1</v>
      </c>
      <c r="F284" s="201" t="s">
        <v>532</v>
      </c>
      <c r="G284" s="199"/>
      <c r="H284" s="200" t="s">
        <v>1</v>
      </c>
      <c r="I284" s="202"/>
      <c r="J284" s="199"/>
      <c r="K284" s="199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325</v>
      </c>
      <c r="AU284" s="207" t="s">
        <v>106</v>
      </c>
      <c r="AV284" s="12" t="s">
        <v>77</v>
      </c>
      <c r="AW284" s="12" t="s">
        <v>31</v>
      </c>
      <c r="AX284" s="12" t="s">
        <v>69</v>
      </c>
      <c r="AY284" s="207" t="s">
        <v>310</v>
      </c>
    </row>
    <row r="285" spans="2:51" s="11" customFormat="1" ht="11.25">
      <c r="B285" s="186"/>
      <c r="C285" s="187"/>
      <c r="D285" s="188" t="s">
        <v>325</v>
      </c>
      <c r="E285" s="189" t="s">
        <v>188</v>
      </c>
      <c r="F285" s="190" t="s">
        <v>533</v>
      </c>
      <c r="G285" s="187"/>
      <c r="H285" s="191">
        <v>183.95</v>
      </c>
      <c r="I285" s="192"/>
      <c r="J285" s="187"/>
      <c r="K285" s="187"/>
      <c r="L285" s="193"/>
      <c r="M285" s="194"/>
      <c r="N285" s="195"/>
      <c r="O285" s="195"/>
      <c r="P285" s="195"/>
      <c r="Q285" s="195"/>
      <c r="R285" s="195"/>
      <c r="S285" s="195"/>
      <c r="T285" s="196"/>
      <c r="AT285" s="197" t="s">
        <v>325</v>
      </c>
      <c r="AU285" s="197" t="s">
        <v>106</v>
      </c>
      <c r="AV285" s="11" t="s">
        <v>106</v>
      </c>
      <c r="AW285" s="11" t="s">
        <v>31</v>
      </c>
      <c r="AX285" s="11" t="s">
        <v>69</v>
      </c>
      <c r="AY285" s="197" t="s">
        <v>310</v>
      </c>
    </row>
    <row r="286" spans="2:51" s="11" customFormat="1" ht="11.25">
      <c r="B286" s="186"/>
      <c r="C286" s="187"/>
      <c r="D286" s="188" t="s">
        <v>325</v>
      </c>
      <c r="E286" s="189" t="s">
        <v>189</v>
      </c>
      <c r="F286" s="190" t="s">
        <v>3866</v>
      </c>
      <c r="G286" s="187"/>
      <c r="H286" s="191">
        <v>650.28</v>
      </c>
      <c r="I286" s="192"/>
      <c r="J286" s="187"/>
      <c r="K286" s="187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325</v>
      </c>
      <c r="AU286" s="197" t="s">
        <v>106</v>
      </c>
      <c r="AV286" s="11" t="s">
        <v>106</v>
      </c>
      <c r="AW286" s="11" t="s">
        <v>31</v>
      </c>
      <c r="AX286" s="11" t="s">
        <v>69</v>
      </c>
      <c r="AY286" s="197" t="s">
        <v>310</v>
      </c>
    </row>
    <row r="287" spans="2:51" s="12" customFormat="1" ht="11.25">
      <c r="B287" s="198"/>
      <c r="C287" s="199"/>
      <c r="D287" s="188" t="s">
        <v>325</v>
      </c>
      <c r="E287" s="200" t="s">
        <v>1</v>
      </c>
      <c r="F287" s="201" t="s">
        <v>534</v>
      </c>
      <c r="G287" s="199"/>
      <c r="H287" s="200" t="s">
        <v>1</v>
      </c>
      <c r="I287" s="202"/>
      <c r="J287" s="199"/>
      <c r="K287" s="199"/>
      <c r="L287" s="203"/>
      <c r="M287" s="204"/>
      <c r="N287" s="205"/>
      <c r="O287" s="205"/>
      <c r="P287" s="205"/>
      <c r="Q287" s="205"/>
      <c r="R287" s="205"/>
      <c r="S287" s="205"/>
      <c r="T287" s="206"/>
      <c r="AT287" s="207" t="s">
        <v>325</v>
      </c>
      <c r="AU287" s="207" t="s">
        <v>106</v>
      </c>
      <c r="AV287" s="12" t="s">
        <v>77</v>
      </c>
      <c r="AW287" s="12" t="s">
        <v>31</v>
      </c>
      <c r="AX287" s="12" t="s">
        <v>69</v>
      </c>
      <c r="AY287" s="207" t="s">
        <v>310</v>
      </c>
    </row>
    <row r="288" spans="2:51" s="12" customFormat="1" ht="11.25">
      <c r="B288" s="198"/>
      <c r="C288" s="199"/>
      <c r="D288" s="188" t="s">
        <v>325</v>
      </c>
      <c r="E288" s="200" t="s">
        <v>1</v>
      </c>
      <c r="F288" s="201" t="s">
        <v>511</v>
      </c>
      <c r="G288" s="199"/>
      <c r="H288" s="200" t="s">
        <v>1</v>
      </c>
      <c r="I288" s="202"/>
      <c r="J288" s="199"/>
      <c r="K288" s="199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325</v>
      </c>
      <c r="AU288" s="207" t="s">
        <v>106</v>
      </c>
      <c r="AV288" s="12" t="s">
        <v>77</v>
      </c>
      <c r="AW288" s="12" t="s">
        <v>31</v>
      </c>
      <c r="AX288" s="12" t="s">
        <v>69</v>
      </c>
      <c r="AY288" s="207" t="s">
        <v>310</v>
      </c>
    </row>
    <row r="289" spans="2:51" s="11" customFormat="1" ht="11.25">
      <c r="B289" s="186"/>
      <c r="C289" s="187"/>
      <c r="D289" s="188" t="s">
        <v>325</v>
      </c>
      <c r="E289" s="189" t="s">
        <v>190</v>
      </c>
      <c r="F289" s="190" t="s">
        <v>535</v>
      </c>
      <c r="G289" s="187"/>
      <c r="H289" s="191">
        <v>-56.29</v>
      </c>
      <c r="I289" s="192"/>
      <c r="J289" s="187"/>
      <c r="K289" s="187"/>
      <c r="L289" s="193"/>
      <c r="M289" s="194"/>
      <c r="N289" s="195"/>
      <c r="O289" s="195"/>
      <c r="P289" s="195"/>
      <c r="Q289" s="195"/>
      <c r="R289" s="195"/>
      <c r="S289" s="195"/>
      <c r="T289" s="196"/>
      <c r="AT289" s="197" t="s">
        <v>325</v>
      </c>
      <c r="AU289" s="197" t="s">
        <v>106</v>
      </c>
      <c r="AV289" s="11" t="s">
        <v>106</v>
      </c>
      <c r="AW289" s="11" t="s">
        <v>31</v>
      </c>
      <c r="AX289" s="11" t="s">
        <v>69</v>
      </c>
      <c r="AY289" s="197" t="s">
        <v>310</v>
      </c>
    </row>
    <row r="290" spans="2:51" s="11" customFormat="1" ht="11.25">
      <c r="B290" s="186"/>
      <c r="C290" s="187"/>
      <c r="D290" s="188" t="s">
        <v>325</v>
      </c>
      <c r="E290" s="189" t="s">
        <v>191</v>
      </c>
      <c r="F290" s="190" t="s">
        <v>536</v>
      </c>
      <c r="G290" s="187"/>
      <c r="H290" s="191">
        <v>-18.55</v>
      </c>
      <c r="I290" s="192"/>
      <c r="J290" s="187"/>
      <c r="K290" s="187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325</v>
      </c>
      <c r="AU290" s="197" t="s">
        <v>106</v>
      </c>
      <c r="AV290" s="11" t="s">
        <v>106</v>
      </c>
      <c r="AW290" s="11" t="s">
        <v>31</v>
      </c>
      <c r="AX290" s="11" t="s">
        <v>69</v>
      </c>
      <c r="AY290" s="197" t="s">
        <v>310</v>
      </c>
    </row>
    <row r="291" spans="2:51" s="12" customFormat="1" ht="11.25">
      <c r="B291" s="198"/>
      <c r="C291" s="199"/>
      <c r="D291" s="188" t="s">
        <v>325</v>
      </c>
      <c r="E291" s="200" t="s">
        <v>1</v>
      </c>
      <c r="F291" s="201" t="s">
        <v>514</v>
      </c>
      <c r="G291" s="199"/>
      <c r="H291" s="200" t="s">
        <v>1</v>
      </c>
      <c r="I291" s="202"/>
      <c r="J291" s="199"/>
      <c r="K291" s="199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325</v>
      </c>
      <c r="AU291" s="207" t="s">
        <v>106</v>
      </c>
      <c r="AV291" s="12" t="s">
        <v>77</v>
      </c>
      <c r="AW291" s="12" t="s">
        <v>31</v>
      </c>
      <c r="AX291" s="12" t="s">
        <v>69</v>
      </c>
      <c r="AY291" s="207" t="s">
        <v>310</v>
      </c>
    </row>
    <row r="292" spans="2:51" s="11" customFormat="1" ht="11.25">
      <c r="B292" s="186"/>
      <c r="C292" s="187"/>
      <c r="D292" s="188" t="s">
        <v>325</v>
      </c>
      <c r="E292" s="189" t="s">
        <v>569</v>
      </c>
      <c r="F292" s="190" t="s">
        <v>537</v>
      </c>
      <c r="G292" s="187"/>
      <c r="H292" s="191">
        <v>-79.11</v>
      </c>
      <c r="I292" s="192"/>
      <c r="J292" s="187"/>
      <c r="K292" s="187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325</v>
      </c>
      <c r="AU292" s="197" t="s">
        <v>106</v>
      </c>
      <c r="AV292" s="11" t="s">
        <v>106</v>
      </c>
      <c r="AW292" s="11" t="s">
        <v>31</v>
      </c>
      <c r="AX292" s="11" t="s">
        <v>69</v>
      </c>
      <c r="AY292" s="197" t="s">
        <v>310</v>
      </c>
    </row>
    <row r="293" spans="2:51" s="12" customFormat="1" ht="11.25">
      <c r="B293" s="198"/>
      <c r="C293" s="199"/>
      <c r="D293" s="188" t="s">
        <v>325</v>
      </c>
      <c r="E293" s="200" t="s">
        <v>1</v>
      </c>
      <c r="F293" s="201" t="s">
        <v>516</v>
      </c>
      <c r="G293" s="199"/>
      <c r="H293" s="200" t="s">
        <v>1</v>
      </c>
      <c r="I293" s="202"/>
      <c r="J293" s="199"/>
      <c r="K293" s="199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325</v>
      </c>
      <c r="AU293" s="207" t="s">
        <v>106</v>
      </c>
      <c r="AV293" s="12" t="s">
        <v>77</v>
      </c>
      <c r="AW293" s="12" t="s">
        <v>31</v>
      </c>
      <c r="AX293" s="12" t="s">
        <v>69</v>
      </c>
      <c r="AY293" s="207" t="s">
        <v>310</v>
      </c>
    </row>
    <row r="294" spans="2:51" s="11" customFormat="1" ht="11.25">
      <c r="B294" s="186"/>
      <c r="C294" s="187"/>
      <c r="D294" s="188" t="s">
        <v>325</v>
      </c>
      <c r="E294" s="189" t="s">
        <v>3733</v>
      </c>
      <c r="F294" s="190" t="s">
        <v>568</v>
      </c>
      <c r="G294" s="187"/>
      <c r="H294" s="191">
        <v>-63.16</v>
      </c>
      <c r="I294" s="192"/>
      <c r="J294" s="187"/>
      <c r="K294" s="187"/>
      <c r="L294" s="193"/>
      <c r="M294" s="194"/>
      <c r="N294" s="195"/>
      <c r="O294" s="195"/>
      <c r="P294" s="195"/>
      <c r="Q294" s="195"/>
      <c r="R294" s="195"/>
      <c r="S294" s="195"/>
      <c r="T294" s="196"/>
      <c r="AT294" s="197" t="s">
        <v>325</v>
      </c>
      <c r="AU294" s="197" t="s">
        <v>106</v>
      </c>
      <c r="AV294" s="11" t="s">
        <v>106</v>
      </c>
      <c r="AW294" s="11" t="s">
        <v>31</v>
      </c>
      <c r="AX294" s="11" t="s">
        <v>69</v>
      </c>
      <c r="AY294" s="197" t="s">
        <v>310</v>
      </c>
    </row>
    <row r="295" spans="2:51" s="11" customFormat="1" ht="11.25">
      <c r="B295" s="186"/>
      <c r="C295" s="187"/>
      <c r="D295" s="188" t="s">
        <v>325</v>
      </c>
      <c r="E295" s="189" t="s">
        <v>3867</v>
      </c>
      <c r="F295" s="190" t="s">
        <v>3868</v>
      </c>
      <c r="G295" s="187"/>
      <c r="H295" s="191">
        <v>932.98</v>
      </c>
      <c r="I295" s="192"/>
      <c r="J295" s="187"/>
      <c r="K295" s="187"/>
      <c r="L295" s="193"/>
      <c r="M295" s="194"/>
      <c r="N295" s="195"/>
      <c r="O295" s="195"/>
      <c r="P295" s="195"/>
      <c r="Q295" s="195"/>
      <c r="R295" s="195"/>
      <c r="S295" s="195"/>
      <c r="T295" s="196"/>
      <c r="AT295" s="197" t="s">
        <v>325</v>
      </c>
      <c r="AU295" s="197" t="s">
        <v>106</v>
      </c>
      <c r="AV295" s="11" t="s">
        <v>106</v>
      </c>
      <c r="AW295" s="11" t="s">
        <v>31</v>
      </c>
      <c r="AX295" s="11" t="s">
        <v>77</v>
      </c>
      <c r="AY295" s="197" t="s">
        <v>310</v>
      </c>
    </row>
    <row r="296" spans="2:65" s="1" customFormat="1" ht="16.5" customHeight="1">
      <c r="B296" s="31"/>
      <c r="C296" s="208" t="s">
        <v>571</v>
      </c>
      <c r="D296" s="208" t="s">
        <v>422</v>
      </c>
      <c r="E296" s="209" t="s">
        <v>572</v>
      </c>
      <c r="F296" s="210" t="s">
        <v>573</v>
      </c>
      <c r="G296" s="211" t="s">
        <v>320</v>
      </c>
      <c r="H296" s="212">
        <v>951.64</v>
      </c>
      <c r="I296" s="213"/>
      <c r="J296" s="212">
        <f>ROUND(I296*H296,2)</f>
        <v>0</v>
      </c>
      <c r="K296" s="210" t="s">
        <v>321</v>
      </c>
      <c r="L296" s="214"/>
      <c r="M296" s="215" t="s">
        <v>1</v>
      </c>
      <c r="N296" s="216" t="s">
        <v>41</v>
      </c>
      <c r="O296" s="57"/>
      <c r="P296" s="183">
        <f>O296*H296</f>
        <v>0</v>
      </c>
      <c r="Q296" s="183">
        <v>0.025</v>
      </c>
      <c r="R296" s="183">
        <f>Q296*H296</f>
        <v>23.791</v>
      </c>
      <c r="S296" s="183">
        <v>0</v>
      </c>
      <c r="T296" s="184">
        <f>S296*H296</f>
        <v>0</v>
      </c>
      <c r="AR296" s="14" t="s">
        <v>391</v>
      </c>
      <c r="AT296" s="14" t="s">
        <v>422</v>
      </c>
      <c r="AU296" s="14" t="s">
        <v>106</v>
      </c>
      <c r="AY296" s="14" t="s">
        <v>310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4" t="s">
        <v>106</v>
      </c>
      <c r="BK296" s="185">
        <f>ROUND(I296*H296,2)</f>
        <v>0</v>
      </c>
      <c r="BL296" s="14" t="s">
        <v>314</v>
      </c>
      <c r="BM296" s="14" t="s">
        <v>3869</v>
      </c>
    </row>
    <row r="297" spans="2:51" s="11" customFormat="1" ht="11.25">
      <c r="B297" s="186"/>
      <c r="C297" s="187"/>
      <c r="D297" s="188" t="s">
        <v>325</v>
      </c>
      <c r="E297" s="189" t="s">
        <v>575</v>
      </c>
      <c r="F297" s="190" t="s">
        <v>576</v>
      </c>
      <c r="G297" s="187"/>
      <c r="H297" s="191">
        <v>932.98</v>
      </c>
      <c r="I297" s="192"/>
      <c r="J297" s="187"/>
      <c r="K297" s="187"/>
      <c r="L297" s="193"/>
      <c r="M297" s="194"/>
      <c r="N297" s="195"/>
      <c r="O297" s="195"/>
      <c r="P297" s="195"/>
      <c r="Q297" s="195"/>
      <c r="R297" s="195"/>
      <c r="S297" s="195"/>
      <c r="T297" s="196"/>
      <c r="AT297" s="197" t="s">
        <v>325</v>
      </c>
      <c r="AU297" s="197" t="s">
        <v>106</v>
      </c>
      <c r="AV297" s="11" t="s">
        <v>106</v>
      </c>
      <c r="AW297" s="11" t="s">
        <v>31</v>
      </c>
      <c r="AX297" s="11" t="s">
        <v>69</v>
      </c>
      <c r="AY297" s="197" t="s">
        <v>310</v>
      </c>
    </row>
    <row r="298" spans="2:51" s="11" customFormat="1" ht="11.25">
      <c r="B298" s="186"/>
      <c r="C298" s="187"/>
      <c r="D298" s="188" t="s">
        <v>325</v>
      </c>
      <c r="E298" s="189" t="s">
        <v>577</v>
      </c>
      <c r="F298" s="190" t="s">
        <v>578</v>
      </c>
      <c r="G298" s="187"/>
      <c r="H298" s="191">
        <v>951.64</v>
      </c>
      <c r="I298" s="192"/>
      <c r="J298" s="187"/>
      <c r="K298" s="187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325</v>
      </c>
      <c r="AU298" s="197" t="s">
        <v>106</v>
      </c>
      <c r="AV298" s="11" t="s">
        <v>106</v>
      </c>
      <c r="AW298" s="11" t="s">
        <v>31</v>
      </c>
      <c r="AX298" s="11" t="s">
        <v>77</v>
      </c>
      <c r="AY298" s="197" t="s">
        <v>310</v>
      </c>
    </row>
    <row r="299" spans="2:65" s="1" customFormat="1" ht="16.5" customHeight="1">
      <c r="B299" s="31"/>
      <c r="C299" s="175" t="s">
        <v>579</v>
      </c>
      <c r="D299" s="175" t="s">
        <v>317</v>
      </c>
      <c r="E299" s="176" t="s">
        <v>580</v>
      </c>
      <c r="F299" s="177" t="s">
        <v>581</v>
      </c>
      <c r="G299" s="178" t="s">
        <v>422</v>
      </c>
      <c r="H299" s="179">
        <v>104.44</v>
      </c>
      <c r="I299" s="180"/>
      <c r="J299" s="179">
        <f>ROUND(I299*H299,2)</f>
        <v>0</v>
      </c>
      <c r="K299" s="177" t="s">
        <v>321</v>
      </c>
      <c r="L299" s="35"/>
      <c r="M299" s="181" t="s">
        <v>1</v>
      </c>
      <c r="N299" s="182" t="s">
        <v>41</v>
      </c>
      <c r="O299" s="57"/>
      <c r="P299" s="183">
        <f>O299*H299</f>
        <v>0</v>
      </c>
      <c r="Q299" s="183">
        <v>6E-05</v>
      </c>
      <c r="R299" s="183">
        <f>Q299*H299</f>
        <v>0.0062664</v>
      </c>
      <c r="S299" s="183">
        <v>0</v>
      </c>
      <c r="T299" s="184">
        <f>S299*H299</f>
        <v>0</v>
      </c>
      <c r="AR299" s="14" t="s">
        <v>314</v>
      </c>
      <c r="AT299" s="14" t="s">
        <v>317</v>
      </c>
      <c r="AU299" s="14" t="s">
        <v>106</v>
      </c>
      <c r="AY299" s="14" t="s">
        <v>310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4" t="s">
        <v>106</v>
      </c>
      <c r="BK299" s="185">
        <f>ROUND(I299*H299,2)</f>
        <v>0</v>
      </c>
      <c r="BL299" s="14" t="s">
        <v>314</v>
      </c>
      <c r="BM299" s="14" t="s">
        <v>3870</v>
      </c>
    </row>
    <row r="300" spans="2:51" s="12" customFormat="1" ht="11.25">
      <c r="B300" s="198"/>
      <c r="C300" s="199"/>
      <c r="D300" s="188" t="s">
        <v>325</v>
      </c>
      <c r="E300" s="200" t="s">
        <v>1</v>
      </c>
      <c r="F300" s="201" t="s">
        <v>3871</v>
      </c>
      <c r="G300" s="199"/>
      <c r="H300" s="200" t="s">
        <v>1</v>
      </c>
      <c r="I300" s="202"/>
      <c r="J300" s="199"/>
      <c r="K300" s="199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325</v>
      </c>
      <c r="AU300" s="207" t="s">
        <v>106</v>
      </c>
      <c r="AV300" s="12" t="s">
        <v>77</v>
      </c>
      <c r="AW300" s="12" t="s">
        <v>31</v>
      </c>
      <c r="AX300" s="12" t="s">
        <v>69</v>
      </c>
      <c r="AY300" s="207" t="s">
        <v>310</v>
      </c>
    </row>
    <row r="301" spans="2:51" s="11" customFormat="1" ht="11.25">
      <c r="B301" s="186"/>
      <c r="C301" s="187"/>
      <c r="D301" s="188" t="s">
        <v>325</v>
      </c>
      <c r="E301" s="189" t="s">
        <v>583</v>
      </c>
      <c r="F301" s="190" t="s">
        <v>3872</v>
      </c>
      <c r="G301" s="187"/>
      <c r="H301" s="191">
        <v>104.44</v>
      </c>
      <c r="I301" s="192"/>
      <c r="J301" s="187"/>
      <c r="K301" s="187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325</v>
      </c>
      <c r="AU301" s="197" t="s">
        <v>106</v>
      </c>
      <c r="AV301" s="11" t="s">
        <v>106</v>
      </c>
      <c r="AW301" s="11" t="s">
        <v>31</v>
      </c>
      <c r="AX301" s="11" t="s">
        <v>77</v>
      </c>
      <c r="AY301" s="197" t="s">
        <v>310</v>
      </c>
    </row>
    <row r="302" spans="2:65" s="1" customFormat="1" ht="16.5" customHeight="1">
      <c r="B302" s="31"/>
      <c r="C302" s="208" t="s">
        <v>587</v>
      </c>
      <c r="D302" s="208" t="s">
        <v>422</v>
      </c>
      <c r="E302" s="209" t="s">
        <v>588</v>
      </c>
      <c r="F302" s="210" t="s">
        <v>589</v>
      </c>
      <c r="G302" s="211" t="s">
        <v>422</v>
      </c>
      <c r="H302" s="212">
        <v>109.66</v>
      </c>
      <c r="I302" s="213"/>
      <c r="J302" s="212">
        <f>ROUND(I302*H302,2)</f>
        <v>0</v>
      </c>
      <c r="K302" s="210" t="s">
        <v>321</v>
      </c>
      <c r="L302" s="214"/>
      <c r="M302" s="215" t="s">
        <v>1</v>
      </c>
      <c r="N302" s="216" t="s">
        <v>41</v>
      </c>
      <c r="O302" s="57"/>
      <c r="P302" s="183">
        <f>O302*H302</f>
        <v>0</v>
      </c>
      <c r="Q302" s="183">
        <v>0.0006</v>
      </c>
      <c r="R302" s="183">
        <f>Q302*H302</f>
        <v>0.065796</v>
      </c>
      <c r="S302" s="183">
        <v>0</v>
      </c>
      <c r="T302" s="184">
        <f>S302*H302</f>
        <v>0</v>
      </c>
      <c r="AR302" s="14" t="s">
        <v>391</v>
      </c>
      <c r="AT302" s="14" t="s">
        <v>422</v>
      </c>
      <c r="AU302" s="14" t="s">
        <v>106</v>
      </c>
      <c r="AY302" s="14" t="s">
        <v>310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4" t="s">
        <v>106</v>
      </c>
      <c r="BK302" s="185">
        <f>ROUND(I302*H302,2)</f>
        <v>0</v>
      </c>
      <c r="BL302" s="14" t="s">
        <v>314</v>
      </c>
      <c r="BM302" s="14" t="s">
        <v>3873</v>
      </c>
    </row>
    <row r="303" spans="2:51" s="11" customFormat="1" ht="11.25">
      <c r="B303" s="186"/>
      <c r="C303" s="187"/>
      <c r="D303" s="188" t="s">
        <v>325</v>
      </c>
      <c r="E303" s="189" t="s">
        <v>591</v>
      </c>
      <c r="F303" s="190" t="s">
        <v>592</v>
      </c>
      <c r="G303" s="187"/>
      <c r="H303" s="191">
        <v>109.66</v>
      </c>
      <c r="I303" s="192"/>
      <c r="J303" s="187"/>
      <c r="K303" s="187"/>
      <c r="L303" s="193"/>
      <c r="M303" s="194"/>
      <c r="N303" s="195"/>
      <c r="O303" s="195"/>
      <c r="P303" s="195"/>
      <c r="Q303" s="195"/>
      <c r="R303" s="195"/>
      <c r="S303" s="195"/>
      <c r="T303" s="196"/>
      <c r="AT303" s="197" t="s">
        <v>325</v>
      </c>
      <c r="AU303" s="197" t="s">
        <v>106</v>
      </c>
      <c r="AV303" s="11" t="s">
        <v>106</v>
      </c>
      <c r="AW303" s="11" t="s">
        <v>31</v>
      </c>
      <c r="AX303" s="11" t="s">
        <v>69</v>
      </c>
      <c r="AY303" s="197" t="s">
        <v>310</v>
      </c>
    </row>
    <row r="304" spans="2:51" s="11" customFormat="1" ht="11.25">
      <c r="B304" s="186"/>
      <c r="C304" s="187"/>
      <c r="D304" s="188" t="s">
        <v>325</v>
      </c>
      <c r="E304" s="189" t="s">
        <v>593</v>
      </c>
      <c r="F304" s="190" t="s">
        <v>594</v>
      </c>
      <c r="G304" s="187"/>
      <c r="H304" s="191">
        <v>109.66</v>
      </c>
      <c r="I304" s="192"/>
      <c r="J304" s="187"/>
      <c r="K304" s="187"/>
      <c r="L304" s="193"/>
      <c r="M304" s="194"/>
      <c r="N304" s="195"/>
      <c r="O304" s="195"/>
      <c r="P304" s="195"/>
      <c r="Q304" s="195"/>
      <c r="R304" s="195"/>
      <c r="S304" s="195"/>
      <c r="T304" s="196"/>
      <c r="AT304" s="197" t="s">
        <v>325</v>
      </c>
      <c r="AU304" s="197" t="s">
        <v>106</v>
      </c>
      <c r="AV304" s="11" t="s">
        <v>106</v>
      </c>
      <c r="AW304" s="11" t="s">
        <v>31</v>
      </c>
      <c r="AX304" s="11" t="s">
        <v>77</v>
      </c>
      <c r="AY304" s="197" t="s">
        <v>310</v>
      </c>
    </row>
    <row r="305" spans="2:65" s="1" customFormat="1" ht="16.5" customHeight="1">
      <c r="B305" s="31"/>
      <c r="C305" s="175" t="s">
        <v>595</v>
      </c>
      <c r="D305" s="175" t="s">
        <v>317</v>
      </c>
      <c r="E305" s="176" t="s">
        <v>596</v>
      </c>
      <c r="F305" s="177" t="s">
        <v>597</v>
      </c>
      <c r="G305" s="178" t="s">
        <v>422</v>
      </c>
      <c r="H305" s="179">
        <v>2242.18</v>
      </c>
      <c r="I305" s="180"/>
      <c r="J305" s="179">
        <f>ROUND(I305*H305,2)</f>
        <v>0</v>
      </c>
      <c r="K305" s="177" t="s">
        <v>321</v>
      </c>
      <c r="L305" s="35"/>
      <c r="M305" s="181" t="s">
        <v>1</v>
      </c>
      <c r="N305" s="182" t="s">
        <v>41</v>
      </c>
      <c r="O305" s="57"/>
      <c r="P305" s="183">
        <f>O305*H305</f>
        <v>0</v>
      </c>
      <c r="Q305" s="183">
        <v>0.00025</v>
      </c>
      <c r="R305" s="183">
        <f>Q305*H305</f>
        <v>0.560545</v>
      </c>
      <c r="S305" s="183">
        <v>0</v>
      </c>
      <c r="T305" s="184">
        <f>S305*H305</f>
        <v>0</v>
      </c>
      <c r="AR305" s="14" t="s">
        <v>314</v>
      </c>
      <c r="AT305" s="14" t="s">
        <v>317</v>
      </c>
      <c r="AU305" s="14" t="s">
        <v>106</v>
      </c>
      <c r="AY305" s="14" t="s">
        <v>310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4" t="s">
        <v>106</v>
      </c>
      <c r="BK305" s="185">
        <f>ROUND(I305*H305,2)</f>
        <v>0</v>
      </c>
      <c r="BL305" s="14" t="s">
        <v>314</v>
      </c>
      <c r="BM305" s="14" t="s">
        <v>3874</v>
      </c>
    </row>
    <row r="306" spans="2:51" s="12" customFormat="1" ht="11.25">
      <c r="B306" s="198"/>
      <c r="C306" s="199"/>
      <c r="D306" s="188" t="s">
        <v>325</v>
      </c>
      <c r="E306" s="200" t="s">
        <v>1</v>
      </c>
      <c r="F306" s="201" t="s">
        <v>3875</v>
      </c>
      <c r="G306" s="199"/>
      <c r="H306" s="200" t="s">
        <v>1</v>
      </c>
      <c r="I306" s="202"/>
      <c r="J306" s="199"/>
      <c r="K306" s="199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325</v>
      </c>
      <c r="AU306" s="207" t="s">
        <v>106</v>
      </c>
      <c r="AV306" s="12" t="s">
        <v>77</v>
      </c>
      <c r="AW306" s="12" t="s">
        <v>31</v>
      </c>
      <c r="AX306" s="12" t="s">
        <v>69</v>
      </c>
      <c r="AY306" s="207" t="s">
        <v>310</v>
      </c>
    </row>
    <row r="307" spans="2:51" s="12" customFormat="1" ht="11.25">
      <c r="B307" s="198"/>
      <c r="C307" s="199"/>
      <c r="D307" s="188" t="s">
        <v>325</v>
      </c>
      <c r="E307" s="200" t="s">
        <v>1</v>
      </c>
      <c r="F307" s="201" t="s">
        <v>441</v>
      </c>
      <c r="G307" s="199"/>
      <c r="H307" s="200" t="s">
        <v>1</v>
      </c>
      <c r="I307" s="202"/>
      <c r="J307" s="199"/>
      <c r="K307" s="199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325</v>
      </c>
      <c r="AU307" s="207" t="s">
        <v>106</v>
      </c>
      <c r="AV307" s="12" t="s">
        <v>77</v>
      </c>
      <c r="AW307" s="12" t="s">
        <v>31</v>
      </c>
      <c r="AX307" s="12" t="s">
        <v>69</v>
      </c>
      <c r="AY307" s="207" t="s">
        <v>310</v>
      </c>
    </row>
    <row r="308" spans="2:51" s="11" customFormat="1" ht="11.25">
      <c r="B308" s="186"/>
      <c r="C308" s="187"/>
      <c r="D308" s="188" t="s">
        <v>325</v>
      </c>
      <c r="E308" s="189" t="s">
        <v>600</v>
      </c>
      <c r="F308" s="190" t="s">
        <v>3876</v>
      </c>
      <c r="G308" s="187"/>
      <c r="H308" s="191">
        <v>73.38</v>
      </c>
      <c r="I308" s="192"/>
      <c r="J308" s="187"/>
      <c r="K308" s="187"/>
      <c r="L308" s="193"/>
      <c r="M308" s="194"/>
      <c r="N308" s="195"/>
      <c r="O308" s="195"/>
      <c r="P308" s="195"/>
      <c r="Q308" s="195"/>
      <c r="R308" s="195"/>
      <c r="S308" s="195"/>
      <c r="T308" s="196"/>
      <c r="AT308" s="197" t="s">
        <v>325</v>
      </c>
      <c r="AU308" s="197" t="s">
        <v>106</v>
      </c>
      <c r="AV308" s="11" t="s">
        <v>106</v>
      </c>
      <c r="AW308" s="11" t="s">
        <v>31</v>
      </c>
      <c r="AX308" s="11" t="s">
        <v>69</v>
      </c>
      <c r="AY308" s="197" t="s">
        <v>310</v>
      </c>
    </row>
    <row r="309" spans="2:51" s="12" customFormat="1" ht="11.25">
      <c r="B309" s="198"/>
      <c r="C309" s="199"/>
      <c r="D309" s="188" t="s">
        <v>325</v>
      </c>
      <c r="E309" s="200" t="s">
        <v>1</v>
      </c>
      <c r="F309" s="201" t="s">
        <v>511</v>
      </c>
      <c r="G309" s="199"/>
      <c r="H309" s="200" t="s">
        <v>1</v>
      </c>
      <c r="I309" s="202"/>
      <c r="J309" s="199"/>
      <c r="K309" s="199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325</v>
      </c>
      <c r="AU309" s="207" t="s">
        <v>106</v>
      </c>
      <c r="AV309" s="12" t="s">
        <v>77</v>
      </c>
      <c r="AW309" s="12" t="s">
        <v>31</v>
      </c>
      <c r="AX309" s="12" t="s">
        <v>69</v>
      </c>
      <c r="AY309" s="207" t="s">
        <v>310</v>
      </c>
    </row>
    <row r="310" spans="2:51" s="11" customFormat="1" ht="11.25">
      <c r="B310" s="186"/>
      <c r="C310" s="187"/>
      <c r="D310" s="188" t="s">
        <v>325</v>
      </c>
      <c r="E310" s="189" t="s">
        <v>200</v>
      </c>
      <c r="F310" s="190" t="s">
        <v>3877</v>
      </c>
      <c r="G310" s="187"/>
      <c r="H310" s="191">
        <v>106.16</v>
      </c>
      <c r="I310" s="192"/>
      <c r="J310" s="187"/>
      <c r="K310" s="187"/>
      <c r="L310" s="193"/>
      <c r="M310" s="194"/>
      <c r="N310" s="195"/>
      <c r="O310" s="195"/>
      <c r="P310" s="195"/>
      <c r="Q310" s="195"/>
      <c r="R310" s="195"/>
      <c r="S310" s="195"/>
      <c r="T310" s="196"/>
      <c r="AT310" s="197" t="s">
        <v>325</v>
      </c>
      <c r="AU310" s="197" t="s">
        <v>106</v>
      </c>
      <c r="AV310" s="11" t="s">
        <v>106</v>
      </c>
      <c r="AW310" s="11" t="s">
        <v>31</v>
      </c>
      <c r="AX310" s="11" t="s">
        <v>69</v>
      </c>
      <c r="AY310" s="197" t="s">
        <v>310</v>
      </c>
    </row>
    <row r="311" spans="2:51" s="11" customFormat="1" ht="11.25">
      <c r="B311" s="186"/>
      <c r="C311" s="187"/>
      <c r="D311" s="188" t="s">
        <v>325</v>
      </c>
      <c r="E311" s="189" t="s">
        <v>603</v>
      </c>
      <c r="F311" s="190" t="s">
        <v>3878</v>
      </c>
      <c r="G311" s="187"/>
      <c r="H311" s="191">
        <v>32.94</v>
      </c>
      <c r="I311" s="192"/>
      <c r="J311" s="187"/>
      <c r="K311" s="187"/>
      <c r="L311" s="193"/>
      <c r="M311" s="194"/>
      <c r="N311" s="195"/>
      <c r="O311" s="195"/>
      <c r="P311" s="195"/>
      <c r="Q311" s="195"/>
      <c r="R311" s="195"/>
      <c r="S311" s="195"/>
      <c r="T311" s="196"/>
      <c r="AT311" s="197" t="s">
        <v>325</v>
      </c>
      <c r="AU311" s="197" t="s">
        <v>106</v>
      </c>
      <c r="AV311" s="11" t="s">
        <v>106</v>
      </c>
      <c r="AW311" s="11" t="s">
        <v>31</v>
      </c>
      <c r="AX311" s="11" t="s">
        <v>69</v>
      </c>
      <c r="AY311" s="197" t="s">
        <v>310</v>
      </c>
    </row>
    <row r="312" spans="2:51" s="12" customFormat="1" ht="11.25">
      <c r="B312" s="198"/>
      <c r="C312" s="199"/>
      <c r="D312" s="188" t="s">
        <v>325</v>
      </c>
      <c r="E312" s="200" t="s">
        <v>1</v>
      </c>
      <c r="F312" s="201" t="s">
        <v>514</v>
      </c>
      <c r="G312" s="199"/>
      <c r="H312" s="200" t="s">
        <v>1</v>
      </c>
      <c r="I312" s="202"/>
      <c r="J312" s="199"/>
      <c r="K312" s="199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325</v>
      </c>
      <c r="AU312" s="207" t="s">
        <v>106</v>
      </c>
      <c r="AV312" s="12" t="s">
        <v>77</v>
      </c>
      <c r="AW312" s="12" t="s">
        <v>31</v>
      </c>
      <c r="AX312" s="12" t="s">
        <v>69</v>
      </c>
      <c r="AY312" s="207" t="s">
        <v>310</v>
      </c>
    </row>
    <row r="313" spans="2:51" s="11" customFormat="1" ht="11.25">
      <c r="B313" s="186"/>
      <c r="C313" s="187"/>
      <c r="D313" s="188" t="s">
        <v>325</v>
      </c>
      <c r="E313" s="189" t="s">
        <v>202</v>
      </c>
      <c r="F313" s="190" t="s">
        <v>3879</v>
      </c>
      <c r="G313" s="187"/>
      <c r="H313" s="191">
        <v>182.17</v>
      </c>
      <c r="I313" s="192"/>
      <c r="J313" s="187"/>
      <c r="K313" s="187"/>
      <c r="L313" s="193"/>
      <c r="M313" s="194"/>
      <c r="N313" s="195"/>
      <c r="O313" s="195"/>
      <c r="P313" s="195"/>
      <c r="Q313" s="195"/>
      <c r="R313" s="195"/>
      <c r="S313" s="195"/>
      <c r="T313" s="196"/>
      <c r="AT313" s="197" t="s">
        <v>325</v>
      </c>
      <c r="AU313" s="197" t="s">
        <v>106</v>
      </c>
      <c r="AV313" s="11" t="s">
        <v>106</v>
      </c>
      <c r="AW313" s="11" t="s">
        <v>31</v>
      </c>
      <c r="AX313" s="11" t="s">
        <v>69</v>
      </c>
      <c r="AY313" s="197" t="s">
        <v>310</v>
      </c>
    </row>
    <row r="314" spans="2:51" s="12" customFormat="1" ht="11.25">
      <c r="B314" s="198"/>
      <c r="C314" s="199"/>
      <c r="D314" s="188" t="s">
        <v>325</v>
      </c>
      <c r="E314" s="200" t="s">
        <v>1</v>
      </c>
      <c r="F314" s="201" t="s">
        <v>516</v>
      </c>
      <c r="G314" s="199"/>
      <c r="H314" s="200" t="s">
        <v>1</v>
      </c>
      <c r="I314" s="202"/>
      <c r="J314" s="199"/>
      <c r="K314" s="199"/>
      <c r="L314" s="203"/>
      <c r="M314" s="204"/>
      <c r="N314" s="205"/>
      <c r="O314" s="205"/>
      <c r="P314" s="205"/>
      <c r="Q314" s="205"/>
      <c r="R314" s="205"/>
      <c r="S314" s="205"/>
      <c r="T314" s="206"/>
      <c r="AT314" s="207" t="s">
        <v>325</v>
      </c>
      <c r="AU314" s="207" t="s">
        <v>106</v>
      </c>
      <c r="AV314" s="12" t="s">
        <v>77</v>
      </c>
      <c r="AW314" s="12" t="s">
        <v>31</v>
      </c>
      <c r="AX314" s="12" t="s">
        <v>69</v>
      </c>
      <c r="AY314" s="207" t="s">
        <v>310</v>
      </c>
    </row>
    <row r="315" spans="2:51" s="11" customFormat="1" ht="11.25">
      <c r="B315" s="186"/>
      <c r="C315" s="187"/>
      <c r="D315" s="188" t="s">
        <v>325</v>
      </c>
      <c r="E315" s="189" t="s">
        <v>607</v>
      </c>
      <c r="F315" s="190" t="s">
        <v>3880</v>
      </c>
      <c r="G315" s="187"/>
      <c r="H315" s="191">
        <v>124.96</v>
      </c>
      <c r="I315" s="192"/>
      <c r="J315" s="187"/>
      <c r="K315" s="187"/>
      <c r="L315" s="193"/>
      <c r="M315" s="194"/>
      <c r="N315" s="195"/>
      <c r="O315" s="195"/>
      <c r="P315" s="195"/>
      <c r="Q315" s="195"/>
      <c r="R315" s="195"/>
      <c r="S315" s="195"/>
      <c r="T315" s="196"/>
      <c r="AT315" s="197" t="s">
        <v>325</v>
      </c>
      <c r="AU315" s="197" t="s">
        <v>106</v>
      </c>
      <c r="AV315" s="11" t="s">
        <v>106</v>
      </c>
      <c r="AW315" s="11" t="s">
        <v>31</v>
      </c>
      <c r="AX315" s="11" t="s">
        <v>69</v>
      </c>
      <c r="AY315" s="197" t="s">
        <v>310</v>
      </c>
    </row>
    <row r="316" spans="2:51" s="11" customFormat="1" ht="11.25">
      <c r="B316" s="186"/>
      <c r="C316" s="187"/>
      <c r="D316" s="188" t="s">
        <v>325</v>
      </c>
      <c r="E316" s="189" t="s">
        <v>205</v>
      </c>
      <c r="F316" s="190" t="s">
        <v>3881</v>
      </c>
      <c r="G316" s="187"/>
      <c r="H316" s="191">
        <v>519.61</v>
      </c>
      <c r="I316" s="192"/>
      <c r="J316" s="187"/>
      <c r="K316" s="187"/>
      <c r="L316" s="193"/>
      <c r="M316" s="194"/>
      <c r="N316" s="195"/>
      <c r="O316" s="195"/>
      <c r="P316" s="195"/>
      <c r="Q316" s="195"/>
      <c r="R316" s="195"/>
      <c r="S316" s="195"/>
      <c r="T316" s="196"/>
      <c r="AT316" s="197" t="s">
        <v>325</v>
      </c>
      <c r="AU316" s="197" t="s">
        <v>106</v>
      </c>
      <c r="AV316" s="11" t="s">
        <v>106</v>
      </c>
      <c r="AW316" s="11" t="s">
        <v>31</v>
      </c>
      <c r="AX316" s="11" t="s">
        <v>69</v>
      </c>
      <c r="AY316" s="197" t="s">
        <v>310</v>
      </c>
    </row>
    <row r="317" spans="2:51" s="12" customFormat="1" ht="11.25">
      <c r="B317" s="198"/>
      <c r="C317" s="199"/>
      <c r="D317" s="188" t="s">
        <v>325</v>
      </c>
      <c r="E317" s="200" t="s">
        <v>1</v>
      </c>
      <c r="F317" s="201" t="s">
        <v>3882</v>
      </c>
      <c r="G317" s="199"/>
      <c r="H317" s="200" t="s">
        <v>1</v>
      </c>
      <c r="I317" s="202"/>
      <c r="J317" s="199"/>
      <c r="K317" s="199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325</v>
      </c>
      <c r="AU317" s="207" t="s">
        <v>106</v>
      </c>
      <c r="AV317" s="12" t="s">
        <v>77</v>
      </c>
      <c r="AW317" s="12" t="s">
        <v>31</v>
      </c>
      <c r="AX317" s="12" t="s">
        <v>69</v>
      </c>
      <c r="AY317" s="207" t="s">
        <v>310</v>
      </c>
    </row>
    <row r="318" spans="2:51" s="11" customFormat="1" ht="11.25">
      <c r="B318" s="186"/>
      <c r="C318" s="187"/>
      <c r="D318" s="188" t="s">
        <v>325</v>
      </c>
      <c r="E318" s="189" t="s">
        <v>611</v>
      </c>
      <c r="F318" s="190" t="s">
        <v>3883</v>
      </c>
      <c r="G318" s="187"/>
      <c r="H318" s="191">
        <v>519.61</v>
      </c>
      <c r="I318" s="192"/>
      <c r="J318" s="187"/>
      <c r="K318" s="187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325</v>
      </c>
      <c r="AU318" s="197" t="s">
        <v>106</v>
      </c>
      <c r="AV318" s="11" t="s">
        <v>106</v>
      </c>
      <c r="AW318" s="11" t="s">
        <v>31</v>
      </c>
      <c r="AX318" s="11" t="s">
        <v>69</v>
      </c>
      <c r="AY318" s="197" t="s">
        <v>310</v>
      </c>
    </row>
    <row r="319" spans="2:51" s="12" customFormat="1" ht="11.25">
      <c r="B319" s="198"/>
      <c r="C319" s="199"/>
      <c r="D319" s="188" t="s">
        <v>325</v>
      </c>
      <c r="E319" s="200" t="s">
        <v>1</v>
      </c>
      <c r="F319" s="201" t="s">
        <v>3884</v>
      </c>
      <c r="G319" s="199"/>
      <c r="H319" s="200" t="s">
        <v>1</v>
      </c>
      <c r="I319" s="202"/>
      <c r="J319" s="199"/>
      <c r="K319" s="199"/>
      <c r="L319" s="203"/>
      <c r="M319" s="204"/>
      <c r="N319" s="205"/>
      <c r="O319" s="205"/>
      <c r="P319" s="205"/>
      <c r="Q319" s="205"/>
      <c r="R319" s="205"/>
      <c r="S319" s="205"/>
      <c r="T319" s="206"/>
      <c r="AT319" s="207" t="s">
        <v>325</v>
      </c>
      <c r="AU319" s="207" t="s">
        <v>106</v>
      </c>
      <c r="AV319" s="12" t="s">
        <v>77</v>
      </c>
      <c r="AW319" s="12" t="s">
        <v>31</v>
      </c>
      <c r="AX319" s="12" t="s">
        <v>69</v>
      </c>
      <c r="AY319" s="207" t="s">
        <v>310</v>
      </c>
    </row>
    <row r="320" spans="2:51" s="11" customFormat="1" ht="11.25">
      <c r="B320" s="186"/>
      <c r="C320" s="187"/>
      <c r="D320" s="188" t="s">
        <v>325</v>
      </c>
      <c r="E320" s="189" t="s">
        <v>208</v>
      </c>
      <c r="F320" s="190" t="s">
        <v>3885</v>
      </c>
      <c r="G320" s="187"/>
      <c r="H320" s="191">
        <v>105</v>
      </c>
      <c r="I320" s="192"/>
      <c r="J320" s="187"/>
      <c r="K320" s="187"/>
      <c r="L320" s="193"/>
      <c r="M320" s="194"/>
      <c r="N320" s="195"/>
      <c r="O320" s="195"/>
      <c r="P320" s="195"/>
      <c r="Q320" s="195"/>
      <c r="R320" s="195"/>
      <c r="S320" s="195"/>
      <c r="T320" s="196"/>
      <c r="AT320" s="197" t="s">
        <v>325</v>
      </c>
      <c r="AU320" s="197" t="s">
        <v>106</v>
      </c>
      <c r="AV320" s="11" t="s">
        <v>106</v>
      </c>
      <c r="AW320" s="11" t="s">
        <v>31</v>
      </c>
      <c r="AX320" s="11" t="s">
        <v>69</v>
      </c>
      <c r="AY320" s="197" t="s">
        <v>310</v>
      </c>
    </row>
    <row r="321" spans="2:51" s="11" customFormat="1" ht="11.25">
      <c r="B321" s="186"/>
      <c r="C321" s="187"/>
      <c r="D321" s="188" t="s">
        <v>325</v>
      </c>
      <c r="E321" s="189" t="s">
        <v>615</v>
      </c>
      <c r="F321" s="190" t="s">
        <v>3886</v>
      </c>
      <c r="G321" s="187"/>
      <c r="H321" s="191">
        <v>624.61</v>
      </c>
      <c r="I321" s="192"/>
      <c r="J321" s="187"/>
      <c r="K321" s="187"/>
      <c r="L321" s="193"/>
      <c r="M321" s="194"/>
      <c r="N321" s="195"/>
      <c r="O321" s="195"/>
      <c r="P321" s="195"/>
      <c r="Q321" s="195"/>
      <c r="R321" s="195"/>
      <c r="S321" s="195"/>
      <c r="T321" s="196"/>
      <c r="AT321" s="197" t="s">
        <v>325</v>
      </c>
      <c r="AU321" s="197" t="s">
        <v>106</v>
      </c>
      <c r="AV321" s="11" t="s">
        <v>106</v>
      </c>
      <c r="AW321" s="11" t="s">
        <v>31</v>
      </c>
      <c r="AX321" s="11" t="s">
        <v>69</v>
      </c>
      <c r="AY321" s="197" t="s">
        <v>310</v>
      </c>
    </row>
    <row r="322" spans="2:51" s="12" customFormat="1" ht="11.25">
      <c r="B322" s="198"/>
      <c r="C322" s="199"/>
      <c r="D322" s="188" t="s">
        <v>325</v>
      </c>
      <c r="E322" s="200" t="s">
        <v>1</v>
      </c>
      <c r="F322" s="201" t="s">
        <v>3887</v>
      </c>
      <c r="G322" s="199"/>
      <c r="H322" s="200" t="s">
        <v>1</v>
      </c>
      <c r="I322" s="202"/>
      <c r="J322" s="199"/>
      <c r="K322" s="199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325</v>
      </c>
      <c r="AU322" s="207" t="s">
        <v>106</v>
      </c>
      <c r="AV322" s="12" t="s">
        <v>77</v>
      </c>
      <c r="AW322" s="12" t="s">
        <v>31</v>
      </c>
      <c r="AX322" s="12" t="s">
        <v>69</v>
      </c>
      <c r="AY322" s="207" t="s">
        <v>310</v>
      </c>
    </row>
    <row r="323" spans="2:51" s="11" customFormat="1" ht="11.25">
      <c r="B323" s="186"/>
      <c r="C323" s="187"/>
      <c r="D323" s="188" t="s">
        <v>325</v>
      </c>
      <c r="E323" s="189" t="s">
        <v>617</v>
      </c>
      <c r="F323" s="190" t="s">
        <v>3888</v>
      </c>
      <c r="G323" s="187"/>
      <c r="H323" s="191">
        <v>170.46</v>
      </c>
      <c r="I323" s="192"/>
      <c r="J323" s="187"/>
      <c r="K323" s="187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325</v>
      </c>
      <c r="AU323" s="197" t="s">
        <v>106</v>
      </c>
      <c r="AV323" s="11" t="s">
        <v>106</v>
      </c>
      <c r="AW323" s="11" t="s">
        <v>31</v>
      </c>
      <c r="AX323" s="11" t="s">
        <v>69</v>
      </c>
      <c r="AY323" s="197" t="s">
        <v>310</v>
      </c>
    </row>
    <row r="324" spans="2:51" s="11" customFormat="1" ht="11.25">
      <c r="B324" s="186"/>
      <c r="C324" s="187"/>
      <c r="D324" s="188" t="s">
        <v>325</v>
      </c>
      <c r="E324" s="189" t="s">
        <v>3889</v>
      </c>
      <c r="F324" s="190" t="s">
        <v>3890</v>
      </c>
      <c r="G324" s="187"/>
      <c r="H324" s="191">
        <v>170.46</v>
      </c>
      <c r="I324" s="192"/>
      <c r="J324" s="187"/>
      <c r="K324" s="187"/>
      <c r="L324" s="193"/>
      <c r="M324" s="194"/>
      <c r="N324" s="195"/>
      <c r="O324" s="195"/>
      <c r="P324" s="195"/>
      <c r="Q324" s="195"/>
      <c r="R324" s="195"/>
      <c r="S324" s="195"/>
      <c r="T324" s="196"/>
      <c r="AT324" s="197" t="s">
        <v>325</v>
      </c>
      <c r="AU324" s="197" t="s">
        <v>106</v>
      </c>
      <c r="AV324" s="11" t="s">
        <v>106</v>
      </c>
      <c r="AW324" s="11" t="s">
        <v>31</v>
      </c>
      <c r="AX324" s="11" t="s">
        <v>69</v>
      </c>
      <c r="AY324" s="197" t="s">
        <v>310</v>
      </c>
    </row>
    <row r="325" spans="2:51" s="12" customFormat="1" ht="11.25">
      <c r="B325" s="198"/>
      <c r="C325" s="199"/>
      <c r="D325" s="188" t="s">
        <v>325</v>
      </c>
      <c r="E325" s="200" t="s">
        <v>1</v>
      </c>
      <c r="F325" s="201" t="s">
        <v>3891</v>
      </c>
      <c r="G325" s="199"/>
      <c r="H325" s="200" t="s">
        <v>1</v>
      </c>
      <c r="I325" s="202"/>
      <c r="J325" s="199"/>
      <c r="K325" s="199"/>
      <c r="L325" s="203"/>
      <c r="M325" s="204"/>
      <c r="N325" s="205"/>
      <c r="O325" s="205"/>
      <c r="P325" s="205"/>
      <c r="Q325" s="205"/>
      <c r="R325" s="205"/>
      <c r="S325" s="205"/>
      <c r="T325" s="206"/>
      <c r="AT325" s="207" t="s">
        <v>325</v>
      </c>
      <c r="AU325" s="207" t="s">
        <v>106</v>
      </c>
      <c r="AV325" s="12" t="s">
        <v>77</v>
      </c>
      <c r="AW325" s="12" t="s">
        <v>31</v>
      </c>
      <c r="AX325" s="12" t="s">
        <v>69</v>
      </c>
      <c r="AY325" s="207" t="s">
        <v>310</v>
      </c>
    </row>
    <row r="326" spans="2:51" s="12" customFormat="1" ht="11.25">
      <c r="B326" s="198"/>
      <c r="C326" s="199"/>
      <c r="D326" s="188" t="s">
        <v>325</v>
      </c>
      <c r="E326" s="200" t="s">
        <v>1</v>
      </c>
      <c r="F326" s="201" t="s">
        <v>441</v>
      </c>
      <c r="G326" s="199"/>
      <c r="H326" s="200" t="s">
        <v>1</v>
      </c>
      <c r="I326" s="202"/>
      <c r="J326" s="199"/>
      <c r="K326" s="199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325</v>
      </c>
      <c r="AU326" s="207" t="s">
        <v>106</v>
      </c>
      <c r="AV326" s="12" t="s">
        <v>77</v>
      </c>
      <c r="AW326" s="12" t="s">
        <v>31</v>
      </c>
      <c r="AX326" s="12" t="s">
        <v>69</v>
      </c>
      <c r="AY326" s="207" t="s">
        <v>310</v>
      </c>
    </row>
    <row r="327" spans="2:51" s="11" customFormat="1" ht="11.25">
      <c r="B327" s="186"/>
      <c r="C327" s="187"/>
      <c r="D327" s="188" t="s">
        <v>325</v>
      </c>
      <c r="E327" s="189" t="s">
        <v>3739</v>
      </c>
      <c r="F327" s="190" t="s">
        <v>3892</v>
      </c>
      <c r="G327" s="187"/>
      <c r="H327" s="191">
        <v>244.38</v>
      </c>
      <c r="I327" s="192"/>
      <c r="J327" s="187"/>
      <c r="K327" s="187"/>
      <c r="L327" s="193"/>
      <c r="M327" s="194"/>
      <c r="N327" s="195"/>
      <c r="O327" s="195"/>
      <c r="P327" s="195"/>
      <c r="Q327" s="195"/>
      <c r="R327" s="195"/>
      <c r="S327" s="195"/>
      <c r="T327" s="196"/>
      <c r="AT327" s="197" t="s">
        <v>325</v>
      </c>
      <c r="AU327" s="197" t="s">
        <v>106</v>
      </c>
      <c r="AV327" s="11" t="s">
        <v>106</v>
      </c>
      <c r="AW327" s="11" t="s">
        <v>31</v>
      </c>
      <c r="AX327" s="11" t="s">
        <v>69</v>
      </c>
      <c r="AY327" s="197" t="s">
        <v>310</v>
      </c>
    </row>
    <row r="328" spans="2:51" s="12" customFormat="1" ht="11.25">
      <c r="B328" s="198"/>
      <c r="C328" s="199"/>
      <c r="D328" s="188" t="s">
        <v>325</v>
      </c>
      <c r="E328" s="200" t="s">
        <v>1</v>
      </c>
      <c r="F328" s="201" t="s">
        <v>511</v>
      </c>
      <c r="G328" s="199"/>
      <c r="H328" s="200" t="s">
        <v>1</v>
      </c>
      <c r="I328" s="202"/>
      <c r="J328" s="199"/>
      <c r="K328" s="199"/>
      <c r="L328" s="203"/>
      <c r="M328" s="204"/>
      <c r="N328" s="205"/>
      <c r="O328" s="205"/>
      <c r="P328" s="205"/>
      <c r="Q328" s="205"/>
      <c r="R328" s="205"/>
      <c r="S328" s="205"/>
      <c r="T328" s="206"/>
      <c r="AT328" s="207" t="s">
        <v>325</v>
      </c>
      <c r="AU328" s="207" t="s">
        <v>106</v>
      </c>
      <c r="AV328" s="12" t="s">
        <v>77</v>
      </c>
      <c r="AW328" s="12" t="s">
        <v>31</v>
      </c>
      <c r="AX328" s="12" t="s">
        <v>69</v>
      </c>
      <c r="AY328" s="207" t="s">
        <v>310</v>
      </c>
    </row>
    <row r="329" spans="2:51" s="11" customFormat="1" ht="11.25">
      <c r="B329" s="186"/>
      <c r="C329" s="187"/>
      <c r="D329" s="188" t="s">
        <v>325</v>
      </c>
      <c r="E329" s="189" t="s">
        <v>3741</v>
      </c>
      <c r="F329" s="190" t="s">
        <v>3893</v>
      </c>
      <c r="G329" s="187"/>
      <c r="H329" s="191">
        <v>120.66</v>
      </c>
      <c r="I329" s="192"/>
      <c r="J329" s="187"/>
      <c r="K329" s="187"/>
      <c r="L329" s="193"/>
      <c r="M329" s="194"/>
      <c r="N329" s="195"/>
      <c r="O329" s="195"/>
      <c r="P329" s="195"/>
      <c r="Q329" s="195"/>
      <c r="R329" s="195"/>
      <c r="S329" s="195"/>
      <c r="T329" s="196"/>
      <c r="AT329" s="197" t="s">
        <v>325</v>
      </c>
      <c r="AU329" s="197" t="s">
        <v>106</v>
      </c>
      <c r="AV329" s="11" t="s">
        <v>106</v>
      </c>
      <c r="AW329" s="11" t="s">
        <v>31</v>
      </c>
      <c r="AX329" s="11" t="s">
        <v>69</v>
      </c>
      <c r="AY329" s="197" t="s">
        <v>310</v>
      </c>
    </row>
    <row r="330" spans="2:51" s="11" customFormat="1" ht="11.25">
      <c r="B330" s="186"/>
      <c r="C330" s="187"/>
      <c r="D330" s="188" t="s">
        <v>325</v>
      </c>
      <c r="E330" s="189" t="s">
        <v>3743</v>
      </c>
      <c r="F330" s="190" t="s">
        <v>3894</v>
      </c>
      <c r="G330" s="187"/>
      <c r="H330" s="191">
        <v>118.44</v>
      </c>
      <c r="I330" s="192"/>
      <c r="J330" s="187"/>
      <c r="K330" s="187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325</v>
      </c>
      <c r="AU330" s="197" t="s">
        <v>106</v>
      </c>
      <c r="AV330" s="11" t="s">
        <v>106</v>
      </c>
      <c r="AW330" s="11" t="s">
        <v>31</v>
      </c>
      <c r="AX330" s="11" t="s">
        <v>69</v>
      </c>
      <c r="AY330" s="197" t="s">
        <v>310</v>
      </c>
    </row>
    <row r="331" spans="2:51" s="12" customFormat="1" ht="11.25">
      <c r="B331" s="198"/>
      <c r="C331" s="199"/>
      <c r="D331" s="188" t="s">
        <v>325</v>
      </c>
      <c r="E331" s="200" t="s">
        <v>1</v>
      </c>
      <c r="F331" s="201" t="s">
        <v>514</v>
      </c>
      <c r="G331" s="199"/>
      <c r="H331" s="200" t="s">
        <v>1</v>
      </c>
      <c r="I331" s="202"/>
      <c r="J331" s="199"/>
      <c r="K331" s="199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325</v>
      </c>
      <c r="AU331" s="207" t="s">
        <v>106</v>
      </c>
      <c r="AV331" s="12" t="s">
        <v>77</v>
      </c>
      <c r="AW331" s="12" t="s">
        <v>31</v>
      </c>
      <c r="AX331" s="12" t="s">
        <v>69</v>
      </c>
      <c r="AY331" s="207" t="s">
        <v>310</v>
      </c>
    </row>
    <row r="332" spans="2:51" s="11" customFormat="1" ht="11.25">
      <c r="B332" s="186"/>
      <c r="C332" s="187"/>
      <c r="D332" s="188" t="s">
        <v>325</v>
      </c>
      <c r="E332" s="189" t="s">
        <v>3745</v>
      </c>
      <c r="F332" s="190" t="s">
        <v>3895</v>
      </c>
      <c r="G332" s="187"/>
      <c r="H332" s="191">
        <v>224.67</v>
      </c>
      <c r="I332" s="192"/>
      <c r="J332" s="187"/>
      <c r="K332" s="187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325</v>
      </c>
      <c r="AU332" s="197" t="s">
        <v>106</v>
      </c>
      <c r="AV332" s="11" t="s">
        <v>106</v>
      </c>
      <c r="AW332" s="11" t="s">
        <v>31</v>
      </c>
      <c r="AX332" s="11" t="s">
        <v>69</v>
      </c>
      <c r="AY332" s="197" t="s">
        <v>310</v>
      </c>
    </row>
    <row r="333" spans="2:51" s="12" customFormat="1" ht="11.25">
      <c r="B333" s="198"/>
      <c r="C333" s="199"/>
      <c r="D333" s="188" t="s">
        <v>325</v>
      </c>
      <c r="E333" s="200" t="s">
        <v>1</v>
      </c>
      <c r="F333" s="201" t="s">
        <v>516</v>
      </c>
      <c r="G333" s="199"/>
      <c r="H333" s="200" t="s">
        <v>1</v>
      </c>
      <c r="I333" s="202"/>
      <c r="J333" s="199"/>
      <c r="K333" s="199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325</v>
      </c>
      <c r="AU333" s="207" t="s">
        <v>106</v>
      </c>
      <c r="AV333" s="12" t="s">
        <v>77</v>
      </c>
      <c r="AW333" s="12" t="s">
        <v>31</v>
      </c>
      <c r="AX333" s="12" t="s">
        <v>69</v>
      </c>
      <c r="AY333" s="207" t="s">
        <v>310</v>
      </c>
    </row>
    <row r="334" spans="2:51" s="11" customFormat="1" ht="11.25">
      <c r="B334" s="186"/>
      <c r="C334" s="187"/>
      <c r="D334" s="188" t="s">
        <v>325</v>
      </c>
      <c r="E334" s="189" t="s">
        <v>3747</v>
      </c>
      <c r="F334" s="190" t="s">
        <v>3896</v>
      </c>
      <c r="G334" s="187"/>
      <c r="H334" s="191">
        <v>219.35</v>
      </c>
      <c r="I334" s="192"/>
      <c r="J334" s="187"/>
      <c r="K334" s="187"/>
      <c r="L334" s="193"/>
      <c r="M334" s="194"/>
      <c r="N334" s="195"/>
      <c r="O334" s="195"/>
      <c r="P334" s="195"/>
      <c r="Q334" s="195"/>
      <c r="R334" s="195"/>
      <c r="S334" s="195"/>
      <c r="T334" s="196"/>
      <c r="AT334" s="197" t="s">
        <v>325</v>
      </c>
      <c r="AU334" s="197" t="s">
        <v>106</v>
      </c>
      <c r="AV334" s="11" t="s">
        <v>106</v>
      </c>
      <c r="AW334" s="11" t="s">
        <v>31</v>
      </c>
      <c r="AX334" s="11" t="s">
        <v>69</v>
      </c>
      <c r="AY334" s="197" t="s">
        <v>310</v>
      </c>
    </row>
    <row r="335" spans="2:51" s="11" customFormat="1" ht="11.25">
      <c r="B335" s="186"/>
      <c r="C335" s="187"/>
      <c r="D335" s="188" t="s">
        <v>325</v>
      </c>
      <c r="E335" s="189" t="s">
        <v>3897</v>
      </c>
      <c r="F335" s="190" t="s">
        <v>3898</v>
      </c>
      <c r="G335" s="187"/>
      <c r="H335" s="191">
        <v>927.5</v>
      </c>
      <c r="I335" s="192"/>
      <c r="J335" s="187"/>
      <c r="K335" s="187"/>
      <c r="L335" s="193"/>
      <c r="M335" s="194"/>
      <c r="N335" s="195"/>
      <c r="O335" s="195"/>
      <c r="P335" s="195"/>
      <c r="Q335" s="195"/>
      <c r="R335" s="195"/>
      <c r="S335" s="195"/>
      <c r="T335" s="196"/>
      <c r="AT335" s="197" t="s">
        <v>325</v>
      </c>
      <c r="AU335" s="197" t="s">
        <v>106</v>
      </c>
      <c r="AV335" s="11" t="s">
        <v>106</v>
      </c>
      <c r="AW335" s="11" t="s">
        <v>31</v>
      </c>
      <c r="AX335" s="11" t="s">
        <v>69</v>
      </c>
      <c r="AY335" s="197" t="s">
        <v>310</v>
      </c>
    </row>
    <row r="336" spans="2:51" s="11" customFormat="1" ht="11.25">
      <c r="B336" s="186"/>
      <c r="C336" s="187"/>
      <c r="D336" s="188" t="s">
        <v>325</v>
      </c>
      <c r="E336" s="189" t="s">
        <v>3899</v>
      </c>
      <c r="F336" s="190" t="s">
        <v>3900</v>
      </c>
      <c r="G336" s="187"/>
      <c r="H336" s="191">
        <v>2242.18</v>
      </c>
      <c r="I336" s="192"/>
      <c r="J336" s="187"/>
      <c r="K336" s="187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325</v>
      </c>
      <c r="AU336" s="197" t="s">
        <v>106</v>
      </c>
      <c r="AV336" s="11" t="s">
        <v>106</v>
      </c>
      <c r="AW336" s="11" t="s">
        <v>31</v>
      </c>
      <c r="AX336" s="11" t="s">
        <v>77</v>
      </c>
      <c r="AY336" s="197" t="s">
        <v>310</v>
      </c>
    </row>
    <row r="337" spans="2:65" s="1" customFormat="1" ht="16.5" customHeight="1">
      <c r="B337" s="31"/>
      <c r="C337" s="208" t="s">
        <v>619</v>
      </c>
      <c r="D337" s="208" t="s">
        <v>422</v>
      </c>
      <c r="E337" s="209" t="s">
        <v>620</v>
      </c>
      <c r="F337" s="210" t="s">
        <v>621</v>
      </c>
      <c r="G337" s="211" t="s">
        <v>422</v>
      </c>
      <c r="H337" s="212">
        <v>1038.74</v>
      </c>
      <c r="I337" s="213"/>
      <c r="J337" s="212">
        <f>ROUND(I337*H337,2)</f>
        <v>0</v>
      </c>
      <c r="K337" s="210" t="s">
        <v>321</v>
      </c>
      <c r="L337" s="214"/>
      <c r="M337" s="215" t="s">
        <v>1</v>
      </c>
      <c r="N337" s="216" t="s">
        <v>41</v>
      </c>
      <c r="O337" s="57"/>
      <c r="P337" s="183">
        <f>O337*H337</f>
        <v>0</v>
      </c>
      <c r="Q337" s="183">
        <v>4E-05</v>
      </c>
      <c r="R337" s="183">
        <f>Q337*H337</f>
        <v>0.041549600000000006</v>
      </c>
      <c r="S337" s="183">
        <v>0</v>
      </c>
      <c r="T337" s="184">
        <f>S337*H337</f>
        <v>0</v>
      </c>
      <c r="AR337" s="14" t="s">
        <v>391</v>
      </c>
      <c r="AT337" s="14" t="s">
        <v>422</v>
      </c>
      <c r="AU337" s="14" t="s">
        <v>106</v>
      </c>
      <c r="AY337" s="14" t="s">
        <v>310</v>
      </c>
      <c r="BE337" s="185">
        <f>IF(N337="základní",J337,0)</f>
        <v>0</v>
      </c>
      <c r="BF337" s="185">
        <f>IF(N337="snížená",J337,0)</f>
        <v>0</v>
      </c>
      <c r="BG337" s="185">
        <f>IF(N337="zákl. přenesená",J337,0)</f>
        <v>0</v>
      </c>
      <c r="BH337" s="185">
        <f>IF(N337="sníž. přenesená",J337,0)</f>
        <v>0</v>
      </c>
      <c r="BI337" s="185">
        <f>IF(N337="nulová",J337,0)</f>
        <v>0</v>
      </c>
      <c r="BJ337" s="14" t="s">
        <v>106</v>
      </c>
      <c r="BK337" s="185">
        <f>ROUND(I337*H337,2)</f>
        <v>0</v>
      </c>
      <c r="BL337" s="14" t="s">
        <v>314</v>
      </c>
      <c r="BM337" s="14" t="s">
        <v>3901</v>
      </c>
    </row>
    <row r="338" spans="2:51" s="11" customFormat="1" ht="11.25">
      <c r="B338" s="186"/>
      <c r="C338" s="187"/>
      <c r="D338" s="188" t="s">
        <v>325</v>
      </c>
      <c r="E338" s="189" t="s">
        <v>623</v>
      </c>
      <c r="F338" s="190" t="s">
        <v>3902</v>
      </c>
      <c r="G338" s="187"/>
      <c r="H338" s="191">
        <v>1038.74</v>
      </c>
      <c r="I338" s="192"/>
      <c r="J338" s="187"/>
      <c r="K338" s="187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325</v>
      </c>
      <c r="AU338" s="197" t="s">
        <v>106</v>
      </c>
      <c r="AV338" s="11" t="s">
        <v>106</v>
      </c>
      <c r="AW338" s="11" t="s">
        <v>31</v>
      </c>
      <c r="AX338" s="11" t="s">
        <v>77</v>
      </c>
      <c r="AY338" s="197" t="s">
        <v>310</v>
      </c>
    </row>
    <row r="339" spans="2:65" s="1" customFormat="1" ht="16.5" customHeight="1">
      <c r="B339" s="31"/>
      <c r="C339" s="208" t="s">
        <v>625</v>
      </c>
      <c r="D339" s="208" t="s">
        <v>422</v>
      </c>
      <c r="E339" s="209" t="s">
        <v>626</v>
      </c>
      <c r="F339" s="210" t="s">
        <v>627</v>
      </c>
      <c r="G339" s="211" t="s">
        <v>422</v>
      </c>
      <c r="H339" s="212">
        <v>1143.74</v>
      </c>
      <c r="I339" s="213"/>
      <c r="J339" s="212">
        <f>ROUND(I339*H339,2)</f>
        <v>0</v>
      </c>
      <c r="K339" s="210" t="s">
        <v>321</v>
      </c>
      <c r="L339" s="214"/>
      <c r="M339" s="215" t="s">
        <v>1</v>
      </c>
      <c r="N339" s="216" t="s">
        <v>41</v>
      </c>
      <c r="O339" s="57"/>
      <c r="P339" s="183">
        <f>O339*H339</f>
        <v>0</v>
      </c>
      <c r="Q339" s="183">
        <v>3E-05</v>
      </c>
      <c r="R339" s="183">
        <f>Q339*H339</f>
        <v>0.0343122</v>
      </c>
      <c r="S339" s="183">
        <v>0</v>
      </c>
      <c r="T339" s="184">
        <f>S339*H339</f>
        <v>0</v>
      </c>
      <c r="AR339" s="14" t="s">
        <v>391</v>
      </c>
      <c r="AT339" s="14" t="s">
        <v>422</v>
      </c>
      <c r="AU339" s="14" t="s">
        <v>106</v>
      </c>
      <c r="AY339" s="14" t="s">
        <v>310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4" t="s">
        <v>106</v>
      </c>
      <c r="BK339" s="185">
        <f>ROUND(I339*H339,2)</f>
        <v>0</v>
      </c>
      <c r="BL339" s="14" t="s">
        <v>314</v>
      </c>
      <c r="BM339" s="14" t="s">
        <v>3903</v>
      </c>
    </row>
    <row r="340" spans="2:51" s="11" customFormat="1" ht="11.25">
      <c r="B340" s="186"/>
      <c r="C340" s="187"/>
      <c r="D340" s="188" t="s">
        <v>325</v>
      </c>
      <c r="E340" s="189" t="s">
        <v>629</v>
      </c>
      <c r="F340" s="190" t="s">
        <v>3904</v>
      </c>
      <c r="G340" s="187"/>
      <c r="H340" s="191">
        <v>1143.74</v>
      </c>
      <c r="I340" s="192"/>
      <c r="J340" s="187"/>
      <c r="K340" s="187"/>
      <c r="L340" s="193"/>
      <c r="M340" s="194"/>
      <c r="N340" s="195"/>
      <c r="O340" s="195"/>
      <c r="P340" s="195"/>
      <c r="Q340" s="195"/>
      <c r="R340" s="195"/>
      <c r="S340" s="195"/>
      <c r="T340" s="196"/>
      <c r="AT340" s="197" t="s">
        <v>325</v>
      </c>
      <c r="AU340" s="197" t="s">
        <v>106</v>
      </c>
      <c r="AV340" s="11" t="s">
        <v>106</v>
      </c>
      <c r="AW340" s="11" t="s">
        <v>31</v>
      </c>
      <c r="AX340" s="11" t="s">
        <v>77</v>
      </c>
      <c r="AY340" s="197" t="s">
        <v>310</v>
      </c>
    </row>
    <row r="341" spans="2:65" s="1" customFormat="1" ht="16.5" customHeight="1">
      <c r="B341" s="31"/>
      <c r="C341" s="208" t="s">
        <v>631</v>
      </c>
      <c r="D341" s="208" t="s">
        <v>422</v>
      </c>
      <c r="E341" s="209" t="s">
        <v>632</v>
      </c>
      <c r="F341" s="210" t="s">
        <v>633</v>
      </c>
      <c r="G341" s="211" t="s">
        <v>422</v>
      </c>
      <c r="H341" s="212">
        <v>170.46</v>
      </c>
      <c r="I341" s="213"/>
      <c r="J341" s="212">
        <f>ROUND(I341*H341,2)</f>
        <v>0</v>
      </c>
      <c r="K341" s="210" t="s">
        <v>321</v>
      </c>
      <c r="L341" s="214"/>
      <c r="M341" s="215" t="s">
        <v>1</v>
      </c>
      <c r="N341" s="216" t="s">
        <v>41</v>
      </c>
      <c r="O341" s="57"/>
      <c r="P341" s="183">
        <f>O341*H341</f>
        <v>0</v>
      </c>
      <c r="Q341" s="183">
        <v>0.0002</v>
      </c>
      <c r="R341" s="183">
        <f>Q341*H341</f>
        <v>0.034092000000000004</v>
      </c>
      <c r="S341" s="183">
        <v>0</v>
      </c>
      <c r="T341" s="184">
        <f>S341*H341</f>
        <v>0</v>
      </c>
      <c r="AR341" s="14" t="s">
        <v>391</v>
      </c>
      <c r="AT341" s="14" t="s">
        <v>422</v>
      </c>
      <c r="AU341" s="14" t="s">
        <v>106</v>
      </c>
      <c r="AY341" s="14" t="s">
        <v>310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4" t="s">
        <v>106</v>
      </c>
      <c r="BK341" s="185">
        <f>ROUND(I341*H341,2)</f>
        <v>0</v>
      </c>
      <c r="BL341" s="14" t="s">
        <v>314</v>
      </c>
      <c r="BM341" s="14" t="s">
        <v>3905</v>
      </c>
    </row>
    <row r="342" spans="2:51" s="11" customFormat="1" ht="11.25">
      <c r="B342" s="186"/>
      <c r="C342" s="187"/>
      <c r="D342" s="188" t="s">
        <v>325</v>
      </c>
      <c r="E342" s="189" t="s">
        <v>635</v>
      </c>
      <c r="F342" s="190" t="s">
        <v>3906</v>
      </c>
      <c r="G342" s="187"/>
      <c r="H342" s="191">
        <v>170.46</v>
      </c>
      <c r="I342" s="192"/>
      <c r="J342" s="187"/>
      <c r="K342" s="187"/>
      <c r="L342" s="193"/>
      <c r="M342" s="194"/>
      <c r="N342" s="195"/>
      <c r="O342" s="195"/>
      <c r="P342" s="195"/>
      <c r="Q342" s="195"/>
      <c r="R342" s="195"/>
      <c r="S342" s="195"/>
      <c r="T342" s="196"/>
      <c r="AT342" s="197" t="s">
        <v>325</v>
      </c>
      <c r="AU342" s="197" t="s">
        <v>106</v>
      </c>
      <c r="AV342" s="11" t="s">
        <v>106</v>
      </c>
      <c r="AW342" s="11" t="s">
        <v>31</v>
      </c>
      <c r="AX342" s="11" t="s">
        <v>77</v>
      </c>
      <c r="AY342" s="197" t="s">
        <v>310</v>
      </c>
    </row>
    <row r="343" spans="2:65" s="1" customFormat="1" ht="16.5" customHeight="1">
      <c r="B343" s="31"/>
      <c r="C343" s="175" t="s">
        <v>636</v>
      </c>
      <c r="D343" s="175" t="s">
        <v>317</v>
      </c>
      <c r="E343" s="176" t="s">
        <v>637</v>
      </c>
      <c r="F343" s="177" t="s">
        <v>638</v>
      </c>
      <c r="G343" s="178" t="s">
        <v>320</v>
      </c>
      <c r="H343" s="179">
        <v>205.04</v>
      </c>
      <c r="I343" s="180"/>
      <c r="J343" s="179">
        <f>ROUND(I343*H343,2)</f>
        <v>0</v>
      </c>
      <c r="K343" s="177" t="s">
        <v>321</v>
      </c>
      <c r="L343" s="35"/>
      <c r="M343" s="181" t="s">
        <v>1</v>
      </c>
      <c r="N343" s="182" t="s">
        <v>41</v>
      </c>
      <c r="O343" s="57"/>
      <c r="P343" s="183">
        <f>O343*H343</f>
        <v>0</v>
      </c>
      <c r="Q343" s="183">
        <v>0.0231</v>
      </c>
      <c r="R343" s="183">
        <f>Q343*H343</f>
        <v>4.7364239999999995</v>
      </c>
      <c r="S343" s="183">
        <v>0</v>
      </c>
      <c r="T343" s="184">
        <f>S343*H343</f>
        <v>0</v>
      </c>
      <c r="AR343" s="14" t="s">
        <v>314</v>
      </c>
      <c r="AT343" s="14" t="s">
        <v>317</v>
      </c>
      <c r="AU343" s="14" t="s">
        <v>106</v>
      </c>
      <c r="AY343" s="14" t="s">
        <v>310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4" t="s">
        <v>106</v>
      </c>
      <c r="BK343" s="185">
        <f>ROUND(I343*H343,2)</f>
        <v>0</v>
      </c>
      <c r="BL343" s="14" t="s">
        <v>314</v>
      </c>
      <c r="BM343" s="14" t="s">
        <v>3907</v>
      </c>
    </row>
    <row r="344" spans="2:51" s="12" customFormat="1" ht="11.25">
      <c r="B344" s="198"/>
      <c r="C344" s="199"/>
      <c r="D344" s="188" t="s">
        <v>325</v>
      </c>
      <c r="E344" s="200" t="s">
        <v>1</v>
      </c>
      <c r="F344" s="201" t="s">
        <v>441</v>
      </c>
      <c r="G344" s="199"/>
      <c r="H344" s="200" t="s">
        <v>1</v>
      </c>
      <c r="I344" s="202"/>
      <c r="J344" s="199"/>
      <c r="K344" s="199"/>
      <c r="L344" s="203"/>
      <c r="M344" s="204"/>
      <c r="N344" s="205"/>
      <c r="O344" s="205"/>
      <c r="P344" s="205"/>
      <c r="Q344" s="205"/>
      <c r="R344" s="205"/>
      <c r="S344" s="205"/>
      <c r="T344" s="206"/>
      <c r="AT344" s="207" t="s">
        <v>325</v>
      </c>
      <c r="AU344" s="207" t="s">
        <v>106</v>
      </c>
      <c r="AV344" s="12" t="s">
        <v>77</v>
      </c>
      <c r="AW344" s="12" t="s">
        <v>31</v>
      </c>
      <c r="AX344" s="12" t="s">
        <v>69</v>
      </c>
      <c r="AY344" s="207" t="s">
        <v>310</v>
      </c>
    </row>
    <row r="345" spans="2:51" s="11" customFormat="1" ht="11.25">
      <c r="B345" s="186"/>
      <c r="C345" s="187"/>
      <c r="D345" s="188" t="s">
        <v>325</v>
      </c>
      <c r="E345" s="189" t="s">
        <v>640</v>
      </c>
      <c r="F345" s="190" t="s">
        <v>3908</v>
      </c>
      <c r="G345" s="187"/>
      <c r="H345" s="191">
        <v>66.36</v>
      </c>
      <c r="I345" s="192"/>
      <c r="J345" s="187"/>
      <c r="K345" s="187"/>
      <c r="L345" s="193"/>
      <c r="M345" s="194"/>
      <c r="N345" s="195"/>
      <c r="O345" s="195"/>
      <c r="P345" s="195"/>
      <c r="Q345" s="195"/>
      <c r="R345" s="195"/>
      <c r="S345" s="195"/>
      <c r="T345" s="196"/>
      <c r="AT345" s="197" t="s">
        <v>325</v>
      </c>
      <c r="AU345" s="197" t="s">
        <v>106</v>
      </c>
      <c r="AV345" s="11" t="s">
        <v>106</v>
      </c>
      <c r="AW345" s="11" t="s">
        <v>31</v>
      </c>
      <c r="AX345" s="11" t="s">
        <v>69</v>
      </c>
      <c r="AY345" s="197" t="s">
        <v>310</v>
      </c>
    </row>
    <row r="346" spans="2:51" s="11" customFormat="1" ht="11.25">
      <c r="B346" s="186"/>
      <c r="C346" s="187"/>
      <c r="D346" s="188" t="s">
        <v>325</v>
      </c>
      <c r="E346" s="189" t="s">
        <v>211</v>
      </c>
      <c r="F346" s="190" t="s">
        <v>3909</v>
      </c>
      <c r="G346" s="187"/>
      <c r="H346" s="191">
        <v>138.68</v>
      </c>
      <c r="I346" s="192"/>
      <c r="J346" s="187"/>
      <c r="K346" s="187"/>
      <c r="L346" s="193"/>
      <c r="M346" s="194"/>
      <c r="N346" s="195"/>
      <c r="O346" s="195"/>
      <c r="P346" s="195"/>
      <c r="Q346" s="195"/>
      <c r="R346" s="195"/>
      <c r="S346" s="195"/>
      <c r="T346" s="196"/>
      <c r="AT346" s="197" t="s">
        <v>325</v>
      </c>
      <c r="AU346" s="197" t="s">
        <v>106</v>
      </c>
      <c r="AV346" s="11" t="s">
        <v>106</v>
      </c>
      <c r="AW346" s="11" t="s">
        <v>31</v>
      </c>
      <c r="AX346" s="11" t="s">
        <v>69</v>
      </c>
      <c r="AY346" s="197" t="s">
        <v>310</v>
      </c>
    </row>
    <row r="347" spans="2:51" s="11" customFormat="1" ht="11.25">
      <c r="B347" s="186"/>
      <c r="C347" s="187"/>
      <c r="D347" s="188" t="s">
        <v>325</v>
      </c>
      <c r="E347" s="189" t="s">
        <v>642</v>
      </c>
      <c r="F347" s="190" t="s">
        <v>643</v>
      </c>
      <c r="G347" s="187"/>
      <c r="H347" s="191">
        <v>205.04</v>
      </c>
      <c r="I347" s="192"/>
      <c r="J347" s="187"/>
      <c r="K347" s="187"/>
      <c r="L347" s="193"/>
      <c r="M347" s="194"/>
      <c r="N347" s="195"/>
      <c r="O347" s="195"/>
      <c r="P347" s="195"/>
      <c r="Q347" s="195"/>
      <c r="R347" s="195"/>
      <c r="S347" s="195"/>
      <c r="T347" s="196"/>
      <c r="AT347" s="197" t="s">
        <v>325</v>
      </c>
      <c r="AU347" s="197" t="s">
        <v>106</v>
      </c>
      <c r="AV347" s="11" t="s">
        <v>106</v>
      </c>
      <c r="AW347" s="11" t="s">
        <v>31</v>
      </c>
      <c r="AX347" s="11" t="s">
        <v>77</v>
      </c>
      <c r="AY347" s="197" t="s">
        <v>310</v>
      </c>
    </row>
    <row r="348" spans="2:65" s="1" customFormat="1" ht="16.5" customHeight="1">
      <c r="B348" s="31"/>
      <c r="C348" s="175" t="s">
        <v>644</v>
      </c>
      <c r="D348" s="175" t="s">
        <v>317</v>
      </c>
      <c r="E348" s="176" t="s">
        <v>645</v>
      </c>
      <c r="F348" s="177" t="s">
        <v>646</v>
      </c>
      <c r="G348" s="178" t="s">
        <v>320</v>
      </c>
      <c r="H348" s="179">
        <v>87.6</v>
      </c>
      <c r="I348" s="180"/>
      <c r="J348" s="179">
        <f>ROUND(I348*H348,2)</f>
        <v>0</v>
      </c>
      <c r="K348" s="177" t="s">
        <v>321</v>
      </c>
      <c r="L348" s="35"/>
      <c r="M348" s="181" t="s">
        <v>1</v>
      </c>
      <c r="N348" s="182" t="s">
        <v>41</v>
      </c>
      <c r="O348" s="57"/>
      <c r="P348" s="183">
        <f>O348*H348</f>
        <v>0</v>
      </c>
      <c r="Q348" s="183">
        <v>0.00273</v>
      </c>
      <c r="R348" s="183">
        <f>Q348*H348</f>
        <v>0.23914799999999997</v>
      </c>
      <c r="S348" s="183">
        <v>0</v>
      </c>
      <c r="T348" s="184">
        <f>S348*H348</f>
        <v>0</v>
      </c>
      <c r="AR348" s="14" t="s">
        <v>314</v>
      </c>
      <c r="AT348" s="14" t="s">
        <v>317</v>
      </c>
      <c r="AU348" s="14" t="s">
        <v>106</v>
      </c>
      <c r="AY348" s="14" t="s">
        <v>310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4" t="s">
        <v>106</v>
      </c>
      <c r="BK348" s="185">
        <f>ROUND(I348*H348,2)</f>
        <v>0</v>
      </c>
      <c r="BL348" s="14" t="s">
        <v>314</v>
      </c>
      <c r="BM348" s="14" t="s">
        <v>3910</v>
      </c>
    </row>
    <row r="349" spans="2:51" s="11" customFormat="1" ht="11.25">
      <c r="B349" s="186"/>
      <c r="C349" s="187"/>
      <c r="D349" s="188" t="s">
        <v>325</v>
      </c>
      <c r="E349" s="189" t="s">
        <v>648</v>
      </c>
      <c r="F349" s="190" t="s">
        <v>649</v>
      </c>
      <c r="G349" s="187"/>
      <c r="H349" s="191">
        <v>87.6</v>
      </c>
      <c r="I349" s="192"/>
      <c r="J349" s="187"/>
      <c r="K349" s="187"/>
      <c r="L349" s="193"/>
      <c r="M349" s="194"/>
      <c r="N349" s="195"/>
      <c r="O349" s="195"/>
      <c r="P349" s="195"/>
      <c r="Q349" s="195"/>
      <c r="R349" s="195"/>
      <c r="S349" s="195"/>
      <c r="T349" s="196"/>
      <c r="AT349" s="197" t="s">
        <v>325</v>
      </c>
      <c r="AU349" s="197" t="s">
        <v>106</v>
      </c>
      <c r="AV349" s="11" t="s">
        <v>106</v>
      </c>
      <c r="AW349" s="11" t="s">
        <v>31</v>
      </c>
      <c r="AX349" s="11" t="s">
        <v>69</v>
      </c>
      <c r="AY349" s="197" t="s">
        <v>310</v>
      </c>
    </row>
    <row r="350" spans="2:51" s="11" customFormat="1" ht="11.25">
      <c r="B350" s="186"/>
      <c r="C350" s="187"/>
      <c r="D350" s="188" t="s">
        <v>325</v>
      </c>
      <c r="E350" s="189" t="s">
        <v>650</v>
      </c>
      <c r="F350" s="190" t="s">
        <v>651</v>
      </c>
      <c r="G350" s="187"/>
      <c r="H350" s="191">
        <v>87.6</v>
      </c>
      <c r="I350" s="192"/>
      <c r="J350" s="187"/>
      <c r="K350" s="187"/>
      <c r="L350" s="193"/>
      <c r="M350" s="194"/>
      <c r="N350" s="195"/>
      <c r="O350" s="195"/>
      <c r="P350" s="195"/>
      <c r="Q350" s="195"/>
      <c r="R350" s="195"/>
      <c r="S350" s="195"/>
      <c r="T350" s="196"/>
      <c r="AT350" s="197" t="s">
        <v>325</v>
      </c>
      <c r="AU350" s="197" t="s">
        <v>106</v>
      </c>
      <c r="AV350" s="11" t="s">
        <v>106</v>
      </c>
      <c r="AW350" s="11" t="s">
        <v>31</v>
      </c>
      <c r="AX350" s="11" t="s">
        <v>77</v>
      </c>
      <c r="AY350" s="197" t="s">
        <v>310</v>
      </c>
    </row>
    <row r="351" spans="2:65" s="1" customFormat="1" ht="22.5" customHeight="1">
      <c r="B351" s="31"/>
      <c r="C351" s="175" t="s">
        <v>652</v>
      </c>
      <c r="D351" s="175" t="s">
        <v>317</v>
      </c>
      <c r="E351" s="176" t="s">
        <v>653</v>
      </c>
      <c r="F351" s="177" t="s">
        <v>654</v>
      </c>
      <c r="G351" s="178" t="s">
        <v>320</v>
      </c>
      <c r="H351" s="179">
        <v>1019.52</v>
      </c>
      <c r="I351" s="180"/>
      <c r="J351" s="179">
        <f>ROUND(I351*H351,2)</f>
        <v>0</v>
      </c>
      <c r="K351" s="177" t="s">
        <v>321</v>
      </c>
      <c r="L351" s="35"/>
      <c r="M351" s="181" t="s">
        <v>1</v>
      </c>
      <c r="N351" s="182" t="s">
        <v>41</v>
      </c>
      <c r="O351" s="57"/>
      <c r="P351" s="183">
        <f>O351*H351</f>
        <v>0</v>
      </c>
      <c r="Q351" s="183">
        <v>0.01146</v>
      </c>
      <c r="R351" s="183">
        <f>Q351*H351</f>
        <v>11.6836992</v>
      </c>
      <c r="S351" s="183">
        <v>0</v>
      </c>
      <c r="T351" s="184">
        <f>S351*H351</f>
        <v>0</v>
      </c>
      <c r="AR351" s="14" t="s">
        <v>314</v>
      </c>
      <c r="AT351" s="14" t="s">
        <v>317</v>
      </c>
      <c r="AU351" s="14" t="s">
        <v>106</v>
      </c>
      <c r="AY351" s="14" t="s">
        <v>310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4" t="s">
        <v>106</v>
      </c>
      <c r="BK351" s="185">
        <f>ROUND(I351*H351,2)</f>
        <v>0</v>
      </c>
      <c r="BL351" s="14" t="s">
        <v>314</v>
      </c>
      <c r="BM351" s="14" t="s">
        <v>3911</v>
      </c>
    </row>
    <row r="352" spans="2:51" s="12" customFormat="1" ht="11.25">
      <c r="B352" s="198"/>
      <c r="C352" s="199"/>
      <c r="D352" s="188" t="s">
        <v>325</v>
      </c>
      <c r="E352" s="200" t="s">
        <v>1</v>
      </c>
      <c r="F352" s="201" t="s">
        <v>524</v>
      </c>
      <c r="G352" s="199"/>
      <c r="H352" s="200" t="s">
        <v>1</v>
      </c>
      <c r="I352" s="202"/>
      <c r="J352" s="199"/>
      <c r="K352" s="199"/>
      <c r="L352" s="203"/>
      <c r="M352" s="204"/>
      <c r="N352" s="205"/>
      <c r="O352" s="205"/>
      <c r="P352" s="205"/>
      <c r="Q352" s="205"/>
      <c r="R352" s="205"/>
      <c r="S352" s="205"/>
      <c r="T352" s="206"/>
      <c r="AT352" s="207" t="s">
        <v>325</v>
      </c>
      <c r="AU352" s="207" t="s">
        <v>106</v>
      </c>
      <c r="AV352" s="12" t="s">
        <v>77</v>
      </c>
      <c r="AW352" s="12" t="s">
        <v>31</v>
      </c>
      <c r="AX352" s="12" t="s">
        <v>69</v>
      </c>
      <c r="AY352" s="207" t="s">
        <v>310</v>
      </c>
    </row>
    <row r="353" spans="2:51" s="11" customFormat="1" ht="11.25">
      <c r="B353" s="186"/>
      <c r="C353" s="187"/>
      <c r="D353" s="188" t="s">
        <v>325</v>
      </c>
      <c r="E353" s="189" t="s">
        <v>656</v>
      </c>
      <c r="F353" s="190" t="s">
        <v>526</v>
      </c>
      <c r="G353" s="187"/>
      <c r="H353" s="191">
        <v>499.81</v>
      </c>
      <c r="I353" s="192"/>
      <c r="J353" s="187"/>
      <c r="K353" s="187"/>
      <c r="L353" s="193"/>
      <c r="M353" s="194"/>
      <c r="N353" s="195"/>
      <c r="O353" s="195"/>
      <c r="P353" s="195"/>
      <c r="Q353" s="195"/>
      <c r="R353" s="195"/>
      <c r="S353" s="195"/>
      <c r="T353" s="196"/>
      <c r="AT353" s="197" t="s">
        <v>325</v>
      </c>
      <c r="AU353" s="197" t="s">
        <v>106</v>
      </c>
      <c r="AV353" s="11" t="s">
        <v>106</v>
      </c>
      <c r="AW353" s="11" t="s">
        <v>31</v>
      </c>
      <c r="AX353" s="11" t="s">
        <v>69</v>
      </c>
      <c r="AY353" s="197" t="s">
        <v>310</v>
      </c>
    </row>
    <row r="354" spans="2:51" s="11" customFormat="1" ht="11.25">
      <c r="B354" s="186"/>
      <c r="C354" s="187"/>
      <c r="D354" s="188" t="s">
        <v>325</v>
      </c>
      <c r="E354" s="189" t="s">
        <v>214</v>
      </c>
      <c r="F354" s="190" t="s">
        <v>3912</v>
      </c>
      <c r="G354" s="187"/>
      <c r="H354" s="191">
        <v>499.81</v>
      </c>
      <c r="I354" s="192"/>
      <c r="J354" s="187"/>
      <c r="K354" s="187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325</v>
      </c>
      <c r="AU354" s="197" t="s">
        <v>106</v>
      </c>
      <c r="AV354" s="11" t="s">
        <v>106</v>
      </c>
      <c r="AW354" s="11" t="s">
        <v>31</v>
      </c>
      <c r="AX354" s="11" t="s">
        <v>69</v>
      </c>
      <c r="AY354" s="197" t="s">
        <v>310</v>
      </c>
    </row>
    <row r="355" spans="2:51" s="12" customFormat="1" ht="11.25">
      <c r="B355" s="198"/>
      <c r="C355" s="199"/>
      <c r="D355" s="188" t="s">
        <v>325</v>
      </c>
      <c r="E355" s="200" t="s">
        <v>1</v>
      </c>
      <c r="F355" s="201" t="s">
        <v>527</v>
      </c>
      <c r="G355" s="199"/>
      <c r="H355" s="200" t="s">
        <v>1</v>
      </c>
      <c r="I355" s="202"/>
      <c r="J355" s="199"/>
      <c r="K355" s="199"/>
      <c r="L355" s="203"/>
      <c r="M355" s="204"/>
      <c r="N355" s="205"/>
      <c r="O355" s="205"/>
      <c r="P355" s="205"/>
      <c r="Q355" s="205"/>
      <c r="R355" s="205"/>
      <c r="S355" s="205"/>
      <c r="T355" s="206"/>
      <c r="AT355" s="207" t="s">
        <v>325</v>
      </c>
      <c r="AU355" s="207" t="s">
        <v>106</v>
      </c>
      <c r="AV355" s="12" t="s">
        <v>77</v>
      </c>
      <c r="AW355" s="12" t="s">
        <v>31</v>
      </c>
      <c r="AX355" s="12" t="s">
        <v>69</v>
      </c>
      <c r="AY355" s="207" t="s">
        <v>310</v>
      </c>
    </row>
    <row r="356" spans="2:51" s="11" customFormat="1" ht="11.25">
      <c r="B356" s="186"/>
      <c r="C356" s="187"/>
      <c r="D356" s="188" t="s">
        <v>325</v>
      </c>
      <c r="E356" s="189" t="s">
        <v>217</v>
      </c>
      <c r="F356" s="190" t="s">
        <v>528</v>
      </c>
      <c r="G356" s="187"/>
      <c r="H356" s="191">
        <v>129.68</v>
      </c>
      <c r="I356" s="192"/>
      <c r="J356" s="187"/>
      <c r="K356" s="187"/>
      <c r="L356" s="193"/>
      <c r="M356" s="194"/>
      <c r="N356" s="195"/>
      <c r="O356" s="195"/>
      <c r="P356" s="195"/>
      <c r="Q356" s="195"/>
      <c r="R356" s="195"/>
      <c r="S356" s="195"/>
      <c r="T356" s="196"/>
      <c r="AT356" s="197" t="s">
        <v>325</v>
      </c>
      <c r="AU356" s="197" t="s">
        <v>106</v>
      </c>
      <c r="AV356" s="11" t="s">
        <v>106</v>
      </c>
      <c r="AW356" s="11" t="s">
        <v>31</v>
      </c>
      <c r="AX356" s="11" t="s">
        <v>69</v>
      </c>
      <c r="AY356" s="197" t="s">
        <v>310</v>
      </c>
    </row>
    <row r="357" spans="2:51" s="12" customFormat="1" ht="11.25">
      <c r="B357" s="198"/>
      <c r="C357" s="199"/>
      <c r="D357" s="188" t="s">
        <v>325</v>
      </c>
      <c r="E357" s="200" t="s">
        <v>1</v>
      </c>
      <c r="F357" s="201" t="s">
        <v>524</v>
      </c>
      <c r="G357" s="199"/>
      <c r="H357" s="200" t="s">
        <v>1</v>
      </c>
      <c r="I357" s="202"/>
      <c r="J357" s="199"/>
      <c r="K357" s="199"/>
      <c r="L357" s="203"/>
      <c r="M357" s="204"/>
      <c r="N357" s="205"/>
      <c r="O357" s="205"/>
      <c r="P357" s="205"/>
      <c r="Q357" s="205"/>
      <c r="R357" s="205"/>
      <c r="S357" s="205"/>
      <c r="T357" s="206"/>
      <c r="AT357" s="207" t="s">
        <v>325</v>
      </c>
      <c r="AU357" s="207" t="s">
        <v>106</v>
      </c>
      <c r="AV357" s="12" t="s">
        <v>77</v>
      </c>
      <c r="AW357" s="12" t="s">
        <v>31</v>
      </c>
      <c r="AX357" s="12" t="s">
        <v>69</v>
      </c>
      <c r="AY357" s="207" t="s">
        <v>310</v>
      </c>
    </row>
    <row r="358" spans="2:51" s="11" customFormat="1" ht="11.25">
      <c r="B358" s="186"/>
      <c r="C358" s="187"/>
      <c r="D358" s="188" t="s">
        <v>325</v>
      </c>
      <c r="E358" s="189" t="s">
        <v>219</v>
      </c>
      <c r="F358" s="190" t="s">
        <v>529</v>
      </c>
      <c r="G358" s="187"/>
      <c r="H358" s="191">
        <v>128.42</v>
      </c>
      <c r="I358" s="192"/>
      <c r="J358" s="187"/>
      <c r="K358" s="187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325</v>
      </c>
      <c r="AU358" s="197" t="s">
        <v>106</v>
      </c>
      <c r="AV358" s="11" t="s">
        <v>106</v>
      </c>
      <c r="AW358" s="11" t="s">
        <v>31</v>
      </c>
      <c r="AX358" s="11" t="s">
        <v>69</v>
      </c>
      <c r="AY358" s="197" t="s">
        <v>310</v>
      </c>
    </row>
    <row r="359" spans="2:51" s="12" customFormat="1" ht="11.25">
      <c r="B359" s="198"/>
      <c r="C359" s="199"/>
      <c r="D359" s="188" t="s">
        <v>325</v>
      </c>
      <c r="E359" s="200" t="s">
        <v>1</v>
      </c>
      <c r="F359" s="201" t="s">
        <v>530</v>
      </c>
      <c r="G359" s="199"/>
      <c r="H359" s="200" t="s">
        <v>1</v>
      </c>
      <c r="I359" s="202"/>
      <c r="J359" s="199"/>
      <c r="K359" s="199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325</v>
      </c>
      <c r="AU359" s="207" t="s">
        <v>106</v>
      </c>
      <c r="AV359" s="12" t="s">
        <v>77</v>
      </c>
      <c r="AW359" s="12" t="s">
        <v>31</v>
      </c>
      <c r="AX359" s="12" t="s">
        <v>69</v>
      </c>
      <c r="AY359" s="207" t="s">
        <v>310</v>
      </c>
    </row>
    <row r="360" spans="2:51" s="11" customFormat="1" ht="11.25">
      <c r="B360" s="186"/>
      <c r="C360" s="187"/>
      <c r="D360" s="188" t="s">
        <v>325</v>
      </c>
      <c r="E360" s="189" t="s">
        <v>221</v>
      </c>
      <c r="F360" s="190" t="s">
        <v>531</v>
      </c>
      <c r="G360" s="187"/>
      <c r="H360" s="191">
        <v>208.23</v>
      </c>
      <c r="I360" s="192"/>
      <c r="J360" s="187"/>
      <c r="K360" s="187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325</v>
      </c>
      <c r="AU360" s="197" t="s">
        <v>106</v>
      </c>
      <c r="AV360" s="11" t="s">
        <v>106</v>
      </c>
      <c r="AW360" s="11" t="s">
        <v>31</v>
      </c>
      <c r="AX360" s="11" t="s">
        <v>69</v>
      </c>
      <c r="AY360" s="197" t="s">
        <v>310</v>
      </c>
    </row>
    <row r="361" spans="2:51" s="12" customFormat="1" ht="11.25">
      <c r="B361" s="198"/>
      <c r="C361" s="199"/>
      <c r="D361" s="188" t="s">
        <v>325</v>
      </c>
      <c r="E361" s="200" t="s">
        <v>1</v>
      </c>
      <c r="F361" s="201" t="s">
        <v>532</v>
      </c>
      <c r="G361" s="199"/>
      <c r="H361" s="200" t="s">
        <v>1</v>
      </c>
      <c r="I361" s="202"/>
      <c r="J361" s="199"/>
      <c r="K361" s="199"/>
      <c r="L361" s="203"/>
      <c r="M361" s="204"/>
      <c r="N361" s="205"/>
      <c r="O361" s="205"/>
      <c r="P361" s="205"/>
      <c r="Q361" s="205"/>
      <c r="R361" s="205"/>
      <c r="S361" s="205"/>
      <c r="T361" s="206"/>
      <c r="AT361" s="207" t="s">
        <v>325</v>
      </c>
      <c r="AU361" s="207" t="s">
        <v>106</v>
      </c>
      <c r="AV361" s="12" t="s">
        <v>77</v>
      </c>
      <c r="AW361" s="12" t="s">
        <v>31</v>
      </c>
      <c r="AX361" s="12" t="s">
        <v>69</v>
      </c>
      <c r="AY361" s="207" t="s">
        <v>310</v>
      </c>
    </row>
    <row r="362" spans="2:51" s="11" customFormat="1" ht="11.25">
      <c r="B362" s="186"/>
      <c r="C362" s="187"/>
      <c r="D362" s="188" t="s">
        <v>325</v>
      </c>
      <c r="E362" s="189" t="s">
        <v>659</v>
      </c>
      <c r="F362" s="190" t="s">
        <v>533</v>
      </c>
      <c r="G362" s="187"/>
      <c r="H362" s="191">
        <v>183.95</v>
      </c>
      <c r="I362" s="192"/>
      <c r="J362" s="187"/>
      <c r="K362" s="187"/>
      <c r="L362" s="193"/>
      <c r="M362" s="194"/>
      <c r="N362" s="195"/>
      <c r="O362" s="195"/>
      <c r="P362" s="195"/>
      <c r="Q362" s="195"/>
      <c r="R362" s="195"/>
      <c r="S362" s="195"/>
      <c r="T362" s="196"/>
      <c r="AT362" s="197" t="s">
        <v>325</v>
      </c>
      <c r="AU362" s="197" t="s">
        <v>106</v>
      </c>
      <c r="AV362" s="11" t="s">
        <v>106</v>
      </c>
      <c r="AW362" s="11" t="s">
        <v>31</v>
      </c>
      <c r="AX362" s="11" t="s">
        <v>69</v>
      </c>
      <c r="AY362" s="197" t="s">
        <v>310</v>
      </c>
    </row>
    <row r="363" spans="2:51" s="11" customFormat="1" ht="11.25">
      <c r="B363" s="186"/>
      <c r="C363" s="187"/>
      <c r="D363" s="188" t="s">
        <v>325</v>
      </c>
      <c r="E363" s="189" t="s">
        <v>3913</v>
      </c>
      <c r="F363" s="190" t="s">
        <v>3914</v>
      </c>
      <c r="G363" s="187"/>
      <c r="H363" s="191">
        <v>650.28</v>
      </c>
      <c r="I363" s="192"/>
      <c r="J363" s="187"/>
      <c r="K363" s="187"/>
      <c r="L363" s="193"/>
      <c r="M363" s="194"/>
      <c r="N363" s="195"/>
      <c r="O363" s="195"/>
      <c r="P363" s="195"/>
      <c r="Q363" s="195"/>
      <c r="R363" s="195"/>
      <c r="S363" s="195"/>
      <c r="T363" s="196"/>
      <c r="AT363" s="197" t="s">
        <v>325</v>
      </c>
      <c r="AU363" s="197" t="s">
        <v>106</v>
      </c>
      <c r="AV363" s="11" t="s">
        <v>106</v>
      </c>
      <c r="AW363" s="11" t="s">
        <v>31</v>
      </c>
      <c r="AX363" s="11" t="s">
        <v>69</v>
      </c>
      <c r="AY363" s="197" t="s">
        <v>310</v>
      </c>
    </row>
    <row r="364" spans="2:51" s="12" customFormat="1" ht="11.25">
      <c r="B364" s="198"/>
      <c r="C364" s="199"/>
      <c r="D364" s="188" t="s">
        <v>325</v>
      </c>
      <c r="E364" s="200" t="s">
        <v>1</v>
      </c>
      <c r="F364" s="201" t="s">
        <v>534</v>
      </c>
      <c r="G364" s="199"/>
      <c r="H364" s="200" t="s">
        <v>1</v>
      </c>
      <c r="I364" s="202"/>
      <c r="J364" s="199"/>
      <c r="K364" s="199"/>
      <c r="L364" s="203"/>
      <c r="M364" s="204"/>
      <c r="N364" s="205"/>
      <c r="O364" s="205"/>
      <c r="P364" s="205"/>
      <c r="Q364" s="205"/>
      <c r="R364" s="205"/>
      <c r="S364" s="205"/>
      <c r="T364" s="206"/>
      <c r="AT364" s="207" t="s">
        <v>325</v>
      </c>
      <c r="AU364" s="207" t="s">
        <v>106</v>
      </c>
      <c r="AV364" s="12" t="s">
        <v>77</v>
      </c>
      <c r="AW364" s="12" t="s">
        <v>31</v>
      </c>
      <c r="AX364" s="12" t="s">
        <v>69</v>
      </c>
      <c r="AY364" s="207" t="s">
        <v>310</v>
      </c>
    </row>
    <row r="365" spans="2:51" s="12" customFormat="1" ht="11.25">
      <c r="B365" s="198"/>
      <c r="C365" s="199"/>
      <c r="D365" s="188" t="s">
        <v>325</v>
      </c>
      <c r="E365" s="200" t="s">
        <v>1</v>
      </c>
      <c r="F365" s="201" t="s">
        <v>511</v>
      </c>
      <c r="G365" s="199"/>
      <c r="H365" s="200" t="s">
        <v>1</v>
      </c>
      <c r="I365" s="202"/>
      <c r="J365" s="199"/>
      <c r="K365" s="199"/>
      <c r="L365" s="203"/>
      <c r="M365" s="204"/>
      <c r="N365" s="205"/>
      <c r="O365" s="205"/>
      <c r="P365" s="205"/>
      <c r="Q365" s="205"/>
      <c r="R365" s="205"/>
      <c r="S365" s="205"/>
      <c r="T365" s="206"/>
      <c r="AT365" s="207" t="s">
        <v>325</v>
      </c>
      <c r="AU365" s="207" t="s">
        <v>106</v>
      </c>
      <c r="AV365" s="12" t="s">
        <v>77</v>
      </c>
      <c r="AW365" s="12" t="s">
        <v>31</v>
      </c>
      <c r="AX365" s="12" t="s">
        <v>69</v>
      </c>
      <c r="AY365" s="207" t="s">
        <v>310</v>
      </c>
    </row>
    <row r="366" spans="2:51" s="11" customFormat="1" ht="11.25">
      <c r="B366" s="186"/>
      <c r="C366" s="187"/>
      <c r="D366" s="188" t="s">
        <v>325</v>
      </c>
      <c r="E366" s="189" t="s">
        <v>3750</v>
      </c>
      <c r="F366" s="190" t="s">
        <v>535</v>
      </c>
      <c r="G366" s="187"/>
      <c r="H366" s="191">
        <v>-56.29</v>
      </c>
      <c r="I366" s="192"/>
      <c r="J366" s="187"/>
      <c r="K366" s="187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325</v>
      </c>
      <c r="AU366" s="197" t="s">
        <v>106</v>
      </c>
      <c r="AV366" s="11" t="s">
        <v>106</v>
      </c>
      <c r="AW366" s="11" t="s">
        <v>31</v>
      </c>
      <c r="AX366" s="11" t="s">
        <v>69</v>
      </c>
      <c r="AY366" s="197" t="s">
        <v>310</v>
      </c>
    </row>
    <row r="367" spans="2:51" s="11" customFormat="1" ht="11.25">
      <c r="B367" s="186"/>
      <c r="C367" s="187"/>
      <c r="D367" s="188" t="s">
        <v>325</v>
      </c>
      <c r="E367" s="189" t="s">
        <v>3751</v>
      </c>
      <c r="F367" s="190" t="s">
        <v>536</v>
      </c>
      <c r="G367" s="187"/>
      <c r="H367" s="191">
        <v>-18.55</v>
      </c>
      <c r="I367" s="192"/>
      <c r="J367" s="187"/>
      <c r="K367" s="187"/>
      <c r="L367" s="193"/>
      <c r="M367" s="194"/>
      <c r="N367" s="195"/>
      <c r="O367" s="195"/>
      <c r="P367" s="195"/>
      <c r="Q367" s="195"/>
      <c r="R367" s="195"/>
      <c r="S367" s="195"/>
      <c r="T367" s="196"/>
      <c r="AT367" s="197" t="s">
        <v>325</v>
      </c>
      <c r="AU367" s="197" t="s">
        <v>106</v>
      </c>
      <c r="AV367" s="11" t="s">
        <v>106</v>
      </c>
      <c r="AW367" s="11" t="s">
        <v>31</v>
      </c>
      <c r="AX367" s="11" t="s">
        <v>69</v>
      </c>
      <c r="AY367" s="197" t="s">
        <v>310</v>
      </c>
    </row>
    <row r="368" spans="2:51" s="12" customFormat="1" ht="11.25">
      <c r="B368" s="198"/>
      <c r="C368" s="199"/>
      <c r="D368" s="188" t="s">
        <v>325</v>
      </c>
      <c r="E368" s="200" t="s">
        <v>1</v>
      </c>
      <c r="F368" s="201" t="s">
        <v>514</v>
      </c>
      <c r="G368" s="199"/>
      <c r="H368" s="200" t="s">
        <v>1</v>
      </c>
      <c r="I368" s="202"/>
      <c r="J368" s="199"/>
      <c r="K368" s="199"/>
      <c r="L368" s="203"/>
      <c r="M368" s="204"/>
      <c r="N368" s="205"/>
      <c r="O368" s="205"/>
      <c r="P368" s="205"/>
      <c r="Q368" s="205"/>
      <c r="R368" s="205"/>
      <c r="S368" s="205"/>
      <c r="T368" s="206"/>
      <c r="AT368" s="207" t="s">
        <v>325</v>
      </c>
      <c r="AU368" s="207" t="s">
        <v>106</v>
      </c>
      <c r="AV368" s="12" t="s">
        <v>77</v>
      </c>
      <c r="AW368" s="12" t="s">
        <v>31</v>
      </c>
      <c r="AX368" s="12" t="s">
        <v>69</v>
      </c>
      <c r="AY368" s="207" t="s">
        <v>310</v>
      </c>
    </row>
    <row r="369" spans="2:51" s="11" customFormat="1" ht="11.25">
      <c r="B369" s="186"/>
      <c r="C369" s="187"/>
      <c r="D369" s="188" t="s">
        <v>325</v>
      </c>
      <c r="E369" s="189" t="s">
        <v>3752</v>
      </c>
      <c r="F369" s="190" t="s">
        <v>3915</v>
      </c>
      <c r="G369" s="187"/>
      <c r="H369" s="191">
        <v>-55.73</v>
      </c>
      <c r="I369" s="192"/>
      <c r="J369" s="187"/>
      <c r="K369" s="187"/>
      <c r="L369" s="193"/>
      <c r="M369" s="194"/>
      <c r="N369" s="195"/>
      <c r="O369" s="195"/>
      <c r="P369" s="195"/>
      <c r="Q369" s="195"/>
      <c r="R369" s="195"/>
      <c r="S369" s="195"/>
      <c r="T369" s="196"/>
      <c r="AT369" s="197" t="s">
        <v>325</v>
      </c>
      <c r="AU369" s="197" t="s">
        <v>106</v>
      </c>
      <c r="AV369" s="11" t="s">
        <v>106</v>
      </c>
      <c r="AW369" s="11" t="s">
        <v>31</v>
      </c>
      <c r="AX369" s="11" t="s">
        <v>69</v>
      </c>
      <c r="AY369" s="197" t="s">
        <v>310</v>
      </c>
    </row>
    <row r="370" spans="2:51" s="11" customFormat="1" ht="11.25">
      <c r="B370" s="186"/>
      <c r="C370" s="187"/>
      <c r="D370" s="188" t="s">
        <v>325</v>
      </c>
      <c r="E370" s="189" t="s">
        <v>3916</v>
      </c>
      <c r="F370" s="190" t="s">
        <v>3917</v>
      </c>
      <c r="G370" s="187"/>
      <c r="H370" s="191">
        <v>-130.57</v>
      </c>
      <c r="I370" s="192"/>
      <c r="J370" s="187"/>
      <c r="K370" s="187"/>
      <c r="L370" s="193"/>
      <c r="M370" s="194"/>
      <c r="N370" s="195"/>
      <c r="O370" s="195"/>
      <c r="P370" s="195"/>
      <c r="Q370" s="195"/>
      <c r="R370" s="195"/>
      <c r="S370" s="195"/>
      <c r="T370" s="196"/>
      <c r="AT370" s="197" t="s">
        <v>325</v>
      </c>
      <c r="AU370" s="197" t="s">
        <v>106</v>
      </c>
      <c r="AV370" s="11" t="s">
        <v>106</v>
      </c>
      <c r="AW370" s="11" t="s">
        <v>31</v>
      </c>
      <c r="AX370" s="11" t="s">
        <v>69</v>
      </c>
      <c r="AY370" s="197" t="s">
        <v>310</v>
      </c>
    </row>
    <row r="371" spans="2:51" s="11" customFormat="1" ht="11.25">
      <c r="B371" s="186"/>
      <c r="C371" s="187"/>
      <c r="D371" s="188" t="s">
        <v>325</v>
      </c>
      <c r="E371" s="189" t="s">
        <v>3918</v>
      </c>
      <c r="F371" s="190" t="s">
        <v>3919</v>
      </c>
      <c r="G371" s="187"/>
      <c r="H371" s="191">
        <v>1019.52</v>
      </c>
      <c r="I371" s="192"/>
      <c r="J371" s="187"/>
      <c r="K371" s="187"/>
      <c r="L371" s="193"/>
      <c r="M371" s="194"/>
      <c r="N371" s="195"/>
      <c r="O371" s="195"/>
      <c r="P371" s="195"/>
      <c r="Q371" s="195"/>
      <c r="R371" s="195"/>
      <c r="S371" s="195"/>
      <c r="T371" s="196"/>
      <c r="AT371" s="197" t="s">
        <v>325</v>
      </c>
      <c r="AU371" s="197" t="s">
        <v>106</v>
      </c>
      <c r="AV371" s="11" t="s">
        <v>106</v>
      </c>
      <c r="AW371" s="11" t="s">
        <v>31</v>
      </c>
      <c r="AX371" s="11" t="s">
        <v>77</v>
      </c>
      <c r="AY371" s="197" t="s">
        <v>310</v>
      </c>
    </row>
    <row r="372" spans="2:65" s="1" customFormat="1" ht="16.5" customHeight="1">
      <c r="B372" s="31"/>
      <c r="C372" s="175" t="s">
        <v>661</v>
      </c>
      <c r="D372" s="175" t="s">
        <v>317</v>
      </c>
      <c r="E372" s="176" t="s">
        <v>662</v>
      </c>
      <c r="F372" s="177" t="s">
        <v>663</v>
      </c>
      <c r="G372" s="178" t="s">
        <v>320</v>
      </c>
      <c r="H372" s="179">
        <v>87.6</v>
      </c>
      <c r="I372" s="180"/>
      <c r="J372" s="179">
        <f>ROUND(I372*H372,2)</f>
        <v>0</v>
      </c>
      <c r="K372" s="177" t="s">
        <v>321</v>
      </c>
      <c r="L372" s="35"/>
      <c r="M372" s="181" t="s">
        <v>1</v>
      </c>
      <c r="N372" s="182" t="s">
        <v>41</v>
      </c>
      <c r="O372" s="57"/>
      <c r="P372" s="183">
        <f>O372*H372</f>
        <v>0</v>
      </c>
      <c r="Q372" s="183">
        <v>0.01457</v>
      </c>
      <c r="R372" s="183">
        <f>Q372*H372</f>
        <v>1.2763319999999998</v>
      </c>
      <c r="S372" s="183">
        <v>0</v>
      </c>
      <c r="T372" s="184">
        <f>S372*H372</f>
        <v>0</v>
      </c>
      <c r="AR372" s="14" t="s">
        <v>314</v>
      </c>
      <c r="AT372" s="14" t="s">
        <v>317</v>
      </c>
      <c r="AU372" s="14" t="s">
        <v>106</v>
      </c>
      <c r="AY372" s="14" t="s">
        <v>310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14" t="s">
        <v>106</v>
      </c>
      <c r="BK372" s="185">
        <f>ROUND(I372*H372,2)</f>
        <v>0</v>
      </c>
      <c r="BL372" s="14" t="s">
        <v>314</v>
      </c>
      <c r="BM372" s="14" t="s">
        <v>3920</v>
      </c>
    </row>
    <row r="373" spans="2:51" s="11" customFormat="1" ht="11.25">
      <c r="B373" s="186"/>
      <c r="C373" s="187"/>
      <c r="D373" s="188" t="s">
        <v>325</v>
      </c>
      <c r="E373" s="189" t="s">
        <v>665</v>
      </c>
      <c r="F373" s="190" t="s">
        <v>649</v>
      </c>
      <c r="G373" s="187"/>
      <c r="H373" s="191">
        <v>87.6</v>
      </c>
      <c r="I373" s="192"/>
      <c r="J373" s="187"/>
      <c r="K373" s="187"/>
      <c r="L373" s="193"/>
      <c r="M373" s="194"/>
      <c r="N373" s="195"/>
      <c r="O373" s="195"/>
      <c r="P373" s="195"/>
      <c r="Q373" s="195"/>
      <c r="R373" s="195"/>
      <c r="S373" s="195"/>
      <c r="T373" s="196"/>
      <c r="AT373" s="197" t="s">
        <v>325</v>
      </c>
      <c r="AU373" s="197" t="s">
        <v>106</v>
      </c>
      <c r="AV373" s="11" t="s">
        <v>106</v>
      </c>
      <c r="AW373" s="11" t="s">
        <v>31</v>
      </c>
      <c r="AX373" s="11" t="s">
        <v>69</v>
      </c>
      <c r="AY373" s="197" t="s">
        <v>310</v>
      </c>
    </row>
    <row r="374" spans="2:51" s="11" customFormat="1" ht="11.25">
      <c r="B374" s="186"/>
      <c r="C374" s="187"/>
      <c r="D374" s="188" t="s">
        <v>325</v>
      </c>
      <c r="E374" s="189" t="s">
        <v>666</v>
      </c>
      <c r="F374" s="190" t="s">
        <v>667</v>
      </c>
      <c r="G374" s="187"/>
      <c r="H374" s="191">
        <v>87.6</v>
      </c>
      <c r="I374" s="192"/>
      <c r="J374" s="187"/>
      <c r="K374" s="187"/>
      <c r="L374" s="193"/>
      <c r="M374" s="194"/>
      <c r="N374" s="195"/>
      <c r="O374" s="195"/>
      <c r="P374" s="195"/>
      <c r="Q374" s="195"/>
      <c r="R374" s="195"/>
      <c r="S374" s="195"/>
      <c r="T374" s="196"/>
      <c r="AT374" s="197" t="s">
        <v>325</v>
      </c>
      <c r="AU374" s="197" t="s">
        <v>106</v>
      </c>
      <c r="AV374" s="11" t="s">
        <v>106</v>
      </c>
      <c r="AW374" s="11" t="s">
        <v>31</v>
      </c>
      <c r="AX374" s="11" t="s">
        <v>77</v>
      </c>
      <c r="AY374" s="197" t="s">
        <v>310</v>
      </c>
    </row>
    <row r="375" spans="2:65" s="1" customFormat="1" ht="16.5" customHeight="1">
      <c r="B375" s="31"/>
      <c r="C375" s="175" t="s">
        <v>668</v>
      </c>
      <c r="D375" s="175" t="s">
        <v>317</v>
      </c>
      <c r="E375" s="176" t="s">
        <v>669</v>
      </c>
      <c r="F375" s="177" t="s">
        <v>670</v>
      </c>
      <c r="G375" s="178" t="s">
        <v>320</v>
      </c>
      <c r="H375" s="179">
        <v>1132.15</v>
      </c>
      <c r="I375" s="180"/>
      <c r="J375" s="179">
        <f>ROUND(I375*H375,2)</f>
        <v>0</v>
      </c>
      <c r="K375" s="177" t="s">
        <v>321</v>
      </c>
      <c r="L375" s="35"/>
      <c r="M375" s="181" t="s">
        <v>1</v>
      </c>
      <c r="N375" s="182" t="s">
        <v>41</v>
      </c>
      <c r="O375" s="57"/>
      <c r="P375" s="183">
        <f>O375*H375</f>
        <v>0</v>
      </c>
      <c r="Q375" s="183">
        <v>0.00348</v>
      </c>
      <c r="R375" s="183">
        <f>Q375*H375</f>
        <v>3.9398820000000003</v>
      </c>
      <c r="S375" s="183">
        <v>0</v>
      </c>
      <c r="T375" s="184">
        <f>S375*H375</f>
        <v>0</v>
      </c>
      <c r="AR375" s="14" t="s">
        <v>314</v>
      </c>
      <c r="AT375" s="14" t="s">
        <v>317</v>
      </c>
      <c r="AU375" s="14" t="s">
        <v>106</v>
      </c>
      <c r="AY375" s="14" t="s">
        <v>310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4" t="s">
        <v>106</v>
      </c>
      <c r="BK375" s="185">
        <f>ROUND(I375*H375,2)</f>
        <v>0</v>
      </c>
      <c r="BL375" s="14" t="s">
        <v>314</v>
      </c>
      <c r="BM375" s="14" t="s">
        <v>3921</v>
      </c>
    </row>
    <row r="376" spans="2:51" s="12" customFormat="1" ht="11.25">
      <c r="B376" s="198"/>
      <c r="C376" s="199"/>
      <c r="D376" s="188" t="s">
        <v>325</v>
      </c>
      <c r="E376" s="200" t="s">
        <v>1</v>
      </c>
      <c r="F376" s="201" t="s">
        <v>473</v>
      </c>
      <c r="G376" s="199"/>
      <c r="H376" s="200" t="s">
        <v>1</v>
      </c>
      <c r="I376" s="202"/>
      <c r="J376" s="199"/>
      <c r="K376" s="199"/>
      <c r="L376" s="203"/>
      <c r="M376" s="204"/>
      <c r="N376" s="205"/>
      <c r="O376" s="205"/>
      <c r="P376" s="205"/>
      <c r="Q376" s="205"/>
      <c r="R376" s="205"/>
      <c r="S376" s="205"/>
      <c r="T376" s="206"/>
      <c r="AT376" s="207" t="s">
        <v>325</v>
      </c>
      <c r="AU376" s="207" t="s">
        <v>106</v>
      </c>
      <c r="AV376" s="12" t="s">
        <v>77</v>
      </c>
      <c r="AW376" s="12" t="s">
        <v>31</v>
      </c>
      <c r="AX376" s="12" t="s">
        <v>69</v>
      </c>
      <c r="AY376" s="207" t="s">
        <v>310</v>
      </c>
    </row>
    <row r="377" spans="2:51" s="11" customFormat="1" ht="11.25">
      <c r="B377" s="186"/>
      <c r="C377" s="187"/>
      <c r="D377" s="188" t="s">
        <v>325</v>
      </c>
      <c r="E377" s="189" t="s">
        <v>672</v>
      </c>
      <c r="F377" s="190" t="s">
        <v>559</v>
      </c>
      <c r="G377" s="187"/>
      <c r="H377" s="191">
        <v>100.35</v>
      </c>
      <c r="I377" s="192"/>
      <c r="J377" s="187"/>
      <c r="K377" s="187"/>
      <c r="L377" s="193"/>
      <c r="M377" s="194"/>
      <c r="N377" s="195"/>
      <c r="O377" s="195"/>
      <c r="P377" s="195"/>
      <c r="Q377" s="195"/>
      <c r="R377" s="195"/>
      <c r="S377" s="195"/>
      <c r="T377" s="196"/>
      <c r="AT377" s="197" t="s">
        <v>325</v>
      </c>
      <c r="AU377" s="197" t="s">
        <v>106</v>
      </c>
      <c r="AV377" s="11" t="s">
        <v>106</v>
      </c>
      <c r="AW377" s="11" t="s">
        <v>31</v>
      </c>
      <c r="AX377" s="11" t="s">
        <v>69</v>
      </c>
      <c r="AY377" s="197" t="s">
        <v>310</v>
      </c>
    </row>
    <row r="378" spans="2:51" s="11" customFormat="1" ht="11.25">
      <c r="B378" s="186"/>
      <c r="C378" s="187"/>
      <c r="D378" s="188" t="s">
        <v>325</v>
      </c>
      <c r="E378" s="189" t="s">
        <v>223</v>
      </c>
      <c r="F378" s="190" t="s">
        <v>560</v>
      </c>
      <c r="G378" s="187"/>
      <c r="H378" s="191">
        <v>7.94</v>
      </c>
      <c r="I378" s="192"/>
      <c r="J378" s="187"/>
      <c r="K378" s="187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325</v>
      </c>
      <c r="AU378" s="197" t="s">
        <v>106</v>
      </c>
      <c r="AV378" s="11" t="s">
        <v>106</v>
      </c>
      <c r="AW378" s="11" t="s">
        <v>31</v>
      </c>
      <c r="AX378" s="11" t="s">
        <v>69</v>
      </c>
      <c r="AY378" s="197" t="s">
        <v>310</v>
      </c>
    </row>
    <row r="379" spans="2:51" s="12" customFormat="1" ht="11.25">
      <c r="B379" s="198"/>
      <c r="C379" s="199"/>
      <c r="D379" s="188" t="s">
        <v>325</v>
      </c>
      <c r="E379" s="200" t="s">
        <v>1</v>
      </c>
      <c r="F379" s="201" t="s">
        <v>524</v>
      </c>
      <c r="G379" s="199"/>
      <c r="H379" s="200" t="s">
        <v>1</v>
      </c>
      <c r="I379" s="202"/>
      <c r="J379" s="199"/>
      <c r="K379" s="199"/>
      <c r="L379" s="203"/>
      <c r="M379" s="204"/>
      <c r="N379" s="205"/>
      <c r="O379" s="205"/>
      <c r="P379" s="205"/>
      <c r="Q379" s="205"/>
      <c r="R379" s="205"/>
      <c r="S379" s="205"/>
      <c r="T379" s="206"/>
      <c r="AT379" s="207" t="s">
        <v>325</v>
      </c>
      <c r="AU379" s="207" t="s">
        <v>106</v>
      </c>
      <c r="AV379" s="12" t="s">
        <v>77</v>
      </c>
      <c r="AW379" s="12" t="s">
        <v>31</v>
      </c>
      <c r="AX379" s="12" t="s">
        <v>69</v>
      </c>
      <c r="AY379" s="207" t="s">
        <v>310</v>
      </c>
    </row>
    <row r="380" spans="2:51" s="11" customFormat="1" ht="11.25">
      <c r="B380" s="186"/>
      <c r="C380" s="187"/>
      <c r="D380" s="188" t="s">
        <v>325</v>
      </c>
      <c r="E380" s="189" t="s">
        <v>225</v>
      </c>
      <c r="F380" s="190" t="s">
        <v>526</v>
      </c>
      <c r="G380" s="187"/>
      <c r="H380" s="191">
        <v>499.81</v>
      </c>
      <c r="I380" s="192"/>
      <c r="J380" s="187"/>
      <c r="K380" s="187"/>
      <c r="L380" s="193"/>
      <c r="M380" s="194"/>
      <c r="N380" s="195"/>
      <c r="O380" s="195"/>
      <c r="P380" s="195"/>
      <c r="Q380" s="195"/>
      <c r="R380" s="195"/>
      <c r="S380" s="195"/>
      <c r="T380" s="196"/>
      <c r="AT380" s="197" t="s">
        <v>325</v>
      </c>
      <c r="AU380" s="197" t="s">
        <v>106</v>
      </c>
      <c r="AV380" s="11" t="s">
        <v>106</v>
      </c>
      <c r="AW380" s="11" t="s">
        <v>31</v>
      </c>
      <c r="AX380" s="11" t="s">
        <v>69</v>
      </c>
      <c r="AY380" s="197" t="s">
        <v>310</v>
      </c>
    </row>
    <row r="381" spans="2:51" s="11" customFormat="1" ht="11.25">
      <c r="B381" s="186"/>
      <c r="C381" s="187"/>
      <c r="D381" s="188" t="s">
        <v>325</v>
      </c>
      <c r="E381" s="189" t="s">
        <v>227</v>
      </c>
      <c r="F381" s="190" t="s">
        <v>3922</v>
      </c>
      <c r="G381" s="187"/>
      <c r="H381" s="191">
        <v>608.1</v>
      </c>
      <c r="I381" s="192"/>
      <c r="J381" s="187"/>
      <c r="K381" s="187"/>
      <c r="L381" s="193"/>
      <c r="M381" s="194"/>
      <c r="N381" s="195"/>
      <c r="O381" s="195"/>
      <c r="P381" s="195"/>
      <c r="Q381" s="195"/>
      <c r="R381" s="195"/>
      <c r="S381" s="195"/>
      <c r="T381" s="196"/>
      <c r="AT381" s="197" t="s">
        <v>325</v>
      </c>
      <c r="AU381" s="197" t="s">
        <v>106</v>
      </c>
      <c r="AV381" s="11" t="s">
        <v>106</v>
      </c>
      <c r="AW381" s="11" t="s">
        <v>31</v>
      </c>
      <c r="AX381" s="11" t="s">
        <v>69</v>
      </c>
      <c r="AY381" s="197" t="s">
        <v>310</v>
      </c>
    </row>
    <row r="382" spans="2:51" s="12" customFormat="1" ht="11.25">
      <c r="B382" s="198"/>
      <c r="C382" s="199"/>
      <c r="D382" s="188" t="s">
        <v>325</v>
      </c>
      <c r="E382" s="200" t="s">
        <v>1</v>
      </c>
      <c r="F382" s="201" t="s">
        <v>527</v>
      </c>
      <c r="G382" s="199"/>
      <c r="H382" s="200" t="s">
        <v>1</v>
      </c>
      <c r="I382" s="202"/>
      <c r="J382" s="199"/>
      <c r="K382" s="199"/>
      <c r="L382" s="203"/>
      <c r="M382" s="204"/>
      <c r="N382" s="205"/>
      <c r="O382" s="205"/>
      <c r="P382" s="205"/>
      <c r="Q382" s="205"/>
      <c r="R382" s="205"/>
      <c r="S382" s="205"/>
      <c r="T382" s="206"/>
      <c r="AT382" s="207" t="s">
        <v>325</v>
      </c>
      <c r="AU382" s="207" t="s">
        <v>106</v>
      </c>
      <c r="AV382" s="12" t="s">
        <v>77</v>
      </c>
      <c r="AW382" s="12" t="s">
        <v>31</v>
      </c>
      <c r="AX382" s="12" t="s">
        <v>69</v>
      </c>
      <c r="AY382" s="207" t="s">
        <v>310</v>
      </c>
    </row>
    <row r="383" spans="2:51" s="11" customFormat="1" ht="11.25">
      <c r="B383" s="186"/>
      <c r="C383" s="187"/>
      <c r="D383" s="188" t="s">
        <v>325</v>
      </c>
      <c r="E383" s="189" t="s">
        <v>229</v>
      </c>
      <c r="F383" s="190" t="s">
        <v>528</v>
      </c>
      <c r="G383" s="187"/>
      <c r="H383" s="191">
        <v>129.68</v>
      </c>
      <c r="I383" s="192"/>
      <c r="J383" s="187"/>
      <c r="K383" s="187"/>
      <c r="L383" s="193"/>
      <c r="M383" s="194"/>
      <c r="N383" s="195"/>
      <c r="O383" s="195"/>
      <c r="P383" s="195"/>
      <c r="Q383" s="195"/>
      <c r="R383" s="195"/>
      <c r="S383" s="195"/>
      <c r="T383" s="196"/>
      <c r="AT383" s="197" t="s">
        <v>325</v>
      </c>
      <c r="AU383" s="197" t="s">
        <v>106</v>
      </c>
      <c r="AV383" s="11" t="s">
        <v>106</v>
      </c>
      <c r="AW383" s="11" t="s">
        <v>31</v>
      </c>
      <c r="AX383" s="11" t="s">
        <v>69</v>
      </c>
      <c r="AY383" s="197" t="s">
        <v>310</v>
      </c>
    </row>
    <row r="384" spans="2:51" s="12" customFormat="1" ht="11.25">
      <c r="B384" s="198"/>
      <c r="C384" s="199"/>
      <c r="D384" s="188" t="s">
        <v>325</v>
      </c>
      <c r="E384" s="200" t="s">
        <v>1</v>
      </c>
      <c r="F384" s="201" t="s">
        <v>524</v>
      </c>
      <c r="G384" s="199"/>
      <c r="H384" s="200" t="s">
        <v>1</v>
      </c>
      <c r="I384" s="202"/>
      <c r="J384" s="199"/>
      <c r="K384" s="199"/>
      <c r="L384" s="203"/>
      <c r="M384" s="204"/>
      <c r="N384" s="205"/>
      <c r="O384" s="205"/>
      <c r="P384" s="205"/>
      <c r="Q384" s="205"/>
      <c r="R384" s="205"/>
      <c r="S384" s="205"/>
      <c r="T384" s="206"/>
      <c r="AT384" s="207" t="s">
        <v>325</v>
      </c>
      <c r="AU384" s="207" t="s">
        <v>106</v>
      </c>
      <c r="AV384" s="12" t="s">
        <v>77</v>
      </c>
      <c r="AW384" s="12" t="s">
        <v>31</v>
      </c>
      <c r="AX384" s="12" t="s">
        <v>69</v>
      </c>
      <c r="AY384" s="207" t="s">
        <v>310</v>
      </c>
    </row>
    <row r="385" spans="2:51" s="11" customFormat="1" ht="11.25">
      <c r="B385" s="186"/>
      <c r="C385" s="187"/>
      <c r="D385" s="188" t="s">
        <v>325</v>
      </c>
      <c r="E385" s="189" t="s">
        <v>232</v>
      </c>
      <c r="F385" s="190" t="s">
        <v>529</v>
      </c>
      <c r="G385" s="187"/>
      <c r="H385" s="191">
        <v>128.42</v>
      </c>
      <c r="I385" s="192"/>
      <c r="J385" s="187"/>
      <c r="K385" s="187"/>
      <c r="L385" s="193"/>
      <c r="M385" s="194"/>
      <c r="N385" s="195"/>
      <c r="O385" s="195"/>
      <c r="P385" s="195"/>
      <c r="Q385" s="195"/>
      <c r="R385" s="195"/>
      <c r="S385" s="195"/>
      <c r="T385" s="196"/>
      <c r="AT385" s="197" t="s">
        <v>325</v>
      </c>
      <c r="AU385" s="197" t="s">
        <v>106</v>
      </c>
      <c r="AV385" s="11" t="s">
        <v>106</v>
      </c>
      <c r="AW385" s="11" t="s">
        <v>31</v>
      </c>
      <c r="AX385" s="11" t="s">
        <v>69</v>
      </c>
      <c r="AY385" s="197" t="s">
        <v>310</v>
      </c>
    </row>
    <row r="386" spans="2:51" s="12" customFormat="1" ht="11.25">
      <c r="B386" s="198"/>
      <c r="C386" s="199"/>
      <c r="D386" s="188" t="s">
        <v>325</v>
      </c>
      <c r="E386" s="200" t="s">
        <v>1</v>
      </c>
      <c r="F386" s="201" t="s">
        <v>530</v>
      </c>
      <c r="G386" s="199"/>
      <c r="H386" s="200" t="s">
        <v>1</v>
      </c>
      <c r="I386" s="202"/>
      <c r="J386" s="199"/>
      <c r="K386" s="199"/>
      <c r="L386" s="203"/>
      <c r="M386" s="204"/>
      <c r="N386" s="205"/>
      <c r="O386" s="205"/>
      <c r="P386" s="205"/>
      <c r="Q386" s="205"/>
      <c r="R386" s="205"/>
      <c r="S386" s="205"/>
      <c r="T386" s="206"/>
      <c r="AT386" s="207" t="s">
        <v>325</v>
      </c>
      <c r="AU386" s="207" t="s">
        <v>106</v>
      </c>
      <c r="AV386" s="12" t="s">
        <v>77</v>
      </c>
      <c r="AW386" s="12" t="s">
        <v>31</v>
      </c>
      <c r="AX386" s="12" t="s">
        <v>69</v>
      </c>
      <c r="AY386" s="207" t="s">
        <v>310</v>
      </c>
    </row>
    <row r="387" spans="2:51" s="11" customFormat="1" ht="11.25">
      <c r="B387" s="186"/>
      <c r="C387" s="187"/>
      <c r="D387" s="188" t="s">
        <v>325</v>
      </c>
      <c r="E387" s="189" t="s">
        <v>234</v>
      </c>
      <c r="F387" s="190" t="s">
        <v>531</v>
      </c>
      <c r="G387" s="187"/>
      <c r="H387" s="191">
        <v>208.23</v>
      </c>
      <c r="I387" s="192"/>
      <c r="J387" s="187"/>
      <c r="K387" s="187"/>
      <c r="L387" s="193"/>
      <c r="M387" s="194"/>
      <c r="N387" s="195"/>
      <c r="O387" s="195"/>
      <c r="P387" s="195"/>
      <c r="Q387" s="195"/>
      <c r="R387" s="195"/>
      <c r="S387" s="195"/>
      <c r="T387" s="196"/>
      <c r="AT387" s="197" t="s">
        <v>325</v>
      </c>
      <c r="AU387" s="197" t="s">
        <v>106</v>
      </c>
      <c r="AV387" s="11" t="s">
        <v>106</v>
      </c>
      <c r="AW387" s="11" t="s">
        <v>31</v>
      </c>
      <c r="AX387" s="11" t="s">
        <v>69</v>
      </c>
      <c r="AY387" s="197" t="s">
        <v>310</v>
      </c>
    </row>
    <row r="388" spans="2:51" s="12" customFormat="1" ht="11.25">
      <c r="B388" s="198"/>
      <c r="C388" s="199"/>
      <c r="D388" s="188" t="s">
        <v>325</v>
      </c>
      <c r="E388" s="200" t="s">
        <v>1</v>
      </c>
      <c r="F388" s="201" t="s">
        <v>532</v>
      </c>
      <c r="G388" s="199"/>
      <c r="H388" s="200" t="s">
        <v>1</v>
      </c>
      <c r="I388" s="202"/>
      <c r="J388" s="199"/>
      <c r="K388" s="199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325</v>
      </c>
      <c r="AU388" s="207" t="s">
        <v>106</v>
      </c>
      <c r="AV388" s="12" t="s">
        <v>77</v>
      </c>
      <c r="AW388" s="12" t="s">
        <v>31</v>
      </c>
      <c r="AX388" s="12" t="s">
        <v>69</v>
      </c>
      <c r="AY388" s="207" t="s">
        <v>310</v>
      </c>
    </row>
    <row r="389" spans="2:51" s="11" customFormat="1" ht="11.25">
      <c r="B389" s="186"/>
      <c r="C389" s="187"/>
      <c r="D389" s="188" t="s">
        <v>325</v>
      </c>
      <c r="E389" s="189" t="s">
        <v>236</v>
      </c>
      <c r="F389" s="190" t="s">
        <v>533</v>
      </c>
      <c r="G389" s="187"/>
      <c r="H389" s="191">
        <v>183.95</v>
      </c>
      <c r="I389" s="192"/>
      <c r="J389" s="187"/>
      <c r="K389" s="187"/>
      <c r="L389" s="193"/>
      <c r="M389" s="194"/>
      <c r="N389" s="195"/>
      <c r="O389" s="195"/>
      <c r="P389" s="195"/>
      <c r="Q389" s="195"/>
      <c r="R389" s="195"/>
      <c r="S389" s="195"/>
      <c r="T389" s="196"/>
      <c r="AT389" s="197" t="s">
        <v>325</v>
      </c>
      <c r="AU389" s="197" t="s">
        <v>106</v>
      </c>
      <c r="AV389" s="11" t="s">
        <v>106</v>
      </c>
      <c r="AW389" s="11" t="s">
        <v>31</v>
      </c>
      <c r="AX389" s="11" t="s">
        <v>69</v>
      </c>
      <c r="AY389" s="197" t="s">
        <v>310</v>
      </c>
    </row>
    <row r="390" spans="2:51" s="11" customFormat="1" ht="11.25">
      <c r="B390" s="186"/>
      <c r="C390" s="187"/>
      <c r="D390" s="188" t="s">
        <v>325</v>
      </c>
      <c r="E390" s="189" t="s">
        <v>238</v>
      </c>
      <c r="F390" s="190" t="s">
        <v>3923</v>
      </c>
      <c r="G390" s="187"/>
      <c r="H390" s="191">
        <v>650.28</v>
      </c>
      <c r="I390" s="192"/>
      <c r="J390" s="187"/>
      <c r="K390" s="187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325</v>
      </c>
      <c r="AU390" s="197" t="s">
        <v>106</v>
      </c>
      <c r="AV390" s="11" t="s">
        <v>106</v>
      </c>
      <c r="AW390" s="11" t="s">
        <v>31</v>
      </c>
      <c r="AX390" s="11" t="s">
        <v>69</v>
      </c>
      <c r="AY390" s="197" t="s">
        <v>310</v>
      </c>
    </row>
    <row r="391" spans="2:51" s="12" customFormat="1" ht="11.25">
      <c r="B391" s="198"/>
      <c r="C391" s="199"/>
      <c r="D391" s="188" t="s">
        <v>325</v>
      </c>
      <c r="E391" s="200" t="s">
        <v>1</v>
      </c>
      <c r="F391" s="201" t="s">
        <v>534</v>
      </c>
      <c r="G391" s="199"/>
      <c r="H391" s="200" t="s">
        <v>1</v>
      </c>
      <c r="I391" s="202"/>
      <c r="J391" s="199"/>
      <c r="K391" s="199"/>
      <c r="L391" s="203"/>
      <c r="M391" s="204"/>
      <c r="N391" s="205"/>
      <c r="O391" s="205"/>
      <c r="P391" s="205"/>
      <c r="Q391" s="205"/>
      <c r="R391" s="205"/>
      <c r="S391" s="205"/>
      <c r="T391" s="206"/>
      <c r="AT391" s="207" t="s">
        <v>325</v>
      </c>
      <c r="AU391" s="207" t="s">
        <v>106</v>
      </c>
      <c r="AV391" s="12" t="s">
        <v>77</v>
      </c>
      <c r="AW391" s="12" t="s">
        <v>31</v>
      </c>
      <c r="AX391" s="12" t="s">
        <v>69</v>
      </c>
      <c r="AY391" s="207" t="s">
        <v>310</v>
      </c>
    </row>
    <row r="392" spans="2:51" s="12" customFormat="1" ht="11.25">
      <c r="B392" s="198"/>
      <c r="C392" s="199"/>
      <c r="D392" s="188" t="s">
        <v>325</v>
      </c>
      <c r="E392" s="200" t="s">
        <v>1</v>
      </c>
      <c r="F392" s="201" t="s">
        <v>511</v>
      </c>
      <c r="G392" s="199"/>
      <c r="H392" s="200" t="s">
        <v>1</v>
      </c>
      <c r="I392" s="202"/>
      <c r="J392" s="199"/>
      <c r="K392" s="199"/>
      <c r="L392" s="203"/>
      <c r="M392" s="204"/>
      <c r="N392" s="205"/>
      <c r="O392" s="205"/>
      <c r="P392" s="205"/>
      <c r="Q392" s="205"/>
      <c r="R392" s="205"/>
      <c r="S392" s="205"/>
      <c r="T392" s="206"/>
      <c r="AT392" s="207" t="s">
        <v>325</v>
      </c>
      <c r="AU392" s="207" t="s">
        <v>106</v>
      </c>
      <c r="AV392" s="12" t="s">
        <v>77</v>
      </c>
      <c r="AW392" s="12" t="s">
        <v>31</v>
      </c>
      <c r="AX392" s="12" t="s">
        <v>69</v>
      </c>
      <c r="AY392" s="207" t="s">
        <v>310</v>
      </c>
    </row>
    <row r="393" spans="2:51" s="11" customFormat="1" ht="11.25">
      <c r="B393" s="186"/>
      <c r="C393" s="187"/>
      <c r="D393" s="188" t="s">
        <v>325</v>
      </c>
      <c r="E393" s="189" t="s">
        <v>675</v>
      </c>
      <c r="F393" s="190" t="s">
        <v>535</v>
      </c>
      <c r="G393" s="187"/>
      <c r="H393" s="191">
        <v>-56.29</v>
      </c>
      <c r="I393" s="192"/>
      <c r="J393" s="187"/>
      <c r="K393" s="187"/>
      <c r="L393" s="193"/>
      <c r="M393" s="194"/>
      <c r="N393" s="195"/>
      <c r="O393" s="195"/>
      <c r="P393" s="195"/>
      <c r="Q393" s="195"/>
      <c r="R393" s="195"/>
      <c r="S393" s="195"/>
      <c r="T393" s="196"/>
      <c r="AT393" s="197" t="s">
        <v>325</v>
      </c>
      <c r="AU393" s="197" t="s">
        <v>106</v>
      </c>
      <c r="AV393" s="11" t="s">
        <v>106</v>
      </c>
      <c r="AW393" s="11" t="s">
        <v>31</v>
      </c>
      <c r="AX393" s="11" t="s">
        <v>69</v>
      </c>
      <c r="AY393" s="197" t="s">
        <v>310</v>
      </c>
    </row>
    <row r="394" spans="2:51" s="11" customFormat="1" ht="11.25">
      <c r="B394" s="186"/>
      <c r="C394" s="187"/>
      <c r="D394" s="188" t="s">
        <v>325</v>
      </c>
      <c r="E394" s="189" t="s">
        <v>3755</v>
      </c>
      <c r="F394" s="190" t="s">
        <v>536</v>
      </c>
      <c r="G394" s="187"/>
      <c r="H394" s="191">
        <v>-18.55</v>
      </c>
      <c r="I394" s="192"/>
      <c r="J394" s="187"/>
      <c r="K394" s="187"/>
      <c r="L394" s="193"/>
      <c r="M394" s="194"/>
      <c r="N394" s="195"/>
      <c r="O394" s="195"/>
      <c r="P394" s="195"/>
      <c r="Q394" s="195"/>
      <c r="R394" s="195"/>
      <c r="S394" s="195"/>
      <c r="T394" s="196"/>
      <c r="AT394" s="197" t="s">
        <v>325</v>
      </c>
      <c r="AU394" s="197" t="s">
        <v>106</v>
      </c>
      <c r="AV394" s="11" t="s">
        <v>106</v>
      </c>
      <c r="AW394" s="11" t="s">
        <v>31</v>
      </c>
      <c r="AX394" s="11" t="s">
        <v>69</v>
      </c>
      <c r="AY394" s="197" t="s">
        <v>310</v>
      </c>
    </row>
    <row r="395" spans="2:51" s="12" customFormat="1" ht="11.25">
      <c r="B395" s="198"/>
      <c r="C395" s="199"/>
      <c r="D395" s="188" t="s">
        <v>325</v>
      </c>
      <c r="E395" s="200" t="s">
        <v>1</v>
      </c>
      <c r="F395" s="201" t="s">
        <v>514</v>
      </c>
      <c r="G395" s="199"/>
      <c r="H395" s="200" t="s">
        <v>1</v>
      </c>
      <c r="I395" s="202"/>
      <c r="J395" s="199"/>
      <c r="K395" s="199"/>
      <c r="L395" s="203"/>
      <c r="M395" s="204"/>
      <c r="N395" s="205"/>
      <c r="O395" s="205"/>
      <c r="P395" s="205"/>
      <c r="Q395" s="205"/>
      <c r="R395" s="205"/>
      <c r="S395" s="205"/>
      <c r="T395" s="206"/>
      <c r="AT395" s="207" t="s">
        <v>325</v>
      </c>
      <c r="AU395" s="207" t="s">
        <v>106</v>
      </c>
      <c r="AV395" s="12" t="s">
        <v>77</v>
      </c>
      <c r="AW395" s="12" t="s">
        <v>31</v>
      </c>
      <c r="AX395" s="12" t="s">
        <v>69</v>
      </c>
      <c r="AY395" s="207" t="s">
        <v>310</v>
      </c>
    </row>
    <row r="396" spans="2:51" s="11" customFormat="1" ht="11.25">
      <c r="B396" s="186"/>
      <c r="C396" s="187"/>
      <c r="D396" s="188" t="s">
        <v>325</v>
      </c>
      <c r="E396" s="189" t="s">
        <v>3756</v>
      </c>
      <c r="F396" s="190" t="s">
        <v>3924</v>
      </c>
      <c r="G396" s="187"/>
      <c r="H396" s="191">
        <v>-75.83</v>
      </c>
      <c r="I396" s="192"/>
      <c r="J396" s="187"/>
      <c r="K396" s="187"/>
      <c r="L396" s="193"/>
      <c r="M396" s="194"/>
      <c r="N396" s="195"/>
      <c r="O396" s="195"/>
      <c r="P396" s="195"/>
      <c r="Q396" s="195"/>
      <c r="R396" s="195"/>
      <c r="S396" s="195"/>
      <c r="T396" s="196"/>
      <c r="AT396" s="197" t="s">
        <v>325</v>
      </c>
      <c r="AU396" s="197" t="s">
        <v>106</v>
      </c>
      <c r="AV396" s="11" t="s">
        <v>106</v>
      </c>
      <c r="AW396" s="11" t="s">
        <v>31</v>
      </c>
      <c r="AX396" s="11" t="s">
        <v>69</v>
      </c>
      <c r="AY396" s="197" t="s">
        <v>310</v>
      </c>
    </row>
    <row r="397" spans="2:51" s="12" customFormat="1" ht="11.25">
      <c r="B397" s="198"/>
      <c r="C397" s="199"/>
      <c r="D397" s="188" t="s">
        <v>325</v>
      </c>
      <c r="E397" s="200" t="s">
        <v>1</v>
      </c>
      <c r="F397" s="201" t="s">
        <v>516</v>
      </c>
      <c r="G397" s="199"/>
      <c r="H397" s="200" t="s">
        <v>1</v>
      </c>
      <c r="I397" s="202"/>
      <c r="J397" s="199"/>
      <c r="K397" s="199"/>
      <c r="L397" s="203"/>
      <c r="M397" s="204"/>
      <c r="N397" s="205"/>
      <c r="O397" s="205"/>
      <c r="P397" s="205"/>
      <c r="Q397" s="205"/>
      <c r="R397" s="205"/>
      <c r="S397" s="205"/>
      <c r="T397" s="206"/>
      <c r="AT397" s="207" t="s">
        <v>325</v>
      </c>
      <c r="AU397" s="207" t="s">
        <v>106</v>
      </c>
      <c r="AV397" s="12" t="s">
        <v>77</v>
      </c>
      <c r="AW397" s="12" t="s">
        <v>31</v>
      </c>
      <c r="AX397" s="12" t="s">
        <v>69</v>
      </c>
      <c r="AY397" s="207" t="s">
        <v>310</v>
      </c>
    </row>
    <row r="398" spans="2:51" s="11" customFormat="1" ht="11.25">
      <c r="B398" s="186"/>
      <c r="C398" s="187"/>
      <c r="D398" s="188" t="s">
        <v>325</v>
      </c>
      <c r="E398" s="189" t="s">
        <v>3758</v>
      </c>
      <c r="F398" s="190" t="s">
        <v>568</v>
      </c>
      <c r="G398" s="187"/>
      <c r="H398" s="191">
        <v>-63.16</v>
      </c>
      <c r="I398" s="192"/>
      <c r="J398" s="187"/>
      <c r="K398" s="187"/>
      <c r="L398" s="193"/>
      <c r="M398" s="194"/>
      <c r="N398" s="195"/>
      <c r="O398" s="195"/>
      <c r="P398" s="195"/>
      <c r="Q398" s="195"/>
      <c r="R398" s="195"/>
      <c r="S398" s="195"/>
      <c r="T398" s="196"/>
      <c r="AT398" s="197" t="s">
        <v>325</v>
      </c>
      <c r="AU398" s="197" t="s">
        <v>106</v>
      </c>
      <c r="AV398" s="11" t="s">
        <v>106</v>
      </c>
      <c r="AW398" s="11" t="s">
        <v>31</v>
      </c>
      <c r="AX398" s="11" t="s">
        <v>69</v>
      </c>
      <c r="AY398" s="197" t="s">
        <v>310</v>
      </c>
    </row>
    <row r="399" spans="2:51" s="11" customFormat="1" ht="11.25">
      <c r="B399" s="186"/>
      <c r="C399" s="187"/>
      <c r="D399" s="188" t="s">
        <v>325</v>
      </c>
      <c r="E399" s="189" t="s">
        <v>3759</v>
      </c>
      <c r="F399" s="190" t="s">
        <v>649</v>
      </c>
      <c r="G399" s="187"/>
      <c r="H399" s="191">
        <v>87.6</v>
      </c>
      <c r="I399" s="192"/>
      <c r="J399" s="187"/>
      <c r="K399" s="187"/>
      <c r="L399" s="193"/>
      <c r="M399" s="194"/>
      <c r="N399" s="195"/>
      <c r="O399" s="195"/>
      <c r="P399" s="195"/>
      <c r="Q399" s="195"/>
      <c r="R399" s="195"/>
      <c r="S399" s="195"/>
      <c r="T399" s="196"/>
      <c r="AT399" s="197" t="s">
        <v>325</v>
      </c>
      <c r="AU399" s="197" t="s">
        <v>106</v>
      </c>
      <c r="AV399" s="11" t="s">
        <v>106</v>
      </c>
      <c r="AW399" s="11" t="s">
        <v>31</v>
      </c>
      <c r="AX399" s="11" t="s">
        <v>69</v>
      </c>
      <c r="AY399" s="197" t="s">
        <v>310</v>
      </c>
    </row>
    <row r="400" spans="2:51" s="11" customFormat="1" ht="11.25">
      <c r="B400" s="186"/>
      <c r="C400" s="187"/>
      <c r="D400" s="188" t="s">
        <v>325</v>
      </c>
      <c r="E400" s="189" t="s">
        <v>3925</v>
      </c>
      <c r="F400" s="190" t="s">
        <v>3926</v>
      </c>
      <c r="G400" s="187"/>
      <c r="H400" s="191">
        <v>1132.15</v>
      </c>
      <c r="I400" s="192"/>
      <c r="J400" s="187"/>
      <c r="K400" s="187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325</v>
      </c>
      <c r="AU400" s="197" t="s">
        <v>106</v>
      </c>
      <c r="AV400" s="11" t="s">
        <v>106</v>
      </c>
      <c r="AW400" s="11" t="s">
        <v>31</v>
      </c>
      <c r="AX400" s="11" t="s">
        <v>77</v>
      </c>
      <c r="AY400" s="197" t="s">
        <v>310</v>
      </c>
    </row>
    <row r="401" spans="2:65" s="1" customFormat="1" ht="16.5" customHeight="1">
      <c r="B401" s="31"/>
      <c r="C401" s="175" t="s">
        <v>677</v>
      </c>
      <c r="D401" s="175" t="s">
        <v>317</v>
      </c>
      <c r="E401" s="176" t="s">
        <v>678</v>
      </c>
      <c r="F401" s="177" t="s">
        <v>679</v>
      </c>
      <c r="G401" s="178" t="s">
        <v>320</v>
      </c>
      <c r="H401" s="179">
        <v>87.6</v>
      </c>
      <c r="I401" s="180"/>
      <c r="J401" s="179">
        <f>ROUND(I401*H401,2)</f>
        <v>0</v>
      </c>
      <c r="K401" s="177" t="s">
        <v>321</v>
      </c>
      <c r="L401" s="35"/>
      <c r="M401" s="181" t="s">
        <v>1</v>
      </c>
      <c r="N401" s="182" t="s">
        <v>41</v>
      </c>
      <c r="O401" s="57"/>
      <c r="P401" s="183">
        <f>O401*H401</f>
        <v>0</v>
      </c>
      <c r="Q401" s="183">
        <v>0.00026</v>
      </c>
      <c r="R401" s="183">
        <f>Q401*H401</f>
        <v>0.022775999999999998</v>
      </c>
      <c r="S401" s="183">
        <v>0</v>
      </c>
      <c r="T401" s="184">
        <f>S401*H401</f>
        <v>0</v>
      </c>
      <c r="AR401" s="14" t="s">
        <v>314</v>
      </c>
      <c r="AT401" s="14" t="s">
        <v>317</v>
      </c>
      <c r="AU401" s="14" t="s">
        <v>106</v>
      </c>
      <c r="AY401" s="14" t="s">
        <v>310</v>
      </c>
      <c r="BE401" s="185">
        <f>IF(N401="základní",J401,0)</f>
        <v>0</v>
      </c>
      <c r="BF401" s="185">
        <f>IF(N401="snížená",J401,0)</f>
        <v>0</v>
      </c>
      <c r="BG401" s="185">
        <f>IF(N401="zákl. přenesená",J401,0)</f>
        <v>0</v>
      </c>
      <c r="BH401" s="185">
        <f>IF(N401="sníž. přenesená",J401,0)</f>
        <v>0</v>
      </c>
      <c r="BI401" s="185">
        <f>IF(N401="nulová",J401,0)</f>
        <v>0</v>
      </c>
      <c r="BJ401" s="14" t="s">
        <v>106</v>
      </c>
      <c r="BK401" s="185">
        <f>ROUND(I401*H401,2)</f>
        <v>0</v>
      </c>
      <c r="BL401" s="14" t="s">
        <v>314</v>
      </c>
      <c r="BM401" s="14" t="s">
        <v>3927</v>
      </c>
    </row>
    <row r="402" spans="2:51" s="11" customFormat="1" ht="11.25">
      <c r="B402" s="186"/>
      <c r="C402" s="187"/>
      <c r="D402" s="188" t="s">
        <v>325</v>
      </c>
      <c r="E402" s="189" t="s">
        <v>681</v>
      </c>
      <c r="F402" s="190" t="s">
        <v>682</v>
      </c>
      <c r="G402" s="187"/>
      <c r="H402" s="191">
        <v>87.6</v>
      </c>
      <c r="I402" s="192"/>
      <c r="J402" s="187"/>
      <c r="K402" s="187"/>
      <c r="L402" s="193"/>
      <c r="M402" s="194"/>
      <c r="N402" s="195"/>
      <c r="O402" s="195"/>
      <c r="P402" s="195"/>
      <c r="Q402" s="195"/>
      <c r="R402" s="195"/>
      <c r="S402" s="195"/>
      <c r="T402" s="196"/>
      <c r="AT402" s="197" t="s">
        <v>325</v>
      </c>
      <c r="AU402" s="197" t="s">
        <v>106</v>
      </c>
      <c r="AV402" s="11" t="s">
        <v>106</v>
      </c>
      <c r="AW402" s="11" t="s">
        <v>31</v>
      </c>
      <c r="AX402" s="11" t="s">
        <v>69</v>
      </c>
      <c r="AY402" s="197" t="s">
        <v>310</v>
      </c>
    </row>
    <row r="403" spans="2:51" s="11" customFormat="1" ht="11.25">
      <c r="B403" s="186"/>
      <c r="C403" s="187"/>
      <c r="D403" s="188" t="s">
        <v>325</v>
      </c>
      <c r="E403" s="189" t="s">
        <v>683</v>
      </c>
      <c r="F403" s="190" t="s">
        <v>684</v>
      </c>
      <c r="G403" s="187"/>
      <c r="H403" s="191">
        <v>87.6</v>
      </c>
      <c r="I403" s="192"/>
      <c r="J403" s="187"/>
      <c r="K403" s="187"/>
      <c r="L403" s="193"/>
      <c r="M403" s="194"/>
      <c r="N403" s="195"/>
      <c r="O403" s="195"/>
      <c r="P403" s="195"/>
      <c r="Q403" s="195"/>
      <c r="R403" s="195"/>
      <c r="S403" s="195"/>
      <c r="T403" s="196"/>
      <c r="AT403" s="197" t="s">
        <v>325</v>
      </c>
      <c r="AU403" s="197" t="s">
        <v>106</v>
      </c>
      <c r="AV403" s="11" t="s">
        <v>106</v>
      </c>
      <c r="AW403" s="11" t="s">
        <v>31</v>
      </c>
      <c r="AX403" s="11" t="s">
        <v>77</v>
      </c>
      <c r="AY403" s="197" t="s">
        <v>310</v>
      </c>
    </row>
    <row r="404" spans="2:65" s="1" customFormat="1" ht="16.5" customHeight="1">
      <c r="B404" s="31"/>
      <c r="C404" s="175" t="s">
        <v>685</v>
      </c>
      <c r="D404" s="175" t="s">
        <v>317</v>
      </c>
      <c r="E404" s="176" t="s">
        <v>686</v>
      </c>
      <c r="F404" s="177" t="s">
        <v>687</v>
      </c>
      <c r="G404" s="178" t="s">
        <v>320</v>
      </c>
      <c r="H404" s="179">
        <v>87.6</v>
      </c>
      <c r="I404" s="180"/>
      <c r="J404" s="179">
        <f>ROUND(I404*H404,2)</f>
        <v>0</v>
      </c>
      <c r="K404" s="177" t="s">
        <v>321</v>
      </c>
      <c r="L404" s="35"/>
      <c r="M404" s="181" t="s">
        <v>1</v>
      </c>
      <c r="N404" s="182" t="s">
        <v>41</v>
      </c>
      <c r="O404" s="57"/>
      <c r="P404" s="183">
        <f>O404*H404</f>
        <v>0</v>
      </c>
      <c r="Q404" s="183">
        <v>0.00348</v>
      </c>
      <c r="R404" s="183">
        <f>Q404*H404</f>
        <v>0.304848</v>
      </c>
      <c r="S404" s="183">
        <v>0</v>
      </c>
      <c r="T404" s="184">
        <f>S404*H404</f>
        <v>0</v>
      </c>
      <c r="AR404" s="14" t="s">
        <v>314</v>
      </c>
      <c r="AT404" s="14" t="s">
        <v>317</v>
      </c>
      <c r="AU404" s="14" t="s">
        <v>106</v>
      </c>
      <c r="AY404" s="14" t="s">
        <v>310</v>
      </c>
      <c r="BE404" s="185">
        <f>IF(N404="základní",J404,0)</f>
        <v>0</v>
      </c>
      <c r="BF404" s="185">
        <f>IF(N404="snížená",J404,0)</f>
        <v>0</v>
      </c>
      <c r="BG404" s="185">
        <f>IF(N404="zákl. přenesená",J404,0)</f>
        <v>0</v>
      </c>
      <c r="BH404" s="185">
        <f>IF(N404="sníž. přenesená",J404,0)</f>
        <v>0</v>
      </c>
      <c r="BI404" s="185">
        <f>IF(N404="nulová",J404,0)</f>
        <v>0</v>
      </c>
      <c r="BJ404" s="14" t="s">
        <v>106</v>
      </c>
      <c r="BK404" s="185">
        <f>ROUND(I404*H404,2)</f>
        <v>0</v>
      </c>
      <c r="BL404" s="14" t="s">
        <v>314</v>
      </c>
      <c r="BM404" s="14" t="s">
        <v>3928</v>
      </c>
    </row>
    <row r="405" spans="2:51" s="11" customFormat="1" ht="11.25">
      <c r="B405" s="186"/>
      <c r="C405" s="187"/>
      <c r="D405" s="188" t="s">
        <v>325</v>
      </c>
      <c r="E405" s="189" t="s">
        <v>689</v>
      </c>
      <c r="F405" s="190" t="s">
        <v>682</v>
      </c>
      <c r="G405" s="187"/>
      <c r="H405" s="191">
        <v>87.6</v>
      </c>
      <c r="I405" s="192"/>
      <c r="J405" s="187"/>
      <c r="K405" s="187"/>
      <c r="L405" s="193"/>
      <c r="M405" s="194"/>
      <c r="N405" s="195"/>
      <c r="O405" s="195"/>
      <c r="P405" s="195"/>
      <c r="Q405" s="195"/>
      <c r="R405" s="195"/>
      <c r="S405" s="195"/>
      <c r="T405" s="196"/>
      <c r="AT405" s="197" t="s">
        <v>325</v>
      </c>
      <c r="AU405" s="197" t="s">
        <v>106</v>
      </c>
      <c r="AV405" s="11" t="s">
        <v>106</v>
      </c>
      <c r="AW405" s="11" t="s">
        <v>31</v>
      </c>
      <c r="AX405" s="11" t="s">
        <v>77</v>
      </c>
      <c r="AY405" s="197" t="s">
        <v>310</v>
      </c>
    </row>
    <row r="406" spans="2:65" s="1" customFormat="1" ht="16.5" customHeight="1">
      <c r="B406" s="31"/>
      <c r="C406" s="175" t="s">
        <v>690</v>
      </c>
      <c r="D406" s="175" t="s">
        <v>317</v>
      </c>
      <c r="E406" s="176" t="s">
        <v>691</v>
      </c>
      <c r="F406" s="177" t="s">
        <v>692</v>
      </c>
      <c r="G406" s="178" t="s">
        <v>320</v>
      </c>
      <c r="H406" s="179">
        <v>277.45</v>
      </c>
      <c r="I406" s="180"/>
      <c r="J406" s="179">
        <f>ROUND(I406*H406,2)</f>
        <v>0</v>
      </c>
      <c r="K406" s="177" t="s">
        <v>321</v>
      </c>
      <c r="L406" s="35"/>
      <c r="M406" s="181" t="s">
        <v>1</v>
      </c>
      <c r="N406" s="182" t="s">
        <v>41</v>
      </c>
      <c r="O406" s="57"/>
      <c r="P406" s="183">
        <f>O406*H406</f>
        <v>0</v>
      </c>
      <c r="Q406" s="183">
        <v>0</v>
      </c>
      <c r="R406" s="183">
        <f>Q406*H406</f>
        <v>0</v>
      </c>
      <c r="S406" s="183">
        <v>0</v>
      </c>
      <c r="T406" s="184">
        <f>S406*H406</f>
        <v>0</v>
      </c>
      <c r="AR406" s="14" t="s">
        <v>314</v>
      </c>
      <c r="AT406" s="14" t="s">
        <v>317</v>
      </c>
      <c r="AU406" s="14" t="s">
        <v>106</v>
      </c>
      <c r="AY406" s="14" t="s">
        <v>310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4" t="s">
        <v>106</v>
      </c>
      <c r="BK406" s="185">
        <f>ROUND(I406*H406,2)</f>
        <v>0</v>
      </c>
      <c r="BL406" s="14" t="s">
        <v>314</v>
      </c>
      <c r="BM406" s="14" t="s">
        <v>3929</v>
      </c>
    </row>
    <row r="407" spans="2:51" s="12" customFormat="1" ht="11.25">
      <c r="B407" s="198"/>
      <c r="C407" s="199"/>
      <c r="D407" s="188" t="s">
        <v>325</v>
      </c>
      <c r="E407" s="200" t="s">
        <v>1</v>
      </c>
      <c r="F407" s="201" t="s">
        <v>441</v>
      </c>
      <c r="G407" s="199"/>
      <c r="H407" s="200" t="s">
        <v>1</v>
      </c>
      <c r="I407" s="202"/>
      <c r="J407" s="199"/>
      <c r="K407" s="199"/>
      <c r="L407" s="203"/>
      <c r="M407" s="204"/>
      <c r="N407" s="205"/>
      <c r="O407" s="205"/>
      <c r="P407" s="205"/>
      <c r="Q407" s="205"/>
      <c r="R407" s="205"/>
      <c r="S407" s="205"/>
      <c r="T407" s="206"/>
      <c r="AT407" s="207" t="s">
        <v>325</v>
      </c>
      <c r="AU407" s="207" t="s">
        <v>106</v>
      </c>
      <c r="AV407" s="12" t="s">
        <v>77</v>
      </c>
      <c r="AW407" s="12" t="s">
        <v>31</v>
      </c>
      <c r="AX407" s="12" t="s">
        <v>69</v>
      </c>
      <c r="AY407" s="207" t="s">
        <v>310</v>
      </c>
    </row>
    <row r="408" spans="2:51" s="11" customFormat="1" ht="11.25">
      <c r="B408" s="186"/>
      <c r="C408" s="187"/>
      <c r="D408" s="188" t="s">
        <v>325</v>
      </c>
      <c r="E408" s="189" t="s">
        <v>694</v>
      </c>
      <c r="F408" s="190" t="s">
        <v>510</v>
      </c>
      <c r="G408" s="187"/>
      <c r="H408" s="191">
        <v>24.19</v>
      </c>
      <c r="I408" s="192"/>
      <c r="J408" s="187"/>
      <c r="K408" s="187"/>
      <c r="L408" s="193"/>
      <c r="M408" s="194"/>
      <c r="N408" s="195"/>
      <c r="O408" s="195"/>
      <c r="P408" s="195"/>
      <c r="Q408" s="195"/>
      <c r="R408" s="195"/>
      <c r="S408" s="195"/>
      <c r="T408" s="196"/>
      <c r="AT408" s="197" t="s">
        <v>325</v>
      </c>
      <c r="AU408" s="197" t="s">
        <v>106</v>
      </c>
      <c r="AV408" s="11" t="s">
        <v>106</v>
      </c>
      <c r="AW408" s="11" t="s">
        <v>31</v>
      </c>
      <c r="AX408" s="11" t="s">
        <v>69</v>
      </c>
      <c r="AY408" s="197" t="s">
        <v>310</v>
      </c>
    </row>
    <row r="409" spans="2:51" s="12" customFormat="1" ht="11.25">
      <c r="B409" s="198"/>
      <c r="C409" s="199"/>
      <c r="D409" s="188" t="s">
        <v>325</v>
      </c>
      <c r="E409" s="200" t="s">
        <v>1</v>
      </c>
      <c r="F409" s="201" t="s">
        <v>511</v>
      </c>
      <c r="G409" s="199"/>
      <c r="H409" s="200" t="s">
        <v>1</v>
      </c>
      <c r="I409" s="202"/>
      <c r="J409" s="199"/>
      <c r="K409" s="199"/>
      <c r="L409" s="203"/>
      <c r="M409" s="204"/>
      <c r="N409" s="205"/>
      <c r="O409" s="205"/>
      <c r="P409" s="205"/>
      <c r="Q409" s="205"/>
      <c r="R409" s="205"/>
      <c r="S409" s="205"/>
      <c r="T409" s="206"/>
      <c r="AT409" s="207" t="s">
        <v>325</v>
      </c>
      <c r="AU409" s="207" t="s">
        <v>106</v>
      </c>
      <c r="AV409" s="12" t="s">
        <v>77</v>
      </c>
      <c r="AW409" s="12" t="s">
        <v>31</v>
      </c>
      <c r="AX409" s="12" t="s">
        <v>69</v>
      </c>
      <c r="AY409" s="207" t="s">
        <v>310</v>
      </c>
    </row>
    <row r="410" spans="2:51" s="11" customFormat="1" ht="11.25">
      <c r="B410" s="186"/>
      <c r="C410" s="187"/>
      <c r="D410" s="188" t="s">
        <v>325</v>
      </c>
      <c r="E410" s="189" t="s">
        <v>241</v>
      </c>
      <c r="F410" s="190" t="s">
        <v>512</v>
      </c>
      <c r="G410" s="187"/>
      <c r="H410" s="191">
        <v>56.29</v>
      </c>
      <c r="I410" s="192"/>
      <c r="J410" s="187"/>
      <c r="K410" s="187"/>
      <c r="L410" s="193"/>
      <c r="M410" s="194"/>
      <c r="N410" s="195"/>
      <c r="O410" s="195"/>
      <c r="P410" s="195"/>
      <c r="Q410" s="195"/>
      <c r="R410" s="195"/>
      <c r="S410" s="195"/>
      <c r="T410" s="196"/>
      <c r="AT410" s="197" t="s">
        <v>325</v>
      </c>
      <c r="AU410" s="197" t="s">
        <v>106</v>
      </c>
      <c r="AV410" s="11" t="s">
        <v>106</v>
      </c>
      <c r="AW410" s="11" t="s">
        <v>31</v>
      </c>
      <c r="AX410" s="11" t="s">
        <v>69</v>
      </c>
      <c r="AY410" s="197" t="s">
        <v>310</v>
      </c>
    </row>
    <row r="411" spans="2:51" s="11" customFormat="1" ht="11.25">
      <c r="B411" s="186"/>
      <c r="C411" s="187"/>
      <c r="D411" s="188" t="s">
        <v>325</v>
      </c>
      <c r="E411" s="189" t="s">
        <v>243</v>
      </c>
      <c r="F411" s="190" t="s">
        <v>513</v>
      </c>
      <c r="G411" s="187"/>
      <c r="H411" s="191">
        <v>18.55</v>
      </c>
      <c r="I411" s="192"/>
      <c r="J411" s="187"/>
      <c r="K411" s="187"/>
      <c r="L411" s="193"/>
      <c r="M411" s="194"/>
      <c r="N411" s="195"/>
      <c r="O411" s="195"/>
      <c r="P411" s="195"/>
      <c r="Q411" s="195"/>
      <c r="R411" s="195"/>
      <c r="S411" s="195"/>
      <c r="T411" s="196"/>
      <c r="AT411" s="197" t="s">
        <v>325</v>
      </c>
      <c r="AU411" s="197" t="s">
        <v>106</v>
      </c>
      <c r="AV411" s="11" t="s">
        <v>106</v>
      </c>
      <c r="AW411" s="11" t="s">
        <v>31</v>
      </c>
      <c r="AX411" s="11" t="s">
        <v>69</v>
      </c>
      <c r="AY411" s="197" t="s">
        <v>310</v>
      </c>
    </row>
    <row r="412" spans="2:51" s="12" customFormat="1" ht="11.25">
      <c r="B412" s="198"/>
      <c r="C412" s="199"/>
      <c r="D412" s="188" t="s">
        <v>325</v>
      </c>
      <c r="E412" s="200" t="s">
        <v>1</v>
      </c>
      <c r="F412" s="201" t="s">
        <v>514</v>
      </c>
      <c r="G412" s="199"/>
      <c r="H412" s="200" t="s">
        <v>1</v>
      </c>
      <c r="I412" s="202"/>
      <c r="J412" s="199"/>
      <c r="K412" s="199"/>
      <c r="L412" s="203"/>
      <c r="M412" s="204"/>
      <c r="N412" s="205"/>
      <c r="O412" s="205"/>
      <c r="P412" s="205"/>
      <c r="Q412" s="205"/>
      <c r="R412" s="205"/>
      <c r="S412" s="205"/>
      <c r="T412" s="206"/>
      <c r="AT412" s="207" t="s">
        <v>325</v>
      </c>
      <c r="AU412" s="207" t="s">
        <v>106</v>
      </c>
      <c r="AV412" s="12" t="s">
        <v>77</v>
      </c>
      <c r="AW412" s="12" t="s">
        <v>31</v>
      </c>
      <c r="AX412" s="12" t="s">
        <v>69</v>
      </c>
      <c r="AY412" s="207" t="s">
        <v>310</v>
      </c>
    </row>
    <row r="413" spans="2:51" s="11" customFormat="1" ht="11.25">
      <c r="B413" s="186"/>
      <c r="C413" s="187"/>
      <c r="D413" s="188" t="s">
        <v>325</v>
      </c>
      <c r="E413" s="189" t="s">
        <v>245</v>
      </c>
      <c r="F413" s="190" t="s">
        <v>515</v>
      </c>
      <c r="G413" s="187"/>
      <c r="H413" s="191">
        <v>115.26</v>
      </c>
      <c r="I413" s="192"/>
      <c r="J413" s="187"/>
      <c r="K413" s="187"/>
      <c r="L413" s="193"/>
      <c r="M413" s="194"/>
      <c r="N413" s="195"/>
      <c r="O413" s="195"/>
      <c r="P413" s="195"/>
      <c r="Q413" s="195"/>
      <c r="R413" s="195"/>
      <c r="S413" s="195"/>
      <c r="T413" s="196"/>
      <c r="AT413" s="197" t="s">
        <v>325</v>
      </c>
      <c r="AU413" s="197" t="s">
        <v>106</v>
      </c>
      <c r="AV413" s="11" t="s">
        <v>106</v>
      </c>
      <c r="AW413" s="11" t="s">
        <v>31</v>
      </c>
      <c r="AX413" s="11" t="s">
        <v>69</v>
      </c>
      <c r="AY413" s="197" t="s">
        <v>310</v>
      </c>
    </row>
    <row r="414" spans="2:51" s="12" customFormat="1" ht="11.25">
      <c r="B414" s="198"/>
      <c r="C414" s="199"/>
      <c r="D414" s="188" t="s">
        <v>325</v>
      </c>
      <c r="E414" s="200" t="s">
        <v>1</v>
      </c>
      <c r="F414" s="201" t="s">
        <v>516</v>
      </c>
      <c r="G414" s="199"/>
      <c r="H414" s="200" t="s">
        <v>1</v>
      </c>
      <c r="I414" s="202"/>
      <c r="J414" s="199"/>
      <c r="K414" s="199"/>
      <c r="L414" s="203"/>
      <c r="M414" s="204"/>
      <c r="N414" s="205"/>
      <c r="O414" s="205"/>
      <c r="P414" s="205"/>
      <c r="Q414" s="205"/>
      <c r="R414" s="205"/>
      <c r="S414" s="205"/>
      <c r="T414" s="206"/>
      <c r="AT414" s="207" t="s">
        <v>325</v>
      </c>
      <c r="AU414" s="207" t="s">
        <v>106</v>
      </c>
      <c r="AV414" s="12" t="s">
        <v>77</v>
      </c>
      <c r="AW414" s="12" t="s">
        <v>31</v>
      </c>
      <c r="AX414" s="12" t="s">
        <v>69</v>
      </c>
      <c r="AY414" s="207" t="s">
        <v>310</v>
      </c>
    </row>
    <row r="415" spans="2:51" s="11" customFormat="1" ht="11.25">
      <c r="B415" s="186"/>
      <c r="C415" s="187"/>
      <c r="D415" s="188" t="s">
        <v>325</v>
      </c>
      <c r="E415" s="189" t="s">
        <v>247</v>
      </c>
      <c r="F415" s="190" t="s">
        <v>517</v>
      </c>
      <c r="G415" s="187"/>
      <c r="H415" s="191">
        <v>63.16</v>
      </c>
      <c r="I415" s="192"/>
      <c r="J415" s="187"/>
      <c r="K415" s="187"/>
      <c r="L415" s="193"/>
      <c r="M415" s="194"/>
      <c r="N415" s="195"/>
      <c r="O415" s="195"/>
      <c r="P415" s="195"/>
      <c r="Q415" s="195"/>
      <c r="R415" s="195"/>
      <c r="S415" s="195"/>
      <c r="T415" s="196"/>
      <c r="AT415" s="197" t="s">
        <v>325</v>
      </c>
      <c r="AU415" s="197" t="s">
        <v>106</v>
      </c>
      <c r="AV415" s="11" t="s">
        <v>106</v>
      </c>
      <c r="AW415" s="11" t="s">
        <v>31</v>
      </c>
      <c r="AX415" s="11" t="s">
        <v>69</v>
      </c>
      <c r="AY415" s="197" t="s">
        <v>310</v>
      </c>
    </row>
    <row r="416" spans="2:51" s="11" customFormat="1" ht="11.25">
      <c r="B416" s="186"/>
      <c r="C416" s="187"/>
      <c r="D416" s="188" t="s">
        <v>325</v>
      </c>
      <c r="E416" s="189" t="s">
        <v>695</v>
      </c>
      <c r="F416" s="190" t="s">
        <v>696</v>
      </c>
      <c r="G416" s="187"/>
      <c r="H416" s="191">
        <v>277.45</v>
      </c>
      <c r="I416" s="192"/>
      <c r="J416" s="187"/>
      <c r="K416" s="187"/>
      <c r="L416" s="193"/>
      <c r="M416" s="194"/>
      <c r="N416" s="195"/>
      <c r="O416" s="195"/>
      <c r="P416" s="195"/>
      <c r="Q416" s="195"/>
      <c r="R416" s="195"/>
      <c r="S416" s="195"/>
      <c r="T416" s="196"/>
      <c r="AT416" s="197" t="s">
        <v>325</v>
      </c>
      <c r="AU416" s="197" t="s">
        <v>106</v>
      </c>
      <c r="AV416" s="11" t="s">
        <v>106</v>
      </c>
      <c r="AW416" s="11" t="s">
        <v>31</v>
      </c>
      <c r="AX416" s="11" t="s">
        <v>77</v>
      </c>
      <c r="AY416" s="197" t="s">
        <v>310</v>
      </c>
    </row>
    <row r="417" spans="2:65" s="1" customFormat="1" ht="16.5" customHeight="1">
      <c r="B417" s="31"/>
      <c r="C417" s="175" t="s">
        <v>697</v>
      </c>
      <c r="D417" s="175" t="s">
        <v>317</v>
      </c>
      <c r="E417" s="176" t="s">
        <v>698</v>
      </c>
      <c r="F417" s="177" t="s">
        <v>699</v>
      </c>
      <c r="G417" s="178" t="s">
        <v>320</v>
      </c>
      <c r="H417" s="179">
        <v>1019.52</v>
      </c>
      <c r="I417" s="180"/>
      <c r="J417" s="179">
        <f>ROUND(I417*H417,2)</f>
        <v>0</v>
      </c>
      <c r="K417" s="177" t="s">
        <v>321</v>
      </c>
      <c r="L417" s="35"/>
      <c r="M417" s="181" t="s">
        <v>1</v>
      </c>
      <c r="N417" s="182" t="s">
        <v>41</v>
      </c>
      <c r="O417" s="57"/>
      <c r="P417" s="183">
        <f>O417*H417</f>
        <v>0</v>
      </c>
      <c r="Q417" s="183">
        <v>0</v>
      </c>
      <c r="R417" s="183">
        <f>Q417*H417</f>
        <v>0</v>
      </c>
      <c r="S417" s="183">
        <v>0</v>
      </c>
      <c r="T417" s="184">
        <f>S417*H417</f>
        <v>0</v>
      </c>
      <c r="AR417" s="14" t="s">
        <v>314</v>
      </c>
      <c r="AT417" s="14" t="s">
        <v>317</v>
      </c>
      <c r="AU417" s="14" t="s">
        <v>106</v>
      </c>
      <c r="AY417" s="14" t="s">
        <v>310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14" t="s">
        <v>106</v>
      </c>
      <c r="BK417" s="185">
        <f>ROUND(I417*H417,2)</f>
        <v>0</v>
      </c>
      <c r="BL417" s="14" t="s">
        <v>314</v>
      </c>
      <c r="BM417" s="14" t="s">
        <v>3930</v>
      </c>
    </row>
    <row r="418" spans="2:51" s="12" customFormat="1" ht="11.25">
      <c r="B418" s="198"/>
      <c r="C418" s="199"/>
      <c r="D418" s="188" t="s">
        <v>325</v>
      </c>
      <c r="E418" s="200" t="s">
        <v>1</v>
      </c>
      <c r="F418" s="201" t="s">
        <v>524</v>
      </c>
      <c r="G418" s="199"/>
      <c r="H418" s="200" t="s">
        <v>1</v>
      </c>
      <c r="I418" s="202"/>
      <c r="J418" s="199"/>
      <c r="K418" s="199"/>
      <c r="L418" s="203"/>
      <c r="M418" s="204"/>
      <c r="N418" s="205"/>
      <c r="O418" s="205"/>
      <c r="P418" s="205"/>
      <c r="Q418" s="205"/>
      <c r="R418" s="205"/>
      <c r="S418" s="205"/>
      <c r="T418" s="206"/>
      <c r="AT418" s="207" t="s">
        <v>325</v>
      </c>
      <c r="AU418" s="207" t="s">
        <v>106</v>
      </c>
      <c r="AV418" s="12" t="s">
        <v>77</v>
      </c>
      <c r="AW418" s="12" t="s">
        <v>31</v>
      </c>
      <c r="AX418" s="12" t="s">
        <v>69</v>
      </c>
      <c r="AY418" s="207" t="s">
        <v>310</v>
      </c>
    </row>
    <row r="419" spans="2:51" s="11" customFormat="1" ht="11.25">
      <c r="B419" s="186"/>
      <c r="C419" s="187"/>
      <c r="D419" s="188" t="s">
        <v>325</v>
      </c>
      <c r="E419" s="189" t="s">
        <v>701</v>
      </c>
      <c r="F419" s="190" t="s">
        <v>526</v>
      </c>
      <c r="G419" s="187"/>
      <c r="H419" s="191">
        <v>499.81</v>
      </c>
      <c r="I419" s="192"/>
      <c r="J419" s="187"/>
      <c r="K419" s="187"/>
      <c r="L419" s="193"/>
      <c r="M419" s="194"/>
      <c r="N419" s="195"/>
      <c r="O419" s="195"/>
      <c r="P419" s="195"/>
      <c r="Q419" s="195"/>
      <c r="R419" s="195"/>
      <c r="S419" s="195"/>
      <c r="T419" s="196"/>
      <c r="AT419" s="197" t="s">
        <v>325</v>
      </c>
      <c r="AU419" s="197" t="s">
        <v>106</v>
      </c>
      <c r="AV419" s="11" t="s">
        <v>106</v>
      </c>
      <c r="AW419" s="11" t="s">
        <v>31</v>
      </c>
      <c r="AX419" s="11" t="s">
        <v>69</v>
      </c>
      <c r="AY419" s="197" t="s">
        <v>310</v>
      </c>
    </row>
    <row r="420" spans="2:51" s="11" customFormat="1" ht="11.25">
      <c r="B420" s="186"/>
      <c r="C420" s="187"/>
      <c r="D420" s="188" t="s">
        <v>325</v>
      </c>
      <c r="E420" s="189" t="s">
        <v>249</v>
      </c>
      <c r="F420" s="190" t="s">
        <v>3931</v>
      </c>
      <c r="G420" s="187"/>
      <c r="H420" s="191">
        <v>499.81</v>
      </c>
      <c r="I420" s="192"/>
      <c r="J420" s="187"/>
      <c r="K420" s="187"/>
      <c r="L420" s="193"/>
      <c r="M420" s="194"/>
      <c r="N420" s="195"/>
      <c r="O420" s="195"/>
      <c r="P420" s="195"/>
      <c r="Q420" s="195"/>
      <c r="R420" s="195"/>
      <c r="S420" s="195"/>
      <c r="T420" s="196"/>
      <c r="AT420" s="197" t="s">
        <v>325</v>
      </c>
      <c r="AU420" s="197" t="s">
        <v>106</v>
      </c>
      <c r="AV420" s="11" t="s">
        <v>106</v>
      </c>
      <c r="AW420" s="11" t="s">
        <v>31</v>
      </c>
      <c r="AX420" s="11" t="s">
        <v>69</v>
      </c>
      <c r="AY420" s="197" t="s">
        <v>310</v>
      </c>
    </row>
    <row r="421" spans="2:51" s="12" customFormat="1" ht="11.25">
      <c r="B421" s="198"/>
      <c r="C421" s="199"/>
      <c r="D421" s="188" t="s">
        <v>325</v>
      </c>
      <c r="E421" s="200" t="s">
        <v>1</v>
      </c>
      <c r="F421" s="201" t="s">
        <v>527</v>
      </c>
      <c r="G421" s="199"/>
      <c r="H421" s="200" t="s">
        <v>1</v>
      </c>
      <c r="I421" s="202"/>
      <c r="J421" s="199"/>
      <c r="K421" s="199"/>
      <c r="L421" s="203"/>
      <c r="M421" s="204"/>
      <c r="N421" s="205"/>
      <c r="O421" s="205"/>
      <c r="P421" s="205"/>
      <c r="Q421" s="205"/>
      <c r="R421" s="205"/>
      <c r="S421" s="205"/>
      <c r="T421" s="206"/>
      <c r="AT421" s="207" t="s">
        <v>325</v>
      </c>
      <c r="AU421" s="207" t="s">
        <v>106</v>
      </c>
      <c r="AV421" s="12" t="s">
        <v>77</v>
      </c>
      <c r="AW421" s="12" t="s">
        <v>31</v>
      </c>
      <c r="AX421" s="12" t="s">
        <v>69</v>
      </c>
      <c r="AY421" s="207" t="s">
        <v>310</v>
      </c>
    </row>
    <row r="422" spans="2:51" s="11" customFormat="1" ht="11.25">
      <c r="B422" s="186"/>
      <c r="C422" s="187"/>
      <c r="D422" s="188" t="s">
        <v>325</v>
      </c>
      <c r="E422" s="189" t="s">
        <v>251</v>
      </c>
      <c r="F422" s="190" t="s">
        <v>528</v>
      </c>
      <c r="G422" s="187"/>
      <c r="H422" s="191">
        <v>129.68</v>
      </c>
      <c r="I422" s="192"/>
      <c r="J422" s="187"/>
      <c r="K422" s="187"/>
      <c r="L422" s="193"/>
      <c r="M422" s="194"/>
      <c r="N422" s="195"/>
      <c r="O422" s="195"/>
      <c r="P422" s="195"/>
      <c r="Q422" s="195"/>
      <c r="R422" s="195"/>
      <c r="S422" s="195"/>
      <c r="T422" s="196"/>
      <c r="AT422" s="197" t="s">
        <v>325</v>
      </c>
      <c r="AU422" s="197" t="s">
        <v>106</v>
      </c>
      <c r="AV422" s="11" t="s">
        <v>106</v>
      </c>
      <c r="AW422" s="11" t="s">
        <v>31</v>
      </c>
      <c r="AX422" s="11" t="s">
        <v>69</v>
      </c>
      <c r="AY422" s="197" t="s">
        <v>310</v>
      </c>
    </row>
    <row r="423" spans="2:51" s="12" customFormat="1" ht="11.25">
      <c r="B423" s="198"/>
      <c r="C423" s="199"/>
      <c r="D423" s="188" t="s">
        <v>325</v>
      </c>
      <c r="E423" s="200" t="s">
        <v>1</v>
      </c>
      <c r="F423" s="201" t="s">
        <v>524</v>
      </c>
      <c r="G423" s="199"/>
      <c r="H423" s="200" t="s">
        <v>1</v>
      </c>
      <c r="I423" s="202"/>
      <c r="J423" s="199"/>
      <c r="K423" s="199"/>
      <c r="L423" s="203"/>
      <c r="M423" s="204"/>
      <c r="N423" s="205"/>
      <c r="O423" s="205"/>
      <c r="P423" s="205"/>
      <c r="Q423" s="205"/>
      <c r="R423" s="205"/>
      <c r="S423" s="205"/>
      <c r="T423" s="206"/>
      <c r="AT423" s="207" t="s">
        <v>325</v>
      </c>
      <c r="AU423" s="207" t="s">
        <v>106</v>
      </c>
      <c r="AV423" s="12" t="s">
        <v>77</v>
      </c>
      <c r="AW423" s="12" t="s">
        <v>31</v>
      </c>
      <c r="AX423" s="12" t="s">
        <v>69</v>
      </c>
      <c r="AY423" s="207" t="s">
        <v>310</v>
      </c>
    </row>
    <row r="424" spans="2:51" s="11" customFormat="1" ht="11.25">
      <c r="B424" s="186"/>
      <c r="C424" s="187"/>
      <c r="D424" s="188" t="s">
        <v>325</v>
      </c>
      <c r="E424" s="189" t="s">
        <v>253</v>
      </c>
      <c r="F424" s="190" t="s">
        <v>529</v>
      </c>
      <c r="G424" s="187"/>
      <c r="H424" s="191">
        <v>128.42</v>
      </c>
      <c r="I424" s="192"/>
      <c r="J424" s="187"/>
      <c r="K424" s="187"/>
      <c r="L424" s="193"/>
      <c r="M424" s="194"/>
      <c r="N424" s="195"/>
      <c r="O424" s="195"/>
      <c r="P424" s="195"/>
      <c r="Q424" s="195"/>
      <c r="R424" s="195"/>
      <c r="S424" s="195"/>
      <c r="T424" s="196"/>
      <c r="AT424" s="197" t="s">
        <v>325</v>
      </c>
      <c r="AU424" s="197" t="s">
        <v>106</v>
      </c>
      <c r="AV424" s="11" t="s">
        <v>106</v>
      </c>
      <c r="AW424" s="11" t="s">
        <v>31</v>
      </c>
      <c r="AX424" s="11" t="s">
        <v>69</v>
      </c>
      <c r="AY424" s="197" t="s">
        <v>310</v>
      </c>
    </row>
    <row r="425" spans="2:51" s="12" customFormat="1" ht="11.25">
      <c r="B425" s="198"/>
      <c r="C425" s="199"/>
      <c r="D425" s="188" t="s">
        <v>325</v>
      </c>
      <c r="E425" s="200" t="s">
        <v>1</v>
      </c>
      <c r="F425" s="201" t="s">
        <v>530</v>
      </c>
      <c r="G425" s="199"/>
      <c r="H425" s="200" t="s">
        <v>1</v>
      </c>
      <c r="I425" s="202"/>
      <c r="J425" s="199"/>
      <c r="K425" s="199"/>
      <c r="L425" s="203"/>
      <c r="M425" s="204"/>
      <c r="N425" s="205"/>
      <c r="O425" s="205"/>
      <c r="P425" s="205"/>
      <c r="Q425" s="205"/>
      <c r="R425" s="205"/>
      <c r="S425" s="205"/>
      <c r="T425" s="206"/>
      <c r="AT425" s="207" t="s">
        <v>325</v>
      </c>
      <c r="AU425" s="207" t="s">
        <v>106</v>
      </c>
      <c r="AV425" s="12" t="s">
        <v>77</v>
      </c>
      <c r="AW425" s="12" t="s">
        <v>31</v>
      </c>
      <c r="AX425" s="12" t="s">
        <v>69</v>
      </c>
      <c r="AY425" s="207" t="s">
        <v>310</v>
      </c>
    </row>
    <row r="426" spans="2:51" s="11" customFormat="1" ht="11.25">
      <c r="B426" s="186"/>
      <c r="C426" s="187"/>
      <c r="D426" s="188" t="s">
        <v>325</v>
      </c>
      <c r="E426" s="189" t="s">
        <v>255</v>
      </c>
      <c r="F426" s="190" t="s">
        <v>531</v>
      </c>
      <c r="G426" s="187"/>
      <c r="H426" s="191">
        <v>208.23</v>
      </c>
      <c r="I426" s="192"/>
      <c r="J426" s="187"/>
      <c r="K426" s="187"/>
      <c r="L426" s="193"/>
      <c r="M426" s="194"/>
      <c r="N426" s="195"/>
      <c r="O426" s="195"/>
      <c r="P426" s="195"/>
      <c r="Q426" s="195"/>
      <c r="R426" s="195"/>
      <c r="S426" s="195"/>
      <c r="T426" s="196"/>
      <c r="AT426" s="197" t="s">
        <v>325</v>
      </c>
      <c r="AU426" s="197" t="s">
        <v>106</v>
      </c>
      <c r="AV426" s="11" t="s">
        <v>106</v>
      </c>
      <c r="AW426" s="11" t="s">
        <v>31</v>
      </c>
      <c r="AX426" s="11" t="s">
        <v>69</v>
      </c>
      <c r="AY426" s="197" t="s">
        <v>310</v>
      </c>
    </row>
    <row r="427" spans="2:51" s="12" customFormat="1" ht="11.25">
      <c r="B427" s="198"/>
      <c r="C427" s="199"/>
      <c r="D427" s="188" t="s">
        <v>325</v>
      </c>
      <c r="E427" s="200" t="s">
        <v>1</v>
      </c>
      <c r="F427" s="201" t="s">
        <v>532</v>
      </c>
      <c r="G427" s="199"/>
      <c r="H427" s="200" t="s">
        <v>1</v>
      </c>
      <c r="I427" s="202"/>
      <c r="J427" s="199"/>
      <c r="K427" s="199"/>
      <c r="L427" s="203"/>
      <c r="M427" s="204"/>
      <c r="N427" s="205"/>
      <c r="O427" s="205"/>
      <c r="P427" s="205"/>
      <c r="Q427" s="205"/>
      <c r="R427" s="205"/>
      <c r="S427" s="205"/>
      <c r="T427" s="206"/>
      <c r="AT427" s="207" t="s">
        <v>325</v>
      </c>
      <c r="AU427" s="207" t="s">
        <v>106</v>
      </c>
      <c r="AV427" s="12" t="s">
        <v>77</v>
      </c>
      <c r="AW427" s="12" t="s">
        <v>31</v>
      </c>
      <c r="AX427" s="12" t="s">
        <v>69</v>
      </c>
      <c r="AY427" s="207" t="s">
        <v>310</v>
      </c>
    </row>
    <row r="428" spans="2:51" s="11" customFormat="1" ht="11.25">
      <c r="B428" s="186"/>
      <c r="C428" s="187"/>
      <c r="D428" s="188" t="s">
        <v>325</v>
      </c>
      <c r="E428" s="189" t="s">
        <v>702</v>
      </c>
      <c r="F428" s="190" t="s">
        <v>533</v>
      </c>
      <c r="G428" s="187"/>
      <c r="H428" s="191">
        <v>183.95</v>
      </c>
      <c r="I428" s="192"/>
      <c r="J428" s="187"/>
      <c r="K428" s="187"/>
      <c r="L428" s="193"/>
      <c r="M428" s="194"/>
      <c r="N428" s="195"/>
      <c r="O428" s="195"/>
      <c r="P428" s="195"/>
      <c r="Q428" s="195"/>
      <c r="R428" s="195"/>
      <c r="S428" s="195"/>
      <c r="T428" s="196"/>
      <c r="AT428" s="197" t="s">
        <v>325</v>
      </c>
      <c r="AU428" s="197" t="s">
        <v>106</v>
      </c>
      <c r="AV428" s="11" t="s">
        <v>106</v>
      </c>
      <c r="AW428" s="11" t="s">
        <v>31</v>
      </c>
      <c r="AX428" s="11" t="s">
        <v>69</v>
      </c>
      <c r="AY428" s="197" t="s">
        <v>310</v>
      </c>
    </row>
    <row r="429" spans="2:51" s="11" customFormat="1" ht="11.25">
      <c r="B429" s="186"/>
      <c r="C429" s="187"/>
      <c r="D429" s="188" t="s">
        <v>325</v>
      </c>
      <c r="E429" s="189" t="s">
        <v>3932</v>
      </c>
      <c r="F429" s="190" t="s">
        <v>3933</v>
      </c>
      <c r="G429" s="187"/>
      <c r="H429" s="191">
        <v>650.28</v>
      </c>
      <c r="I429" s="192"/>
      <c r="J429" s="187"/>
      <c r="K429" s="187"/>
      <c r="L429" s="193"/>
      <c r="M429" s="194"/>
      <c r="N429" s="195"/>
      <c r="O429" s="195"/>
      <c r="P429" s="195"/>
      <c r="Q429" s="195"/>
      <c r="R429" s="195"/>
      <c r="S429" s="195"/>
      <c r="T429" s="196"/>
      <c r="AT429" s="197" t="s">
        <v>325</v>
      </c>
      <c r="AU429" s="197" t="s">
        <v>106</v>
      </c>
      <c r="AV429" s="11" t="s">
        <v>106</v>
      </c>
      <c r="AW429" s="11" t="s">
        <v>31</v>
      </c>
      <c r="AX429" s="11" t="s">
        <v>69</v>
      </c>
      <c r="AY429" s="197" t="s">
        <v>310</v>
      </c>
    </row>
    <row r="430" spans="2:51" s="12" customFormat="1" ht="11.25">
      <c r="B430" s="198"/>
      <c r="C430" s="199"/>
      <c r="D430" s="188" t="s">
        <v>325</v>
      </c>
      <c r="E430" s="200" t="s">
        <v>1</v>
      </c>
      <c r="F430" s="201" t="s">
        <v>534</v>
      </c>
      <c r="G430" s="199"/>
      <c r="H430" s="200" t="s">
        <v>1</v>
      </c>
      <c r="I430" s="202"/>
      <c r="J430" s="199"/>
      <c r="K430" s="199"/>
      <c r="L430" s="203"/>
      <c r="M430" s="204"/>
      <c r="N430" s="205"/>
      <c r="O430" s="205"/>
      <c r="P430" s="205"/>
      <c r="Q430" s="205"/>
      <c r="R430" s="205"/>
      <c r="S430" s="205"/>
      <c r="T430" s="206"/>
      <c r="AT430" s="207" t="s">
        <v>325</v>
      </c>
      <c r="AU430" s="207" t="s">
        <v>106</v>
      </c>
      <c r="AV430" s="12" t="s">
        <v>77</v>
      </c>
      <c r="AW430" s="12" t="s">
        <v>31</v>
      </c>
      <c r="AX430" s="12" t="s">
        <v>69</v>
      </c>
      <c r="AY430" s="207" t="s">
        <v>310</v>
      </c>
    </row>
    <row r="431" spans="2:51" s="12" customFormat="1" ht="11.25">
      <c r="B431" s="198"/>
      <c r="C431" s="199"/>
      <c r="D431" s="188" t="s">
        <v>325</v>
      </c>
      <c r="E431" s="200" t="s">
        <v>1</v>
      </c>
      <c r="F431" s="201" t="s">
        <v>511</v>
      </c>
      <c r="G431" s="199"/>
      <c r="H431" s="200" t="s">
        <v>1</v>
      </c>
      <c r="I431" s="202"/>
      <c r="J431" s="199"/>
      <c r="K431" s="199"/>
      <c r="L431" s="203"/>
      <c r="M431" s="204"/>
      <c r="N431" s="205"/>
      <c r="O431" s="205"/>
      <c r="P431" s="205"/>
      <c r="Q431" s="205"/>
      <c r="R431" s="205"/>
      <c r="S431" s="205"/>
      <c r="T431" s="206"/>
      <c r="AT431" s="207" t="s">
        <v>325</v>
      </c>
      <c r="AU431" s="207" t="s">
        <v>106</v>
      </c>
      <c r="AV431" s="12" t="s">
        <v>77</v>
      </c>
      <c r="AW431" s="12" t="s">
        <v>31</v>
      </c>
      <c r="AX431" s="12" t="s">
        <v>69</v>
      </c>
      <c r="AY431" s="207" t="s">
        <v>310</v>
      </c>
    </row>
    <row r="432" spans="2:51" s="11" customFormat="1" ht="11.25">
      <c r="B432" s="186"/>
      <c r="C432" s="187"/>
      <c r="D432" s="188" t="s">
        <v>325</v>
      </c>
      <c r="E432" s="189" t="s">
        <v>3775</v>
      </c>
      <c r="F432" s="190" t="s">
        <v>535</v>
      </c>
      <c r="G432" s="187"/>
      <c r="H432" s="191">
        <v>-56.29</v>
      </c>
      <c r="I432" s="192"/>
      <c r="J432" s="187"/>
      <c r="K432" s="187"/>
      <c r="L432" s="193"/>
      <c r="M432" s="194"/>
      <c r="N432" s="195"/>
      <c r="O432" s="195"/>
      <c r="P432" s="195"/>
      <c r="Q432" s="195"/>
      <c r="R432" s="195"/>
      <c r="S432" s="195"/>
      <c r="T432" s="196"/>
      <c r="AT432" s="197" t="s">
        <v>325</v>
      </c>
      <c r="AU432" s="197" t="s">
        <v>106</v>
      </c>
      <c r="AV432" s="11" t="s">
        <v>106</v>
      </c>
      <c r="AW432" s="11" t="s">
        <v>31</v>
      </c>
      <c r="AX432" s="11" t="s">
        <v>69</v>
      </c>
      <c r="AY432" s="197" t="s">
        <v>310</v>
      </c>
    </row>
    <row r="433" spans="2:51" s="11" customFormat="1" ht="11.25">
      <c r="B433" s="186"/>
      <c r="C433" s="187"/>
      <c r="D433" s="188" t="s">
        <v>325</v>
      </c>
      <c r="E433" s="189" t="s">
        <v>3776</v>
      </c>
      <c r="F433" s="190" t="s">
        <v>536</v>
      </c>
      <c r="G433" s="187"/>
      <c r="H433" s="191">
        <v>-18.55</v>
      </c>
      <c r="I433" s="192"/>
      <c r="J433" s="187"/>
      <c r="K433" s="187"/>
      <c r="L433" s="193"/>
      <c r="M433" s="194"/>
      <c r="N433" s="195"/>
      <c r="O433" s="195"/>
      <c r="P433" s="195"/>
      <c r="Q433" s="195"/>
      <c r="R433" s="195"/>
      <c r="S433" s="195"/>
      <c r="T433" s="196"/>
      <c r="AT433" s="197" t="s">
        <v>325</v>
      </c>
      <c r="AU433" s="197" t="s">
        <v>106</v>
      </c>
      <c r="AV433" s="11" t="s">
        <v>106</v>
      </c>
      <c r="AW433" s="11" t="s">
        <v>31</v>
      </c>
      <c r="AX433" s="11" t="s">
        <v>69</v>
      </c>
      <c r="AY433" s="197" t="s">
        <v>310</v>
      </c>
    </row>
    <row r="434" spans="2:51" s="12" customFormat="1" ht="11.25">
      <c r="B434" s="198"/>
      <c r="C434" s="199"/>
      <c r="D434" s="188" t="s">
        <v>325</v>
      </c>
      <c r="E434" s="200" t="s">
        <v>1</v>
      </c>
      <c r="F434" s="201" t="s">
        <v>514</v>
      </c>
      <c r="G434" s="199"/>
      <c r="H434" s="200" t="s">
        <v>1</v>
      </c>
      <c r="I434" s="202"/>
      <c r="J434" s="199"/>
      <c r="K434" s="199"/>
      <c r="L434" s="203"/>
      <c r="M434" s="204"/>
      <c r="N434" s="205"/>
      <c r="O434" s="205"/>
      <c r="P434" s="205"/>
      <c r="Q434" s="205"/>
      <c r="R434" s="205"/>
      <c r="S434" s="205"/>
      <c r="T434" s="206"/>
      <c r="AT434" s="207" t="s">
        <v>325</v>
      </c>
      <c r="AU434" s="207" t="s">
        <v>106</v>
      </c>
      <c r="AV434" s="12" t="s">
        <v>77</v>
      </c>
      <c r="AW434" s="12" t="s">
        <v>31</v>
      </c>
      <c r="AX434" s="12" t="s">
        <v>69</v>
      </c>
      <c r="AY434" s="207" t="s">
        <v>310</v>
      </c>
    </row>
    <row r="435" spans="2:51" s="11" customFormat="1" ht="11.25">
      <c r="B435" s="186"/>
      <c r="C435" s="187"/>
      <c r="D435" s="188" t="s">
        <v>325</v>
      </c>
      <c r="E435" s="189" t="s">
        <v>3777</v>
      </c>
      <c r="F435" s="190" t="s">
        <v>3915</v>
      </c>
      <c r="G435" s="187"/>
      <c r="H435" s="191">
        <v>-55.73</v>
      </c>
      <c r="I435" s="192"/>
      <c r="J435" s="187"/>
      <c r="K435" s="187"/>
      <c r="L435" s="193"/>
      <c r="M435" s="194"/>
      <c r="N435" s="195"/>
      <c r="O435" s="195"/>
      <c r="P435" s="195"/>
      <c r="Q435" s="195"/>
      <c r="R435" s="195"/>
      <c r="S435" s="195"/>
      <c r="T435" s="196"/>
      <c r="AT435" s="197" t="s">
        <v>325</v>
      </c>
      <c r="AU435" s="197" t="s">
        <v>106</v>
      </c>
      <c r="AV435" s="11" t="s">
        <v>106</v>
      </c>
      <c r="AW435" s="11" t="s">
        <v>31</v>
      </c>
      <c r="AX435" s="11" t="s">
        <v>69</v>
      </c>
      <c r="AY435" s="197" t="s">
        <v>310</v>
      </c>
    </row>
    <row r="436" spans="2:51" s="11" customFormat="1" ht="11.25">
      <c r="B436" s="186"/>
      <c r="C436" s="187"/>
      <c r="D436" s="188" t="s">
        <v>325</v>
      </c>
      <c r="E436" s="189" t="s">
        <v>3934</v>
      </c>
      <c r="F436" s="190" t="s">
        <v>3935</v>
      </c>
      <c r="G436" s="187"/>
      <c r="H436" s="191">
        <v>-130.57</v>
      </c>
      <c r="I436" s="192"/>
      <c r="J436" s="187"/>
      <c r="K436" s="187"/>
      <c r="L436" s="193"/>
      <c r="M436" s="194"/>
      <c r="N436" s="195"/>
      <c r="O436" s="195"/>
      <c r="P436" s="195"/>
      <c r="Q436" s="195"/>
      <c r="R436" s="195"/>
      <c r="S436" s="195"/>
      <c r="T436" s="196"/>
      <c r="AT436" s="197" t="s">
        <v>325</v>
      </c>
      <c r="AU436" s="197" t="s">
        <v>106</v>
      </c>
      <c r="AV436" s="11" t="s">
        <v>106</v>
      </c>
      <c r="AW436" s="11" t="s">
        <v>31</v>
      </c>
      <c r="AX436" s="11" t="s">
        <v>69</v>
      </c>
      <c r="AY436" s="197" t="s">
        <v>310</v>
      </c>
    </row>
    <row r="437" spans="2:51" s="11" customFormat="1" ht="11.25">
      <c r="B437" s="186"/>
      <c r="C437" s="187"/>
      <c r="D437" s="188" t="s">
        <v>325</v>
      </c>
      <c r="E437" s="189" t="s">
        <v>3936</v>
      </c>
      <c r="F437" s="190" t="s">
        <v>3937</v>
      </c>
      <c r="G437" s="187"/>
      <c r="H437" s="191">
        <v>1019.52</v>
      </c>
      <c r="I437" s="192"/>
      <c r="J437" s="187"/>
      <c r="K437" s="187"/>
      <c r="L437" s="193"/>
      <c r="M437" s="194"/>
      <c r="N437" s="195"/>
      <c r="O437" s="195"/>
      <c r="P437" s="195"/>
      <c r="Q437" s="195"/>
      <c r="R437" s="195"/>
      <c r="S437" s="195"/>
      <c r="T437" s="196"/>
      <c r="AT437" s="197" t="s">
        <v>325</v>
      </c>
      <c r="AU437" s="197" t="s">
        <v>106</v>
      </c>
      <c r="AV437" s="11" t="s">
        <v>106</v>
      </c>
      <c r="AW437" s="11" t="s">
        <v>31</v>
      </c>
      <c r="AX437" s="11" t="s">
        <v>77</v>
      </c>
      <c r="AY437" s="197" t="s">
        <v>310</v>
      </c>
    </row>
    <row r="438" spans="2:65" s="1" customFormat="1" ht="16.5" customHeight="1">
      <c r="B438" s="31"/>
      <c r="C438" s="175" t="s">
        <v>704</v>
      </c>
      <c r="D438" s="175" t="s">
        <v>317</v>
      </c>
      <c r="E438" s="176" t="s">
        <v>705</v>
      </c>
      <c r="F438" s="177" t="s">
        <v>706</v>
      </c>
      <c r="G438" s="178" t="s">
        <v>320</v>
      </c>
      <c r="H438" s="179">
        <v>87.97</v>
      </c>
      <c r="I438" s="180"/>
      <c r="J438" s="179">
        <f>ROUND(I438*H438,2)</f>
        <v>0</v>
      </c>
      <c r="K438" s="177" t="s">
        <v>321</v>
      </c>
      <c r="L438" s="35"/>
      <c r="M438" s="181" t="s">
        <v>1</v>
      </c>
      <c r="N438" s="182" t="s">
        <v>41</v>
      </c>
      <c r="O438" s="57"/>
      <c r="P438" s="183">
        <f>O438*H438</f>
        <v>0</v>
      </c>
      <c r="Q438" s="183">
        <v>0.084</v>
      </c>
      <c r="R438" s="183">
        <f>Q438*H438</f>
        <v>7.389480000000001</v>
      </c>
      <c r="S438" s="183">
        <v>0</v>
      </c>
      <c r="T438" s="184">
        <f>S438*H438</f>
        <v>0</v>
      </c>
      <c r="AR438" s="14" t="s">
        <v>314</v>
      </c>
      <c r="AT438" s="14" t="s">
        <v>317</v>
      </c>
      <c r="AU438" s="14" t="s">
        <v>106</v>
      </c>
      <c r="AY438" s="14" t="s">
        <v>310</v>
      </c>
      <c r="BE438" s="185">
        <f>IF(N438="základní",J438,0)</f>
        <v>0</v>
      </c>
      <c r="BF438" s="185">
        <f>IF(N438="snížená",J438,0)</f>
        <v>0</v>
      </c>
      <c r="BG438" s="185">
        <f>IF(N438="zákl. přenesená",J438,0)</f>
        <v>0</v>
      </c>
      <c r="BH438" s="185">
        <f>IF(N438="sníž. přenesená",J438,0)</f>
        <v>0</v>
      </c>
      <c r="BI438" s="185">
        <f>IF(N438="nulová",J438,0)</f>
        <v>0</v>
      </c>
      <c r="BJ438" s="14" t="s">
        <v>106</v>
      </c>
      <c r="BK438" s="185">
        <f>ROUND(I438*H438,2)</f>
        <v>0</v>
      </c>
      <c r="BL438" s="14" t="s">
        <v>314</v>
      </c>
      <c r="BM438" s="14" t="s">
        <v>3938</v>
      </c>
    </row>
    <row r="439" spans="2:51" s="11" customFormat="1" ht="11.25">
      <c r="B439" s="186"/>
      <c r="C439" s="187"/>
      <c r="D439" s="188" t="s">
        <v>325</v>
      </c>
      <c r="E439" s="189" t="s">
        <v>709</v>
      </c>
      <c r="F439" s="190" t="s">
        <v>3939</v>
      </c>
      <c r="G439" s="187"/>
      <c r="H439" s="191">
        <v>87.97</v>
      </c>
      <c r="I439" s="192"/>
      <c r="J439" s="187"/>
      <c r="K439" s="187"/>
      <c r="L439" s="193"/>
      <c r="M439" s="194"/>
      <c r="N439" s="195"/>
      <c r="O439" s="195"/>
      <c r="P439" s="195"/>
      <c r="Q439" s="195"/>
      <c r="R439" s="195"/>
      <c r="S439" s="195"/>
      <c r="T439" s="196"/>
      <c r="AT439" s="197" t="s">
        <v>325</v>
      </c>
      <c r="AU439" s="197" t="s">
        <v>106</v>
      </c>
      <c r="AV439" s="11" t="s">
        <v>106</v>
      </c>
      <c r="AW439" s="11" t="s">
        <v>31</v>
      </c>
      <c r="AX439" s="11" t="s">
        <v>77</v>
      </c>
      <c r="AY439" s="197" t="s">
        <v>310</v>
      </c>
    </row>
    <row r="440" spans="2:63" s="10" customFormat="1" ht="22.9" customHeight="1">
      <c r="B440" s="159"/>
      <c r="C440" s="160"/>
      <c r="D440" s="161" t="s">
        <v>68</v>
      </c>
      <c r="E440" s="173" t="s">
        <v>398</v>
      </c>
      <c r="F440" s="173" t="s">
        <v>716</v>
      </c>
      <c r="G440" s="160"/>
      <c r="H440" s="160"/>
      <c r="I440" s="163"/>
      <c r="J440" s="174">
        <f>BK440</f>
        <v>0</v>
      </c>
      <c r="K440" s="160"/>
      <c r="L440" s="165"/>
      <c r="M440" s="166"/>
      <c r="N440" s="167"/>
      <c r="O440" s="167"/>
      <c r="P440" s="168">
        <f>SUM(P441:P520)</f>
        <v>0</v>
      </c>
      <c r="Q440" s="167"/>
      <c r="R440" s="168">
        <f>SUM(R441:R520)</f>
        <v>0.04811039999999999</v>
      </c>
      <c r="S440" s="167"/>
      <c r="T440" s="169">
        <f>SUM(T441:T520)</f>
        <v>73.86129</v>
      </c>
      <c r="AR440" s="170" t="s">
        <v>314</v>
      </c>
      <c r="AT440" s="171" t="s">
        <v>68</v>
      </c>
      <c r="AU440" s="171" t="s">
        <v>77</v>
      </c>
      <c r="AY440" s="170" t="s">
        <v>310</v>
      </c>
      <c r="BK440" s="172">
        <f>SUM(BK441:BK520)</f>
        <v>0</v>
      </c>
    </row>
    <row r="441" spans="2:65" s="1" customFormat="1" ht="16.5" customHeight="1">
      <c r="B441" s="31"/>
      <c r="C441" s="175" t="s">
        <v>717</v>
      </c>
      <c r="D441" s="175" t="s">
        <v>317</v>
      </c>
      <c r="E441" s="176" t="s">
        <v>718</v>
      </c>
      <c r="F441" s="177" t="s">
        <v>719</v>
      </c>
      <c r="G441" s="178" t="s">
        <v>720</v>
      </c>
      <c r="H441" s="179">
        <v>21</v>
      </c>
      <c r="I441" s="180"/>
      <c r="J441" s="179">
        <f>ROUND(I441*H441,2)</f>
        <v>0</v>
      </c>
      <c r="K441" s="177" t="s">
        <v>402</v>
      </c>
      <c r="L441" s="35"/>
      <c r="M441" s="181" t="s">
        <v>1</v>
      </c>
      <c r="N441" s="182" t="s">
        <v>41</v>
      </c>
      <c r="O441" s="57"/>
      <c r="P441" s="183">
        <f>O441*H441</f>
        <v>0</v>
      </c>
      <c r="Q441" s="183">
        <v>0</v>
      </c>
      <c r="R441" s="183">
        <f>Q441*H441</f>
        <v>0</v>
      </c>
      <c r="S441" s="183">
        <v>0</v>
      </c>
      <c r="T441" s="184">
        <f>S441*H441</f>
        <v>0</v>
      </c>
      <c r="AR441" s="14" t="s">
        <v>314</v>
      </c>
      <c r="AT441" s="14" t="s">
        <v>317</v>
      </c>
      <c r="AU441" s="14" t="s">
        <v>106</v>
      </c>
      <c r="AY441" s="14" t="s">
        <v>310</v>
      </c>
      <c r="BE441" s="185">
        <f>IF(N441="základní",J441,0)</f>
        <v>0</v>
      </c>
      <c r="BF441" s="185">
        <f>IF(N441="snížená",J441,0)</f>
        <v>0</v>
      </c>
      <c r="BG441" s="185">
        <f>IF(N441="zákl. přenesená",J441,0)</f>
        <v>0</v>
      </c>
      <c r="BH441" s="185">
        <f>IF(N441="sníž. přenesená",J441,0)</f>
        <v>0</v>
      </c>
      <c r="BI441" s="185">
        <f>IF(N441="nulová",J441,0)</f>
        <v>0</v>
      </c>
      <c r="BJ441" s="14" t="s">
        <v>106</v>
      </c>
      <c r="BK441" s="185">
        <f>ROUND(I441*H441,2)</f>
        <v>0</v>
      </c>
      <c r="BL441" s="14" t="s">
        <v>314</v>
      </c>
      <c r="BM441" s="14" t="s">
        <v>3940</v>
      </c>
    </row>
    <row r="442" spans="2:51" s="11" customFormat="1" ht="11.25">
      <c r="B442" s="186"/>
      <c r="C442" s="187"/>
      <c r="D442" s="188" t="s">
        <v>325</v>
      </c>
      <c r="E442" s="189" t="s">
        <v>722</v>
      </c>
      <c r="F442" s="190" t="s">
        <v>3941</v>
      </c>
      <c r="G442" s="187"/>
      <c r="H442" s="191">
        <v>21</v>
      </c>
      <c r="I442" s="192"/>
      <c r="J442" s="187"/>
      <c r="K442" s="187"/>
      <c r="L442" s="193"/>
      <c r="M442" s="194"/>
      <c r="N442" s="195"/>
      <c r="O442" s="195"/>
      <c r="P442" s="195"/>
      <c r="Q442" s="195"/>
      <c r="R442" s="195"/>
      <c r="S442" s="195"/>
      <c r="T442" s="196"/>
      <c r="AT442" s="197" t="s">
        <v>325</v>
      </c>
      <c r="AU442" s="197" t="s">
        <v>106</v>
      </c>
      <c r="AV442" s="11" t="s">
        <v>106</v>
      </c>
      <c r="AW442" s="11" t="s">
        <v>31</v>
      </c>
      <c r="AX442" s="11" t="s">
        <v>77</v>
      </c>
      <c r="AY442" s="197" t="s">
        <v>310</v>
      </c>
    </row>
    <row r="443" spans="2:65" s="1" customFormat="1" ht="16.5" customHeight="1">
      <c r="B443" s="31"/>
      <c r="C443" s="175" t="s">
        <v>724</v>
      </c>
      <c r="D443" s="175" t="s">
        <v>317</v>
      </c>
      <c r="E443" s="176" t="s">
        <v>725</v>
      </c>
      <c r="F443" s="177" t="s">
        <v>726</v>
      </c>
      <c r="G443" s="178" t="s">
        <v>720</v>
      </c>
      <c r="H443" s="179">
        <v>50</v>
      </c>
      <c r="I443" s="180"/>
      <c r="J443" s="179">
        <f>ROUND(I443*H443,2)</f>
        <v>0</v>
      </c>
      <c r="K443" s="177" t="s">
        <v>402</v>
      </c>
      <c r="L443" s="35"/>
      <c r="M443" s="181" t="s">
        <v>1</v>
      </c>
      <c r="N443" s="182" t="s">
        <v>41</v>
      </c>
      <c r="O443" s="57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AR443" s="14" t="s">
        <v>314</v>
      </c>
      <c r="AT443" s="14" t="s">
        <v>317</v>
      </c>
      <c r="AU443" s="14" t="s">
        <v>106</v>
      </c>
      <c r="AY443" s="14" t="s">
        <v>310</v>
      </c>
      <c r="BE443" s="185">
        <f>IF(N443="základní",J443,0)</f>
        <v>0</v>
      </c>
      <c r="BF443" s="185">
        <f>IF(N443="snížená",J443,0)</f>
        <v>0</v>
      </c>
      <c r="BG443" s="185">
        <f>IF(N443="zákl. přenesená",J443,0)</f>
        <v>0</v>
      </c>
      <c r="BH443" s="185">
        <f>IF(N443="sníž. přenesená",J443,0)</f>
        <v>0</v>
      </c>
      <c r="BI443" s="185">
        <f>IF(N443="nulová",J443,0)</f>
        <v>0</v>
      </c>
      <c r="BJ443" s="14" t="s">
        <v>106</v>
      </c>
      <c r="BK443" s="185">
        <f>ROUND(I443*H443,2)</f>
        <v>0</v>
      </c>
      <c r="BL443" s="14" t="s">
        <v>314</v>
      </c>
      <c r="BM443" s="14" t="s">
        <v>3942</v>
      </c>
    </row>
    <row r="444" spans="2:51" s="11" customFormat="1" ht="11.25">
      <c r="B444" s="186"/>
      <c r="C444" s="187"/>
      <c r="D444" s="188" t="s">
        <v>325</v>
      </c>
      <c r="E444" s="189" t="s">
        <v>728</v>
      </c>
      <c r="F444" s="190" t="s">
        <v>3943</v>
      </c>
      <c r="G444" s="187"/>
      <c r="H444" s="191">
        <v>50</v>
      </c>
      <c r="I444" s="192"/>
      <c r="J444" s="187"/>
      <c r="K444" s="187"/>
      <c r="L444" s="193"/>
      <c r="M444" s="194"/>
      <c r="N444" s="195"/>
      <c r="O444" s="195"/>
      <c r="P444" s="195"/>
      <c r="Q444" s="195"/>
      <c r="R444" s="195"/>
      <c r="S444" s="195"/>
      <c r="T444" s="196"/>
      <c r="AT444" s="197" t="s">
        <v>325</v>
      </c>
      <c r="AU444" s="197" t="s">
        <v>106</v>
      </c>
      <c r="AV444" s="11" t="s">
        <v>106</v>
      </c>
      <c r="AW444" s="11" t="s">
        <v>31</v>
      </c>
      <c r="AX444" s="11" t="s">
        <v>77</v>
      </c>
      <c r="AY444" s="197" t="s">
        <v>310</v>
      </c>
    </row>
    <row r="445" spans="2:65" s="1" customFormat="1" ht="16.5" customHeight="1">
      <c r="B445" s="31"/>
      <c r="C445" s="175" t="s">
        <v>730</v>
      </c>
      <c r="D445" s="175" t="s">
        <v>317</v>
      </c>
      <c r="E445" s="176" t="s">
        <v>731</v>
      </c>
      <c r="F445" s="177" t="s">
        <v>732</v>
      </c>
      <c r="G445" s="178" t="s">
        <v>720</v>
      </c>
      <c r="H445" s="179">
        <v>1</v>
      </c>
      <c r="I445" s="180"/>
      <c r="J445" s="179">
        <f>ROUND(I445*H445,2)</f>
        <v>0</v>
      </c>
      <c r="K445" s="177" t="s">
        <v>402</v>
      </c>
      <c r="L445" s="35"/>
      <c r="M445" s="181" t="s">
        <v>1</v>
      </c>
      <c r="N445" s="182" t="s">
        <v>41</v>
      </c>
      <c r="O445" s="57"/>
      <c r="P445" s="183">
        <f>O445*H445</f>
        <v>0</v>
      </c>
      <c r="Q445" s="183">
        <v>0</v>
      </c>
      <c r="R445" s="183">
        <f>Q445*H445</f>
        <v>0</v>
      </c>
      <c r="S445" s="183">
        <v>0</v>
      </c>
      <c r="T445" s="184">
        <f>S445*H445</f>
        <v>0</v>
      </c>
      <c r="AR445" s="14" t="s">
        <v>314</v>
      </c>
      <c r="AT445" s="14" t="s">
        <v>317</v>
      </c>
      <c r="AU445" s="14" t="s">
        <v>106</v>
      </c>
      <c r="AY445" s="14" t="s">
        <v>310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4" t="s">
        <v>106</v>
      </c>
      <c r="BK445" s="185">
        <f>ROUND(I445*H445,2)</f>
        <v>0</v>
      </c>
      <c r="BL445" s="14" t="s">
        <v>314</v>
      </c>
      <c r="BM445" s="14" t="s">
        <v>3944</v>
      </c>
    </row>
    <row r="446" spans="2:51" s="11" customFormat="1" ht="11.25">
      <c r="B446" s="186"/>
      <c r="C446" s="187"/>
      <c r="D446" s="188" t="s">
        <v>325</v>
      </c>
      <c r="E446" s="189" t="s">
        <v>734</v>
      </c>
      <c r="F446" s="190" t="s">
        <v>77</v>
      </c>
      <c r="G446" s="187"/>
      <c r="H446" s="191">
        <v>1</v>
      </c>
      <c r="I446" s="192"/>
      <c r="J446" s="187"/>
      <c r="K446" s="187"/>
      <c r="L446" s="193"/>
      <c r="M446" s="194"/>
      <c r="N446" s="195"/>
      <c r="O446" s="195"/>
      <c r="P446" s="195"/>
      <c r="Q446" s="195"/>
      <c r="R446" s="195"/>
      <c r="S446" s="195"/>
      <c r="T446" s="196"/>
      <c r="AT446" s="197" t="s">
        <v>325</v>
      </c>
      <c r="AU446" s="197" t="s">
        <v>106</v>
      </c>
      <c r="AV446" s="11" t="s">
        <v>106</v>
      </c>
      <c r="AW446" s="11" t="s">
        <v>31</v>
      </c>
      <c r="AX446" s="11" t="s">
        <v>77</v>
      </c>
      <c r="AY446" s="197" t="s">
        <v>310</v>
      </c>
    </row>
    <row r="447" spans="2:65" s="1" customFormat="1" ht="16.5" customHeight="1">
      <c r="B447" s="31"/>
      <c r="C447" s="175" t="s">
        <v>735</v>
      </c>
      <c r="D447" s="175" t="s">
        <v>317</v>
      </c>
      <c r="E447" s="176" t="s">
        <v>3945</v>
      </c>
      <c r="F447" s="177" t="s">
        <v>3946</v>
      </c>
      <c r="G447" s="178" t="s">
        <v>720</v>
      </c>
      <c r="H447" s="179">
        <v>1</v>
      </c>
      <c r="I447" s="180"/>
      <c r="J447" s="179">
        <f>ROUND(I447*H447,2)</f>
        <v>0</v>
      </c>
      <c r="K447" s="177" t="s">
        <v>402</v>
      </c>
      <c r="L447" s="35"/>
      <c r="M447" s="181" t="s">
        <v>1</v>
      </c>
      <c r="N447" s="182" t="s">
        <v>41</v>
      </c>
      <c r="O447" s="57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AR447" s="14" t="s">
        <v>314</v>
      </c>
      <c r="AT447" s="14" t="s">
        <v>317</v>
      </c>
      <c r="AU447" s="14" t="s">
        <v>106</v>
      </c>
      <c r="AY447" s="14" t="s">
        <v>310</v>
      </c>
      <c r="BE447" s="185">
        <f>IF(N447="základní",J447,0)</f>
        <v>0</v>
      </c>
      <c r="BF447" s="185">
        <f>IF(N447="snížená",J447,0)</f>
        <v>0</v>
      </c>
      <c r="BG447" s="185">
        <f>IF(N447="zákl. přenesená",J447,0)</f>
        <v>0</v>
      </c>
      <c r="BH447" s="185">
        <f>IF(N447="sníž. přenesená",J447,0)</f>
        <v>0</v>
      </c>
      <c r="BI447" s="185">
        <f>IF(N447="nulová",J447,0)</f>
        <v>0</v>
      </c>
      <c r="BJ447" s="14" t="s">
        <v>106</v>
      </c>
      <c r="BK447" s="185">
        <f>ROUND(I447*H447,2)</f>
        <v>0</v>
      </c>
      <c r="BL447" s="14" t="s">
        <v>314</v>
      </c>
      <c r="BM447" s="14" t="s">
        <v>3947</v>
      </c>
    </row>
    <row r="448" spans="2:51" s="11" customFormat="1" ht="11.25">
      <c r="B448" s="186"/>
      <c r="C448" s="187"/>
      <c r="D448" s="188" t="s">
        <v>325</v>
      </c>
      <c r="E448" s="189" t="s">
        <v>739</v>
      </c>
      <c r="F448" s="190" t="s">
        <v>3948</v>
      </c>
      <c r="G448" s="187"/>
      <c r="H448" s="191">
        <v>1</v>
      </c>
      <c r="I448" s="192"/>
      <c r="J448" s="187"/>
      <c r="K448" s="187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325</v>
      </c>
      <c r="AU448" s="197" t="s">
        <v>106</v>
      </c>
      <c r="AV448" s="11" t="s">
        <v>106</v>
      </c>
      <c r="AW448" s="11" t="s">
        <v>31</v>
      </c>
      <c r="AX448" s="11" t="s">
        <v>77</v>
      </c>
      <c r="AY448" s="197" t="s">
        <v>310</v>
      </c>
    </row>
    <row r="449" spans="2:65" s="1" customFormat="1" ht="16.5" customHeight="1">
      <c r="B449" s="31"/>
      <c r="C449" s="175" t="s">
        <v>743</v>
      </c>
      <c r="D449" s="175" t="s">
        <v>317</v>
      </c>
      <c r="E449" s="176" t="s">
        <v>3949</v>
      </c>
      <c r="F449" s="177" t="s">
        <v>3950</v>
      </c>
      <c r="G449" s="178" t="s">
        <v>2463</v>
      </c>
      <c r="H449" s="179">
        <v>1</v>
      </c>
      <c r="I449" s="180"/>
      <c r="J449" s="179">
        <f>ROUND(I449*H449,2)</f>
        <v>0</v>
      </c>
      <c r="K449" s="177" t="s">
        <v>402</v>
      </c>
      <c r="L449" s="35"/>
      <c r="M449" s="181" t="s">
        <v>1</v>
      </c>
      <c r="N449" s="182" t="s">
        <v>41</v>
      </c>
      <c r="O449" s="57"/>
      <c r="P449" s="183">
        <f>O449*H449</f>
        <v>0</v>
      </c>
      <c r="Q449" s="183">
        <v>0</v>
      </c>
      <c r="R449" s="183">
        <f>Q449*H449</f>
        <v>0</v>
      </c>
      <c r="S449" s="183">
        <v>0</v>
      </c>
      <c r="T449" s="184">
        <f>S449*H449</f>
        <v>0</v>
      </c>
      <c r="AR449" s="14" t="s">
        <v>314</v>
      </c>
      <c r="AT449" s="14" t="s">
        <v>317</v>
      </c>
      <c r="AU449" s="14" t="s">
        <v>106</v>
      </c>
      <c r="AY449" s="14" t="s">
        <v>310</v>
      </c>
      <c r="BE449" s="185">
        <f>IF(N449="základní",J449,0)</f>
        <v>0</v>
      </c>
      <c r="BF449" s="185">
        <f>IF(N449="snížená",J449,0)</f>
        <v>0</v>
      </c>
      <c r="BG449" s="185">
        <f>IF(N449="zákl. přenesená",J449,0)</f>
        <v>0</v>
      </c>
      <c r="BH449" s="185">
        <f>IF(N449="sníž. přenesená",J449,0)</f>
        <v>0</v>
      </c>
      <c r="BI449" s="185">
        <f>IF(N449="nulová",J449,0)</f>
        <v>0</v>
      </c>
      <c r="BJ449" s="14" t="s">
        <v>106</v>
      </c>
      <c r="BK449" s="185">
        <f>ROUND(I449*H449,2)</f>
        <v>0</v>
      </c>
      <c r="BL449" s="14" t="s">
        <v>314</v>
      </c>
      <c r="BM449" s="14" t="s">
        <v>3951</v>
      </c>
    </row>
    <row r="450" spans="2:51" s="11" customFormat="1" ht="11.25">
      <c r="B450" s="186"/>
      <c r="C450" s="187"/>
      <c r="D450" s="188" t="s">
        <v>325</v>
      </c>
      <c r="E450" s="189" t="s">
        <v>747</v>
      </c>
      <c r="F450" s="190" t="s">
        <v>77</v>
      </c>
      <c r="G450" s="187"/>
      <c r="H450" s="191">
        <v>1</v>
      </c>
      <c r="I450" s="192"/>
      <c r="J450" s="187"/>
      <c r="K450" s="187"/>
      <c r="L450" s="193"/>
      <c r="M450" s="194"/>
      <c r="N450" s="195"/>
      <c r="O450" s="195"/>
      <c r="P450" s="195"/>
      <c r="Q450" s="195"/>
      <c r="R450" s="195"/>
      <c r="S450" s="195"/>
      <c r="T450" s="196"/>
      <c r="AT450" s="197" t="s">
        <v>325</v>
      </c>
      <c r="AU450" s="197" t="s">
        <v>106</v>
      </c>
      <c r="AV450" s="11" t="s">
        <v>106</v>
      </c>
      <c r="AW450" s="11" t="s">
        <v>31</v>
      </c>
      <c r="AX450" s="11" t="s">
        <v>77</v>
      </c>
      <c r="AY450" s="197" t="s">
        <v>310</v>
      </c>
    </row>
    <row r="451" spans="2:65" s="1" customFormat="1" ht="22.5" customHeight="1">
      <c r="B451" s="31"/>
      <c r="C451" s="175" t="s">
        <v>749</v>
      </c>
      <c r="D451" s="175" t="s">
        <v>317</v>
      </c>
      <c r="E451" s="176" t="s">
        <v>736</v>
      </c>
      <c r="F451" s="177" t="s">
        <v>737</v>
      </c>
      <c r="G451" s="178" t="s">
        <v>320</v>
      </c>
      <c r="H451" s="179">
        <v>1620.04</v>
      </c>
      <c r="I451" s="180"/>
      <c r="J451" s="179">
        <f>ROUND(I451*H451,2)</f>
        <v>0</v>
      </c>
      <c r="K451" s="177" t="s">
        <v>321</v>
      </c>
      <c r="L451" s="35"/>
      <c r="M451" s="181" t="s">
        <v>1</v>
      </c>
      <c r="N451" s="182" t="s">
        <v>41</v>
      </c>
      <c r="O451" s="57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AR451" s="14" t="s">
        <v>314</v>
      </c>
      <c r="AT451" s="14" t="s">
        <v>317</v>
      </c>
      <c r="AU451" s="14" t="s">
        <v>106</v>
      </c>
      <c r="AY451" s="14" t="s">
        <v>310</v>
      </c>
      <c r="BE451" s="185">
        <f>IF(N451="základní",J451,0)</f>
        <v>0</v>
      </c>
      <c r="BF451" s="185">
        <f>IF(N451="snížená",J451,0)</f>
        <v>0</v>
      </c>
      <c r="BG451" s="185">
        <f>IF(N451="zákl. přenesená",J451,0)</f>
        <v>0</v>
      </c>
      <c r="BH451" s="185">
        <f>IF(N451="sníž. přenesená",J451,0)</f>
        <v>0</v>
      </c>
      <c r="BI451" s="185">
        <f>IF(N451="nulová",J451,0)</f>
        <v>0</v>
      </c>
      <c r="BJ451" s="14" t="s">
        <v>106</v>
      </c>
      <c r="BK451" s="185">
        <f>ROUND(I451*H451,2)</f>
        <v>0</v>
      </c>
      <c r="BL451" s="14" t="s">
        <v>314</v>
      </c>
      <c r="BM451" s="14" t="s">
        <v>3952</v>
      </c>
    </row>
    <row r="452" spans="2:51" s="11" customFormat="1" ht="11.25">
      <c r="B452" s="186"/>
      <c r="C452" s="187"/>
      <c r="D452" s="188" t="s">
        <v>325</v>
      </c>
      <c r="E452" s="189" t="s">
        <v>753</v>
      </c>
      <c r="F452" s="190" t="s">
        <v>740</v>
      </c>
      <c r="G452" s="187"/>
      <c r="H452" s="191">
        <v>1620.04</v>
      </c>
      <c r="I452" s="192"/>
      <c r="J452" s="187"/>
      <c r="K452" s="187"/>
      <c r="L452" s="193"/>
      <c r="M452" s="194"/>
      <c r="N452" s="195"/>
      <c r="O452" s="195"/>
      <c r="P452" s="195"/>
      <c r="Q452" s="195"/>
      <c r="R452" s="195"/>
      <c r="S452" s="195"/>
      <c r="T452" s="196"/>
      <c r="AT452" s="197" t="s">
        <v>325</v>
      </c>
      <c r="AU452" s="197" t="s">
        <v>106</v>
      </c>
      <c r="AV452" s="11" t="s">
        <v>106</v>
      </c>
      <c r="AW452" s="11" t="s">
        <v>31</v>
      </c>
      <c r="AX452" s="11" t="s">
        <v>69</v>
      </c>
      <c r="AY452" s="197" t="s">
        <v>310</v>
      </c>
    </row>
    <row r="453" spans="2:51" s="11" customFormat="1" ht="11.25">
      <c r="B453" s="186"/>
      <c r="C453" s="187"/>
      <c r="D453" s="188" t="s">
        <v>325</v>
      </c>
      <c r="E453" s="189" t="s">
        <v>3953</v>
      </c>
      <c r="F453" s="190" t="s">
        <v>3954</v>
      </c>
      <c r="G453" s="187"/>
      <c r="H453" s="191">
        <v>1620.04</v>
      </c>
      <c r="I453" s="192"/>
      <c r="J453" s="187"/>
      <c r="K453" s="187"/>
      <c r="L453" s="193"/>
      <c r="M453" s="194"/>
      <c r="N453" s="195"/>
      <c r="O453" s="195"/>
      <c r="P453" s="195"/>
      <c r="Q453" s="195"/>
      <c r="R453" s="195"/>
      <c r="S453" s="195"/>
      <c r="T453" s="196"/>
      <c r="AT453" s="197" t="s">
        <v>325</v>
      </c>
      <c r="AU453" s="197" t="s">
        <v>106</v>
      </c>
      <c r="AV453" s="11" t="s">
        <v>106</v>
      </c>
      <c r="AW453" s="11" t="s">
        <v>31</v>
      </c>
      <c r="AX453" s="11" t="s">
        <v>77</v>
      </c>
      <c r="AY453" s="197" t="s">
        <v>310</v>
      </c>
    </row>
    <row r="454" spans="2:65" s="1" customFormat="1" ht="22.5" customHeight="1">
      <c r="B454" s="31"/>
      <c r="C454" s="175" t="s">
        <v>754</v>
      </c>
      <c r="D454" s="175" t="s">
        <v>317</v>
      </c>
      <c r="E454" s="176" t="s">
        <v>744</v>
      </c>
      <c r="F454" s="177" t="s">
        <v>745</v>
      </c>
      <c r="G454" s="178" t="s">
        <v>320</v>
      </c>
      <c r="H454" s="179">
        <v>97202.4</v>
      </c>
      <c r="I454" s="180"/>
      <c r="J454" s="179">
        <f>ROUND(I454*H454,2)</f>
        <v>0</v>
      </c>
      <c r="K454" s="177" t="s">
        <v>321</v>
      </c>
      <c r="L454" s="35"/>
      <c r="M454" s="181" t="s">
        <v>1</v>
      </c>
      <c r="N454" s="182" t="s">
        <v>41</v>
      </c>
      <c r="O454" s="57"/>
      <c r="P454" s="183">
        <f>O454*H454</f>
        <v>0</v>
      </c>
      <c r="Q454" s="183">
        <v>0</v>
      </c>
      <c r="R454" s="183">
        <f>Q454*H454</f>
        <v>0</v>
      </c>
      <c r="S454" s="183">
        <v>0</v>
      </c>
      <c r="T454" s="184">
        <f>S454*H454</f>
        <v>0</v>
      </c>
      <c r="AR454" s="14" t="s">
        <v>314</v>
      </c>
      <c r="AT454" s="14" t="s">
        <v>317</v>
      </c>
      <c r="AU454" s="14" t="s">
        <v>106</v>
      </c>
      <c r="AY454" s="14" t="s">
        <v>310</v>
      </c>
      <c r="BE454" s="185">
        <f>IF(N454="základní",J454,0)</f>
        <v>0</v>
      </c>
      <c r="BF454" s="185">
        <f>IF(N454="snížená",J454,0)</f>
        <v>0</v>
      </c>
      <c r="BG454" s="185">
        <f>IF(N454="zákl. přenesená",J454,0)</f>
        <v>0</v>
      </c>
      <c r="BH454" s="185">
        <f>IF(N454="sníž. přenesená",J454,0)</f>
        <v>0</v>
      </c>
      <c r="BI454" s="185">
        <f>IF(N454="nulová",J454,0)</f>
        <v>0</v>
      </c>
      <c r="BJ454" s="14" t="s">
        <v>106</v>
      </c>
      <c r="BK454" s="185">
        <f>ROUND(I454*H454,2)</f>
        <v>0</v>
      </c>
      <c r="BL454" s="14" t="s">
        <v>314</v>
      </c>
      <c r="BM454" s="14" t="s">
        <v>3955</v>
      </c>
    </row>
    <row r="455" spans="2:51" s="11" customFormat="1" ht="11.25">
      <c r="B455" s="186"/>
      <c r="C455" s="187"/>
      <c r="D455" s="188" t="s">
        <v>325</v>
      </c>
      <c r="E455" s="189" t="s">
        <v>758</v>
      </c>
      <c r="F455" s="190" t="s">
        <v>748</v>
      </c>
      <c r="G455" s="187"/>
      <c r="H455" s="191">
        <v>97202.4</v>
      </c>
      <c r="I455" s="192"/>
      <c r="J455" s="187"/>
      <c r="K455" s="187"/>
      <c r="L455" s="193"/>
      <c r="M455" s="194"/>
      <c r="N455" s="195"/>
      <c r="O455" s="195"/>
      <c r="P455" s="195"/>
      <c r="Q455" s="195"/>
      <c r="R455" s="195"/>
      <c r="S455" s="195"/>
      <c r="T455" s="196"/>
      <c r="AT455" s="197" t="s">
        <v>325</v>
      </c>
      <c r="AU455" s="197" t="s">
        <v>106</v>
      </c>
      <c r="AV455" s="11" t="s">
        <v>106</v>
      </c>
      <c r="AW455" s="11" t="s">
        <v>31</v>
      </c>
      <c r="AX455" s="11" t="s">
        <v>77</v>
      </c>
      <c r="AY455" s="197" t="s">
        <v>310</v>
      </c>
    </row>
    <row r="456" spans="2:65" s="1" customFormat="1" ht="22.5" customHeight="1">
      <c r="B456" s="31"/>
      <c r="C456" s="175" t="s">
        <v>763</v>
      </c>
      <c r="D456" s="175" t="s">
        <v>317</v>
      </c>
      <c r="E456" s="176" t="s">
        <v>750</v>
      </c>
      <c r="F456" s="177" t="s">
        <v>751</v>
      </c>
      <c r="G456" s="178" t="s">
        <v>320</v>
      </c>
      <c r="H456" s="179">
        <v>1620.04</v>
      </c>
      <c r="I456" s="180"/>
      <c r="J456" s="179">
        <f>ROUND(I456*H456,2)</f>
        <v>0</v>
      </c>
      <c r="K456" s="177" t="s">
        <v>321</v>
      </c>
      <c r="L456" s="35"/>
      <c r="M456" s="181" t="s">
        <v>1</v>
      </c>
      <c r="N456" s="182" t="s">
        <v>41</v>
      </c>
      <c r="O456" s="57"/>
      <c r="P456" s="183">
        <f>O456*H456</f>
        <v>0</v>
      </c>
      <c r="Q456" s="183">
        <v>0</v>
      </c>
      <c r="R456" s="183">
        <f>Q456*H456</f>
        <v>0</v>
      </c>
      <c r="S456" s="183">
        <v>0</v>
      </c>
      <c r="T456" s="184">
        <f>S456*H456</f>
        <v>0</v>
      </c>
      <c r="AR456" s="14" t="s">
        <v>314</v>
      </c>
      <c r="AT456" s="14" t="s">
        <v>317</v>
      </c>
      <c r="AU456" s="14" t="s">
        <v>106</v>
      </c>
      <c r="AY456" s="14" t="s">
        <v>310</v>
      </c>
      <c r="BE456" s="185">
        <f>IF(N456="základní",J456,0)</f>
        <v>0</v>
      </c>
      <c r="BF456" s="185">
        <f>IF(N456="snížená",J456,0)</f>
        <v>0</v>
      </c>
      <c r="BG456" s="185">
        <f>IF(N456="zákl. přenesená",J456,0)</f>
        <v>0</v>
      </c>
      <c r="BH456" s="185">
        <f>IF(N456="sníž. přenesená",J456,0)</f>
        <v>0</v>
      </c>
      <c r="BI456" s="185">
        <f>IF(N456="nulová",J456,0)</f>
        <v>0</v>
      </c>
      <c r="BJ456" s="14" t="s">
        <v>106</v>
      </c>
      <c r="BK456" s="185">
        <f>ROUND(I456*H456,2)</f>
        <v>0</v>
      </c>
      <c r="BL456" s="14" t="s">
        <v>314</v>
      </c>
      <c r="BM456" s="14" t="s">
        <v>3956</v>
      </c>
    </row>
    <row r="457" spans="2:51" s="11" customFormat="1" ht="11.25">
      <c r="B457" s="186"/>
      <c r="C457" s="187"/>
      <c r="D457" s="188" t="s">
        <v>325</v>
      </c>
      <c r="E457" s="189" t="s">
        <v>767</v>
      </c>
      <c r="F457" s="190" t="s">
        <v>740</v>
      </c>
      <c r="G457" s="187"/>
      <c r="H457" s="191">
        <v>1620.04</v>
      </c>
      <c r="I457" s="192"/>
      <c r="J457" s="187"/>
      <c r="K457" s="187"/>
      <c r="L457" s="193"/>
      <c r="M457" s="194"/>
      <c r="N457" s="195"/>
      <c r="O457" s="195"/>
      <c r="P457" s="195"/>
      <c r="Q457" s="195"/>
      <c r="R457" s="195"/>
      <c r="S457" s="195"/>
      <c r="T457" s="196"/>
      <c r="AT457" s="197" t="s">
        <v>325</v>
      </c>
      <c r="AU457" s="197" t="s">
        <v>106</v>
      </c>
      <c r="AV457" s="11" t="s">
        <v>106</v>
      </c>
      <c r="AW457" s="11" t="s">
        <v>31</v>
      </c>
      <c r="AX457" s="11" t="s">
        <v>77</v>
      </c>
      <c r="AY457" s="197" t="s">
        <v>310</v>
      </c>
    </row>
    <row r="458" spans="2:65" s="1" customFormat="1" ht="16.5" customHeight="1">
      <c r="B458" s="31"/>
      <c r="C458" s="175" t="s">
        <v>771</v>
      </c>
      <c r="D458" s="175" t="s">
        <v>317</v>
      </c>
      <c r="E458" s="176" t="s">
        <v>755</v>
      </c>
      <c r="F458" s="177" t="s">
        <v>756</v>
      </c>
      <c r="G458" s="178" t="s">
        <v>320</v>
      </c>
      <c r="H458" s="179">
        <v>370.08</v>
      </c>
      <c r="I458" s="180"/>
      <c r="J458" s="179">
        <f>ROUND(I458*H458,2)</f>
        <v>0</v>
      </c>
      <c r="K458" s="177" t="s">
        <v>321</v>
      </c>
      <c r="L458" s="35"/>
      <c r="M458" s="181" t="s">
        <v>1</v>
      </c>
      <c r="N458" s="182" t="s">
        <v>41</v>
      </c>
      <c r="O458" s="57"/>
      <c r="P458" s="183">
        <f>O458*H458</f>
        <v>0</v>
      </c>
      <c r="Q458" s="183">
        <v>0.00013</v>
      </c>
      <c r="R458" s="183">
        <f>Q458*H458</f>
        <v>0.04811039999999999</v>
      </c>
      <c r="S458" s="183">
        <v>0</v>
      </c>
      <c r="T458" s="184">
        <f>S458*H458</f>
        <v>0</v>
      </c>
      <c r="AR458" s="14" t="s">
        <v>314</v>
      </c>
      <c r="AT458" s="14" t="s">
        <v>317</v>
      </c>
      <c r="AU458" s="14" t="s">
        <v>106</v>
      </c>
      <c r="AY458" s="14" t="s">
        <v>310</v>
      </c>
      <c r="BE458" s="185">
        <f>IF(N458="základní",J458,0)</f>
        <v>0</v>
      </c>
      <c r="BF458" s="185">
        <f>IF(N458="snížená",J458,0)</f>
        <v>0</v>
      </c>
      <c r="BG458" s="185">
        <f>IF(N458="zákl. přenesená",J458,0)</f>
        <v>0</v>
      </c>
      <c r="BH458" s="185">
        <f>IF(N458="sníž. přenesená",J458,0)</f>
        <v>0</v>
      </c>
      <c r="BI458" s="185">
        <f>IF(N458="nulová",J458,0)</f>
        <v>0</v>
      </c>
      <c r="BJ458" s="14" t="s">
        <v>106</v>
      </c>
      <c r="BK458" s="185">
        <f>ROUND(I458*H458,2)</f>
        <v>0</v>
      </c>
      <c r="BL458" s="14" t="s">
        <v>314</v>
      </c>
      <c r="BM458" s="14" t="s">
        <v>3957</v>
      </c>
    </row>
    <row r="459" spans="2:51" s="12" customFormat="1" ht="11.25">
      <c r="B459" s="198"/>
      <c r="C459" s="199"/>
      <c r="D459" s="188" t="s">
        <v>325</v>
      </c>
      <c r="E459" s="200" t="s">
        <v>1</v>
      </c>
      <c r="F459" s="201" t="s">
        <v>441</v>
      </c>
      <c r="G459" s="199"/>
      <c r="H459" s="200" t="s">
        <v>1</v>
      </c>
      <c r="I459" s="202"/>
      <c r="J459" s="199"/>
      <c r="K459" s="199"/>
      <c r="L459" s="203"/>
      <c r="M459" s="204"/>
      <c r="N459" s="205"/>
      <c r="O459" s="205"/>
      <c r="P459" s="205"/>
      <c r="Q459" s="205"/>
      <c r="R459" s="205"/>
      <c r="S459" s="205"/>
      <c r="T459" s="206"/>
      <c r="AT459" s="207" t="s">
        <v>325</v>
      </c>
      <c r="AU459" s="207" t="s">
        <v>106</v>
      </c>
      <c r="AV459" s="12" t="s">
        <v>77</v>
      </c>
      <c r="AW459" s="12" t="s">
        <v>31</v>
      </c>
      <c r="AX459" s="12" t="s">
        <v>69</v>
      </c>
      <c r="AY459" s="207" t="s">
        <v>310</v>
      </c>
    </row>
    <row r="460" spans="2:51" s="11" customFormat="1" ht="11.25">
      <c r="B460" s="186"/>
      <c r="C460" s="187"/>
      <c r="D460" s="188" t="s">
        <v>325</v>
      </c>
      <c r="E460" s="189" t="s">
        <v>775</v>
      </c>
      <c r="F460" s="190" t="s">
        <v>759</v>
      </c>
      <c r="G460" s="187"/>
      <c r="H460" s="191">
        <v>274.65</v>
      </c>
      <c r="I460" s="192"/>
      <c r="J460" s="187"/>
      <c r="K460" s="187"/>
      <c r="L460" s="193"/>
      <c r="M460" s="194"/>
      <c r="N460" s="195"/>
      <c r="O460" s="195"/>
      <c r="P460" s="195"/>
      <c r="Q460" s="195"/>
      <c r="R460" s="195"/>
      <c r="S460" s="195"/>
      <c r="T460" s="196"/>
      <c r="AT460" s="197" t="s">
        <v>325</v>
      </c>
      <c r="AU460" s="197" t="s">
        <v>106</v>
      </c>
      <c r="AV460" s="11" t="s">
        <v>106</v>
      </c>
      <c r="AW460" s="11" t="s">
        <v>31</v>
      </c>
      <c r="AX460" s="11" t="s">
        <v>69</v>
      </c>
      <c r="AY460" s="197" t="s">
        <v>310</v>
      </c>
    </row>
    <row r="461" spans="2:51" s="11" customFormat="1" ht="11.25">
      <c r="B461" s="186"/>
      <c r="C461" s="187"/>
      <c r="D461" s="188" t="s">
        <v>325</v>
      </c>
      <c r="E461" s="189" t="s">
        <v>2849</v>
      </c>
      <c r="F461" s="190" t="s">
        <v>760</v>
      </c>
      <c r="G461" s="187"/>
      <c r="H461" s="191">
        <v>95.43</v>
      </c>
      <c r="I461" s="192"/>
      <c r="J461" s="187"/>
      <c r="K461" s="187"/>
      <c r="L461" s="193"/>
      <c r="M461" s="194"/>
      <c r="N461" s="195"/>
      <c r="O461" s="195"/>
      <c r="P461" s="195"/>
      <c r="Q461" s="195"/>
      <c r="R461" s="195"/>
      <c r="S461" s="195"/>
      <c r="T461" s="196"/>
      <c r="AT461" s="197" t="s">
        <v>325</v>
      </c>
      <c r="AU461" s="197" t="s">
        <v>106</v>
      </c>
      <c r="AV461" s="11" t="s">
        <v>106</v>
      </c>
      <c r="AW461" s="11" t="s">
        <v>31</v>
      </c>
      <c r="AX461" s="11" t="s">
        <v>69</v>
      </c>
      <c r="AY461" s="197" t="s">
        <v>310</v>
      </c>
    </row>
    <row r="462" spans="2:51" s="11" customFormat="1" ht="11.25">
      <c r="B462" s="186"/>
      <c r="C462" s="187"/>
      <c r="D462" s="188" t="s">
        <v>325</v>
      </c>
      <c r="E462" s="189" t="s">
        <v>3958</v>
      </c>
      <c r="F462" s="190" t="s">
        <v>3959</v>
      </c>
      <c r="G462" s="187"/>
      <c r="H462" s="191">
        <v>370.08</v>
      </c>
      <c r="I462" s="192"/>
      <c r="J462" s="187"/>
      <c r="K462" s="187"/>
      <c r="L462" s="193"/>
      <c r="M462" s="194"/>
      <c r="N462" s="195"/>
      <c r="O462" s="195"/>
      <c r="P462" s="195"/>
      <c r="Q462" s="195"/>
      <c r="R462" s="195"/>
      <c r="S462" s="195"/>
      <c r="T462" s="196"/>
      <c r="AT462" s="197" t="s">
        <v>325</v>
      </c>
      <c r="AU462" s="197" t="s">
        <v>106</v>
      </c>
      <c r="AV462" s="11" t="s">
        <v>106</v>
      </c>
      <c r="AW462" s="11" t="s">
        <v>31</v>
      </c>
      <c r="AX462" s="11" t="s">
        <v>77</v>
      </c>
      <c r="AY462" s="197" t="s">
        <v>310</v>
      </c>
    </row>
    <row r="463" spans="2:65" s="1" customFormat="1" ht="22.5" customHeight="1">
      <c r="B463" s="31"/>
      <c r="C463" s="175" t="s">
        <v>777</v>
      </c>
      <c r="D463" s="175" t="s">
        <v>317</v>
      </c>
      <c r="E463" s="176" t="s">
        <v>764</v>
      </c>
      <c r="F463" s="177" t="s">
        <v>765</v>
      </c>
      <c r="G463" s="178" t="s">
        <v>320</v>
      </c>
      <c r="H463" s="179">
        <v>11.89</v>
      </c>
      <c r="I463" s="180"/>
      <c r="J463" s="179">
        <f>ROUND(I463*H463,2)</f>
        <v>0</v>
      </c>
      <c r="K463" s="177" t="s">
        <v>321</v>
      </c>
      <c r="L463" s="35"/>
      <c r="M463" s="181" t="s">
        <v>1</v>
      </c>
      <c r="N463" s="182" t="s">
        <v>41</v>
      </c>
      <c r="O463" s="57"/>
      <c r="P463" s="183">
        <f>O463*H463</f>
        <v>0</v>
      </c>
      <c r="Q463" s="183">
        <v>0</v>
      </c>
      <c r="R463" s="183">
        <f>Q463*H463</f>
        <v>0</v>
      </c>
      <c r="S463" s="183">
        <v>0.048</v>
      </c>
      <c r="T463" s="184">
        <f>S463*H463</f>
        <v>0.57072</v>
      </c>
      <c r="AR463" s="14" t="s">
        <v>314</v>
      </c>
      <c r="AT463" s="14" t="s">
        <v>317</v>
      </c>
      <c r="AU463" s="14" t="s">
        <v>106</v>
      </c>
      <c r="AY463" s="14" t="s">
        <v>310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14" t="s">
        <v>106</v>
      </c>
      <c r="BK463" s="185">
        <f>ROUND(I463*H463,2)</f>
        <v>0</v>
      </c>
      <c r="BL463" s="14" t="s">
        <v>314</v>
      </c>
      <c r="BM463" s="14" t="s">
        <v>3960</v>
      </c>
    </row>
    <row r="464" spans="2:51" s="11" customFormat="1" ht="11.25">
      <c r="B464" s="186"/>
      <c r="C464" s="187"/>
      <c r="D464" s="188" t="s">
        <v>325</v>
      </c>
      <c r="E464" s="189" t="s">
        <v>781</v>
      </c>
      <c r="F464" s="190" t="s">
        <v>768</v>
      </c>
      <c r="G464" s="187"/>
      <c r="H464" s="191">
        <v>11.89</v>
      </c>
      <c r="I464" s="192"/>
      <c r="J464" s="187"/>
      <c r="K464" s="187"/>
      <c r="L464" s="193"/>
      <c r="M464" s="194"/>
      <c r="N464" s="195"/>
      <c r="O464" s="195"/>
      <c r="P464" s="195"/>
      <c r="Q464" s="195"/>
      <c r="R464" s="195"/>
      <c r="S464" s="195"/>
      <c r="T464" s="196"/>
      <c r="AT464" s="197" t="s">
        <v>325</v>
      </c>
      <c r="AU464" s="197" t="s">
        <v>106</v>
      </c>
      <c r="AV464" s="11" t="s">
        <v>106</v>
      </c>
      <c r="AW464" s="11" t="s">
        <v>31</v>
      </c>
      <c r="AX464" s="11" t="s">
        <v>69</v>
      </c>
      <c r="AY464" s="197" t="s">
        <v>310</v>
      </c>
    </row>
    <row r="465" spans="2:51" s="11" customFormat="1" ht="11.25">
      <c r="B465" s="186"/>
      <c r="C465" s="187"/>
      <c r="D465" s="188" t="s">
        <v>325</v>
      </c>
      <c r="E465" s="189" t="s">
        <v>783</v>
      </c>
      <c r="F465" s="190" t="s">
        <v>784</v>
      </c>
      <c r="G465" s="187"/>
      <c r="H465" s="191">
        <v>11.89</v>
      </c>
      <c r="I465" s="192"/>
      <c r="J465" s="187"/>
      <c r="K465" s="187"/>
      <c r="L465" s="193"/>
      <c r="M465" s="194"/>
      <c r="N465" s="195"/>
      <c r="O465" s="195"/>
      <c r="P465" s="195"/>
      <c r="Q465" s="195"/>
      <c r="R465" s="195"/>
      <c r="S465" s="195"/>
      <c r="T465" s="196"/>
      <c r="AT465" s="197" t="s">
        <v>325</v>
      </c>
      <c r="AU465" s="197" t="s">
        <v>106</v>
      </c>
      <c r="AV465" s="11" t="s">
        <v>106</v>
      </c>
      <c r="AW465" s="11" t="s">
        <v>31</v>
      </c>
      <c r="AX465" s="11" t="s">
        <v>77</v>
      </c>
      <c r="AY465" s="197" t="s">
        <v>310</v>
      </c>
    </row>
    <row r="466" spans="2:65" s="1" customFormat="1" ht="22.5" customHeight="1">
      <c r="B466" s="31"/>
      <c r="C466" s="175" t="s">
        <v>785</v>
      </c>
      <c r="D466" s="175" t="s">
        <v>317</v>
      </c>
      <c r="E466" s="176" t="s">
        <v>772</v>
      </c>
      <c r="F466" s="177" t="s">
        <v>773</v>
      </c>
      <c r="G466" s="178" t="s">
        <v>320</v>
      </c>
      <c r="H466" s="179">
        <v>29.42</v>
      </c>
      <c r="I466" s="180"/>
      <c r="J466" s="179">
        <f>ROUND(I466*H466,2)</f>
        <v>0</v>
      </c>
      <c r="K466" s="177" t="s">
        <v>321</v>
      </c>
      <c r="L466" s="35"/>
      <c r="M466" s="181" t="s">
        <v>1</v>
      </c>
      <c r="N466" s="182" t="s">
        <v>41</v>
      </c>
      <c r="O466" s="57"/>
      <c r="P466" s="183">
        <f>O466*H466</f>
        <v>0</v>
      </c>
      <c r="Q466" s="183">
        <v>0</v>
      </c>
      <c r="R466" s="183">
        <f>Q466*H466</f>
        <v>0</v>
      </c>
      <c r="S466" s="183">
        <v>0.038</v>
      </c>
      <c r="T466" s="184">
        <f>S466*H466</f>
        <v>1.11796</v>
      </c>
      <c r="AR466" s="14" t="s">
        <v>314</v>
      </c>
      <c r="AT466" s="14" t="s">
        <v>317</v>
      </c>
      <c r="AU466" s="14" t="s">
        <v>106</v>
      </c>
      <c r="AY466" s="14" t="s">
        <v>310</v>
      </c>
      <c r="BE466" s="185">
        <f>IF(N466="základní",J466,0)</f>
        <v>0</v>
      </c>
      <c r="BF466" s="185">
        <f>IF(N466="snížená",J466,0)</f>
        <v>0</v>
      </c>
      <c r="BG466" s="185">
        <f>IF(N466="zákl. přenesená",J466,0)</f>
        <v>0</v>
      </c>
      <c r="BH466" s="185">
        <f>IF(N466="sníž. přenesená",J466,0)</f>
        <v>0</v>
      </c>
      <c r="BI466" s="185">
        <f>IF(N466="nulová",J466,0)</f>
        <v>0</v>
      </c>
      <c r="BJ466" s="14" t="s">
        <v>106</v>
      </c>
      <c r="BK466" s="185">
        <f>ROUND(I466*H466,2)</f>
        <v>0</v>
      </c>
      <c r="BL466" s="14" t="s">
        <v>314</v>
      </c>
      <c r="BM466" s="14" t="s">
        <v>3961</v>
      </c>
    </row>
    <row r="467" spans="2:51" s="11" customFormat="1" ht="11.25">
      <c r="B467" s="186"/>
      <c r="C467" s="187"/>
      <c r="D467" s="188" t="s">
        <v>325</v>
      </c>
      <c r="E467" s="189" t="s">
        <v>789</v>
      </c>
      <c r="F467" s="190" t="s">
        <v>3962</v>
      </c>
      <c r="G467" s="187"/>
      <c r="H467" s="191">
        <v>29.42</v>
      </c>
      <c r="I467" s="192"/>
      <c r="J467" s="187"/>
      <c r="K467" s="187"/>
      <c r="L467" s="193"/>
      <c r="M467" s="194"/>
      <c r="N467" s="195"/>
      <c r="O467" s="195"/>
      <c r="P467" s="195"/>
      <c r="Q467" s="195"/>
      <c r="R467" s="195"/>
      <c r="S467" s="195"/>
      <c r="T467" s="196"/>
      <c r="AT467" s="197" t="s">
        <v>325</v>
      </c>
      <c r="AU467" s="197" t="s">
        <v>106</v>
      </c>
      <c r="AV467" s="11" t="s">
        <v>106</v>
      </c>
      <c r="AW467" s="11" t="s">
        <v>31</v>
      </c>
      <c r="AX467" s="11" t="s">
        <v>77</v>
      </c>
      <c r="AY467" s="197" t="s">
        <v>310</v>
      </c>
    </row>
    <row r="468" spans="2:65" s="1" customFormat="1" ht="22.5" customHeight="1">
      <c r="B468" s="31"/>
      <c r="C468" s="175" t="s">
        <v>791</v>
      </c>
      <c r="D468" s="175" t="s">
        <v>317</v>
      </c>
      <c r="E468" s="176" t="s">
        <v>778</v>
      </c>
      <c r="F468" s="177" t="s">
        <v>779</v>
      </c>
      <c r="G468" s="178" t="s">
        <v>320</v>
      </c>
      <c r="H468" s="179">
        <v>168.11</v>
      </c>
      <c r="I468" s="180"/>
      <c r="J468" s="179">
        <f>ROUND(I468*H468,2)</f>
        <v>0</v>
      </c>
      <c r="K468" s="177" t="s">
        <v>321</v>
      </c>
      <c r="L468" s="35"/>
      <c r="M468" s="181" t="s">
        <v>1</v>
      </c>
      <c r="N468" s="182" t="s">
        <v>41</v>
      </c>
      <c r="O468" s="57"/>
      <c r="P468" s="183">
        <f>O468*H468</f>
        <v>0</v>
      </c>
      <c r="Q468" s="183">
        <v>0</v>
      </c>
      <c r="R468" s="183">
        <f>Q468*H468</f>
        <v>0</v>
      </c>
      <c r="S468" s="183">
        <v>0.034</v>
      </c>
      <c r="T468" s="184">
        <f>S468*H468</f>
        <v>5.715740000000001</v>
      </c>
      <c r="AR468" s="14" t="s">
        <v>314</v>
      </c>
      <c r="AT468" s="14" t="s">
        <v>317</v>
      </c>
      <c r="AU468" s="14" t="s">
        <v>106</v>
      </c>
      <c r="AY468" s="14" t="s">
        <v>310</v>
      </c>
      <c r="BE468" s="185">
        <f>IF(N468="základní",J468,0)</f>
        <v>0</v>
      </c>
      <c r="BF468" s="185">
        <f>IF(N468="snížená",J468,0)</f>
        <v>0</v>
      </c>
      <c r="BG468" s="185">
        <f>IF(N468="zákl. přenesená",J468,0)</f>
        <v>0</v>
      </c>
      <c r="BH468" s="185">
        <f>IF(N468="sníž. přenesená",J468,0)</f>
        <v>0</v>
      </c>
      <c r="BI468" s="185">
        <f>IF(N468="nulová",J468,0)</f>
        <v>0</v>
      </c>
      <c r="BJ468" s="14" t="s">
        <v>106</v>
      </c>
      <c r="BK468" s="185">
        <f>ROUND(I468*H468,2)</f>
        <v>0</v>
      </c>
      <c r="BL468" s="14" t="s">
        <v>314</v>
      </c>
      <c r="BM468" s="14" t="s">
        <v>3963</v>
      </c>
    </row>
    <row r="469" spans="2:51" s="11" customFormat="1" ht="11.25">
      <c r="B469" s="186"/>
      <c r="C469" s="187"/>
      <c r="D469" s="188" t="s">
        <v>325</v>
      </c>
      <c r="E469" s="189" t="s">
        <v>795</v>
      </c>
      <c r="F469" s="190" t="s">
        <v>782</v>
      </c>
      <c r="G469" s="187"/>
      <c r="H469" s="191">
        <v>168.11</v>
      </c>
      <c r="I469" s="192"/>
      <c r="J469" s="187"/>
      <c r="K469" s="187"/>
      <c r="L469" s="193"/>
      <c r="M469" s="194"/>
      <c r="N469" s="195"/>
      <c r="O469" s="195"/>
      <c r="P469" s="195"/>
      <c r="Q469" s="195"/>
      <c r="R469" s="195"/>
      <c r="S469" s="195"/>
      <c r="T469" s="196"/>
      <c r="AT469" s="197" t="s">
        <v>325</v>
      </c>
      <c r="AU469" s="197" t="s">
        <v>106</v>
      </c>
      <c r="AV469" s="11" t="s">
        <v>106</v>
      </c>
      <c r="AW469" s="11" t="s">
        <v>31</v>
      </c>
      <c r="AX469" s="11" t="s">
        <v>69</v>
      </c>
      <c r="AY469" s="197" t="s">
        <v>310</v>
      </c>
    </row>
    <row r="470" spans="2:51" s="11" customFormat="1" ht="11.25">
      <c r="B470" s="186"/>
      <c r="C470" s="187"/>
      <c r="D470" s="188" t="s">
        <v>325</v>
      </c>
      <c r="E470" s="189" t="s">
        <v>797</v>
      </c>
      <c r="F470" s="190" t="s">
        <v>798</v>
      </c>
      <c r="G470" s="187"/>
      <c r="H470" s="191">
        <v>168.11</v>
      </c>
      <c r="I470" s="192"/>
      <c r="J470" s="187"/>
      <c r="K470" s="187"/>
      <c r="L470" s="193"/>
      <c r="M470" s="194"/>
      <c r="N470" s="195"/>
      <c r="O470" s="195"/>
      <c r="P470" s="195"/>
      <c r="Q470" s="195"/>
      <c r="R470" s="195"/>
      <c r="S470" s="195"/>
      <c r="T470" s="196"/>
      <c r="AT470" s="197" t="s">
        <v>325</v>
      </c>
      <c r="AU470" s="197" t="s">
        <v>106</v>
      </c>
      <c r="AV470" s="11" t="s">
        <v>106</v>
      </c>
      <c r="AW470" s="11" t="s">
        <v>31</v>
      </c>
      <c r="AX470" s="11" t="s">
        <v>77</v>
      </c>
      <c r="AY470" s="197" t="s">
        <v>310</v>
      </c>
    </row>
    <row r="471" spans="2:65" s="1" customFormat="1" ht="22.5" customHeight="1">
      <c r="B471" s="31"/>
      <c r="C471" s="175" t="s">
        <v>799</v>
      </c>
      <c r="D471" s="175" t="s">
        <v>317</v>
      </c>
      <c r="E471" s="176" t="s">
        <v>786</v>
      </c>
      <c r="F471" s="177" t="s">
        <v>787</v>
      </c>
      <c r="G471" s="178" t="s">
        <v>320</v>
      </c>
      <c r="H471" s="179">
        <v>14.65</v>
      </c>
      <c r="I471" s="180"/>
      <c r="J471" s="179">
        <f>ROUND(I471*H471,2)</f>
        <v>0</v>
      </c>
      <c r="K471" s="177" t="s">
        <v>321</v>
      </c>
      <c r="L471" s="35"/>
      <c r="M471" s="181" t="s">
        <v>1</v>
      </c>
      <c r="N471" s="182" t="s">
        <v>41</v>
      </c>
      <c r="O471" s="57"/>
      <c r="P471" s="183">
        <f>O471*H471</f>
        <v>0</v>
      </c>
      <c r="Q471" s="183">
        <v>0</v>
      </c>
      <c r="R471" s="183">
        <f>Q471*H471</f>
        <v>0</v>
      </c>
      <c r="S471" s="183">
        <v>0.032</v>
      </c>
      <c r="T471" s="184">
        <f>S471*H471</f>
        <v>0.4688</v>
      </c>
      <c r="AR471" s="14" t="s">
        <v>314</v>
      </c>
      <c r="AT471" s="14" t="s">
        <v>317</v>
      </c>
      <c r="AU471" s="14" t="s">
        <v>106</v>
      </c>
      <c r="AY471" s="14" t="s">
        <v>310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14" t="s">
        <v>106</v>
      </c>
      <c r="BK471" s="185">
        <f>ROUND(I471*H471,2)</f>
        <v>0</v>
      </c>
      <c r="BL471" s="14" t="s">
        <v>314</v>
      </c>
      <c r="BM471" s="14" t="s">
        <v>3964</v>
      </c>
    </row>
    <row r="472" spans="2:51" s="11" customFormat="1" ht="11.25">
      <c r="B472" s="186"/>
      <c r="C472" s="187"/>
      <c r="D472" s="188" t="s">
        <v>325</v>
      </c>
      <c r="E472" s="189" t="s">
        <v>803</v>
      </c>
      <c r="F472" s="190" t="s">
        <v>3965</v>
      </c>
      <c r="G472" s="187"/>
      <c r="H472" s="191">
        <v>14.65</v>
      </c>
      <c r="I472" s="192"/>
      <c r="J472" s="187"/>
      <c r="K472" s="187"/>
      <c r="L472" s="193"/>
      <c r="M472" s="194"/>
      <c r="N472" s="195"/>
      <c r="O472" s="195"/>
      <c r="P472" s="195"/>
      <c r="Q472" s="195"/>
      <c r="R472" s="195"/>
      <c r="S472" s="195"/>
      <c r="T472" s="196"/>
      <c r="AT472" s="197" t="s">
        <v>325</v>
      </c>
      <c r="AU472" s="197" t="s">
        <v>106</v>
      </c>
      <c r="AV472" s="11" t="s">
        <v>106</v>
      </c>
      <c r="AW472" s="11" t="s">
        <v>31</v>
      </c>
      <c r="AX472" s="11" t="s">
        <v>77</v>
      </c>
      <c r="AY472" s="197" t="s">
        <v>310</v>
      </c>
    </row>
    <row r="473" spans="2:65" s="1" customFormat="1" ht="22.5" customHeight="1">
      <c r="B473" s="31"/>
      <c r="C473" s="175" t="s">
        <v>806</v>
      </c>
      <c r="D473" s="175" t="s">
        <v>317</v>
      </c>
      <c r="E473" s="176" t="s">
        <v>792</v>
      </c>
      <c r="F473" s="177" t="s">
        <v>793</v>
      </c>
      <c r="G473" s="178" t="s">
        <v>320</v>
      </c>
      <c r="H473" s="179">
        <v>4.23</v>
      </c>
      <c r="I473" s="180"/>
      <c r="J473" s="179">
        <f>ROUND(I473*H473,2)</f>
        <v>0</v>
      </c>
      <c r="K473" s="177" t="s">
        <v>321</v>
      </c>
      <c r="L473" s="35"/>
      <c r="M473" s="181" t="s">
        <v>1</v>
      </c>
      <c r="N473" s="182" t="s">
        <v>41</v>
      </c>
      <c r="O473" s="57"/>
      <c r="P473" s="183">
        <f>O473*H473</f>
        <v>0</v>
      </c>
      <c r="Q473" s="183">
        <v>0</v>
      </c>
      <c r="R473" s="183">
        <f>Q473*H473</f>
        <v>0</v>
      </c>
      <c r="S473" s="183">
        <v>0.063</v>
      </c>
      <c r="T473" s="184">
        <f>S473*H473</f>
        <v>0.26649</v>
      </c>
      <c r="AR473" s="14" t="s">
        <v>314</v>
      </c>
      <c r="AT473" s="14" t="s">
        <v>317</v>
      </c>
      <c r="AU473" s="14" t="s">
        <v>106</v>
      </c>
      <c r="AY473" s="14" t="s">
        <v>310</v>
      </c>
      <c r="BE473" s="185">
        <f>IF(N473="základní",J473,0)</f>
        <v>0</v>
      </c>
      <c r="BF473" s="185">
        <f>IF(N473="snížená",J473,0)</f>
        <v>0</v>
      </c>
      <c r="BG473" s="185">
        <f>IF(N473="zákl. přenesená",J473,0)</f>
        <v>0</v>
      </c>
      <c r="BH473" s="185">
        <f>IF(N473="sníž. přenesená",J473,0)</f>
        <v>0</v>
      </c>
      <c r="BI473" s="185">
        <f>IF(N473="nulová",J473,0)</f>
        <v>0</v>
      </c>
      <c r="BJ473" s="14" t="s">
        <v>106</v>
      </c>
      <c r="BK473" s="185">
        <f>ROUND(I473*H473,2)</f>
        <v>0</v>
      </c>
      <c r="BL473" s="14" t="s">
        <v>314</v>
      </c>
      <c r="BM473" s="14" t="s">
        <v>3966</v>
      </c>
    </row>
    <row r="474" spans="2:51" s="11" customFormat="1" ht="11.25">
      <c r="B474" s="186"/>
      <c r="C474" s="187"/>
      <c r="D474" s="188" t="s">
        <v>325</v>
      </c>
      <c r="E474" s="189" t="s">
        <v>810</v>
      </c>
      <c r="F474" s="190" t="s">
        <v>796</v>
      </c>
      <c r="G474" s="187"/>
      <c r="H474" s="191">
        <v>4.23</v>
      </c>
      <c r="I474" s="192"/>
      <c r="J474" s="187"/>
      <c r="K474" s="187"/>
      <c r="L474" s="193"/>
      <c r="M474" s="194"/>
      <c r="N474" s="195"/>
      <c r="O474" s="195"/>
      <c r="P474" s="195"/>
      <c r="Q474" s="195"/>
      <c r="R474" s="195"/>
      <c r="S474" s="195"/>
      <c r="T474" s="196"/>
      <c r="AT474" s="197" t="s">
        <v>325</v>
      </c>
      <c r="AU474" s="197" t="s">
        <v>106</v>
      </c>
      <c r="AV474" s="11" t="s">
        <v>106</v>
      </c>
      <c r="AW474" s="11" t="s">
        <v>31</v>
      </c>
      <c r="AX474" s="11" t="s">
        <v>69</v>
      </c>
      <c r="AY474" s="197" t="s">
        <v>310</v>
      </c>
    </row>
    <row r="475" spans="2:51" s="11" customFormat="1" ht="11.25">
      <c r="B475" s="186"/>
      <c r="C475" s="187"/>
      <c r="D475" s="188" t="s">
        <v>325</v>
      </c>
      <c r="E475" s="189" t="s">
        <v>283</v>
      </c>
      <c r="F475" s="190" t="s">
        <v>3967</v>
      </c>
      <c r="G475" s="187"/>
      <c r="H475" s="191">
        <v>4.23</v>
      </c>
      <c r="I475" s="192"/>
      <c r="J475" s="187"/>
      <c r="K475" s="187"/>
      <c r="L475" s="193"/>
      <c r="M475" s="194"/>
      <c r="N475" s="195"/>
      <c r="O475" s="195"/>
      <c r="P475" s="195"/>
      <c r="Q475" s="195"/>
      <c r="R475" s="195"/>
      <c r="S475" s="195"/>
      <c r="T475" s="196"/>
      <c r="AT475" s="197" t="s">
        <v>325</v>
      </c>
      <c r="AU475" s="197" t="s">
        <v>106</v>
      </c>
      <c r="AV475" s="11" t="s">
        <v>106</v>
      </c>
      <c r="AW475" s="11" t="s">
        <v>31</v>
      </c>
      <c r="AX475" s="11" t="s">
        <v>77</v>
      </c>
      <c r="AY475" s="197" t="s">
        <v>310</v>
      </c>
    </row>
    <row r="476" spans="2:65" s="1" customFormat="1" ht="22.5" customHeight="1">
      <c r="B476" s="31"/>
      <c r="C476" s="175" t="s">
        <v>813</v>
      </c>
      <c r="D476" s="175" t="s">
        <v>317</v>
      </c>
      <c r="E476" s="176" t="s">
        <v>800</v>
      </c>
      <c r="F476" s="177" t="s">
        <v>801</v>
      </c>
      <c r="G476" s="178" t="s">
        <v>320</v>
      </c>
      <c r="H476" s="179">
        <v>913.57</v>
      </c>
      <c r="I476" s="180"/>
      <c r="J476" s="179">
        <f>ROUND(I476*H476,2)</f>
        <v>0</v>
      </c>
      <c r="K476" s="177" t="s">
        <v>321</v>
      </c>
      <c r="L476" s="35"/>
      <c r="M476" s="181" t="s">
        <v>1</v>
      </c>
      <c r="N476" s="182" t="s">
        <v>41</v>
      </c>
      <c r="O476" s="57"/>
      <c r="P476" s="183">
        <f>O476*H476</f>
        <v>0</v>
      </c>
      <c r="Q476" s="183">
        <v>0</v>
      </c>
      <c r="R476" s="183">
        <f>Q476*H476</f>
        <v>0</v>
      </c>
      <c r="S476" s="183">
        <v>0.046</v>
      </c>
      <c r="T476" s="184">
        <f>S476*H476</f>
        <v>42.02422</v>
      </c>
      <c r="AR476" s="14" t="s">
        <v>314</v>
      </c>
      <c r="AT476" s="14" t="s">
        <v>317</v>
      </c>
      <c r="AU476" s="14" t="s">
        <v>106</v>
      </c>
      <c r="AY476" s="14" t="s">
        <v>310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14" t="s">
        <v>106</v>
      </c>
      <c r="BK476" s="185">
        <f>ROUND(I476*H476,2)</f>
        <v>0</v>
      </c>
      <c r="BL476" s="14" t="s">
        <v>314</v>
      </c>
      <c r="BM476" s="14" t="s">
        <v>3968</v>
      </c>
    </row>
    <row r="477" spans="2:51" s="12" customFormat="1" ht="11.25">
      <c r="B477" s="198"/>
      <c r="C477" s="199"/>
      <c r="D477" s="188" t="s">
        <v>325</v>
      </c>
      <c r="E477" s="200" t="s">
        <v>1</v>
      </c>
      <c r="F477" s="201" t="s">
        <v>441</v>
      </c>
      <c r="G477" s="199"/>
      <c r="H477" s="200" t="s">
        <v>1</v>
      </c>
      <c r="I477" s="202"/>
      <c r="J477" s="199"/>
      <c r="K477" s="199"/>
      <c r="L477" s="203"/>
      <c r="M477" s="204"/>
      <c r="N477" s="205"/>
      <c r="O477" s="205"/>
      <c r="P477" s="205"/>
      <c r="Q477" s="205"/>
      <c r="R477" s="205"/>
      <c r="S477" s="205"/>
      <c r="T477" s="206"/>
      <c r="AT477" s="207" t="s">
        <v>325</v>
      </c>
      <c r="AU477" s="207" t="s">
        <v>106</v>
      </c>
      <c r="AV477" s="12" t="s">
        <v>77</v>
      </c>
      <c r="AW477" s="12" t="s">
        <v>31</v>
      </c>
      <c r="AX477" s="12" t="s">
        <v>69</v>
      </c>
      <c r="AY477" s="207" t="s">
        <v>310</v>
      </c>
    </row>
    <row r="478" spans="2:51" s="11" customFormat="1" ht="11.25">
      <c r="B478" s="186"/>
      <c r="C478" s="187"/>
      <c r="D478" s="188" t="s">
        <v>325</v>
      </c>
      <c r="E478" s="189" t="s">
        <v>817</v>
      </c>
      <c r="F478" s="190" t="s">
        <v>484</v>
      </c>
      <c r="G478" s="187"/>
      <c r="H478" s="191">
        <v>83.26</v>
      </c>
      <c r="I478" s="192"/>
      <c r="J478" s="187"/>
      <c r="K478" s="187"/>
      <c r="L478" s="193"/>
      <c r="M478" s="194"/>
      <c r="N478" s="195"/>
      <c r="O478" s="195"/>
      <c r="P478" s="195"/>
      <c r="Q478" s="195"/>
      <c r="R478" s="195"/>
      <c r="S478" s="195"/>
      <c r="T478" s="196"/>
      <c r="AT478" s="197" t="s">
        <v>325</v>
      </c>
      <c r="AU478" s="197" t="s">
        <v>106</v>
      </c>
      <c r="AV478" s="11" t="s">
        <v>106</v>
      </c>
      <c r="AW478" s="11" t="s">
        <v>31</v>
      </c>
      <c r="AX478" s="11" t="s">
        <v>69</v>
      </c>
      <c r="AY478" s="197" t="s">
        <v>310</v>
      </c>
    </row>
    <row r="479" spans="2:51" s="11" customFormat="1" ht="11.25">
      <c r="B479" s="186"/>
      <c r="C479" s="187"/>
      <c r="D479" s="188" t="s">
        <v>325</v>
      </c>
      <c r="E479" s="189" t="s">
        <v>2606</v>
      </c>
      <c r="F479" s="190" t="s">
        <v>485</v>
      </c>
      <c r="G479" s="187"/>
      <c r="H479" s="191">
        <v>169.81</v>
      </c>
      <c r="I479" s="192"/>
      <c r="J479" s="187"/>
      <c r="K479" s="187"/>
      <c r="L479" s="193"/>
      <c r="M479" s="194"/>
      <c r="N479" s="195"/>
      <c r="O479" s="195"/>
      <c r="P479" s="195"/>
      <c r="Q479" s="195"/>
      <c r="R479" s="195"/>
      <c r="S479" s="195"/>
      <c r="T479" s="196"/>
      <c r="AT479" s="197" t="s">
        <v>325</v>
      </c>
      <c r="AU479" s="197" t="s">
        <v>106</v>
      </c>
      <c r="AV479" s="11" t="s">
        <v>106</v>
      </c>
      <c r="AW479" s="11" t="s">
        <v>31</v>
      </c>
      <c r="AX479" s="11" t="s">
        <v>69</v>
      </c>
      <c r="AY479" s="197" t="s">
        <v>310</v>
      </c>
    </row>
    <row r="480" spans="2:51" s="11" customFormat="1" ht="11.25">
      <c r="B480" s="186"/>
      <c r="C480" s="187"/>
      <c r="D480" s="188" t="s">
        <v>325</v>
      </c>
      <c r="E480" s="189" t="s">
        <v>2882</v>
      </c>
      <c r="F480" s="190" t="s">
        <v>486</v>
      </c>
      <c r="G480" s="187"/>
      <c r="H480" s="191">
        <v>173.43</v>
      </c>
      <c r="I480" s="192"/>
      <c r="J480" s="187"/>
      <c r="K480" s="187"/>
      <c r="L480" s="193"/>
      <c r="M480" s="194"/>
      <c r="N480" s="195"/>
      <c r="O480" s="195"/>
      <c r="P480" s="195"/>
      <c r="Q480" s="195"/>
      <c r="R480" s="195"/>
      <c r="S480" s="195"/>
      <c r="T480" s="196"/>
      <c r="AT480" s="197" t="s">
        <v>325</v>
      </c>
      <c r="AU480" s="197" t="s">
        <v>106</v>
      </c>
      <c r="AV480" s="11" t="s">
        <v>106</v>
      </c>
      <c r="AW480" s="11" t="s">
        <v>31</v>
      </c>
      <c r="AX480" s="11" t="s">
        <v>69</v>
      </c>
      <c r="AY480" s="197" t="s">
        <v>310</v>
      </c>
    </row>
    <row r="481" spans="2:51" s="11" customFormat="1" ht="11.25">
      <c r="B481" s="186"/>
      <c r="C481" s="187"/>
      <c r="D481" s="188" t="s">
        <v>325</v>
      </c>
      <c r="E481" s="189" t="s">
        <v>3778</v>
      </c>
      <c r="F481" s="190" t="s">
        <v>487</v>
      </c>
      <c r="G481" s="187"/>
      <c r="H481" s="191">
        <v>22.34</v>
      </c>
      <c r="I481" s="192"/>
      <c r="J481" s="187"/>
      <c r="K481" s="187"/>
      <c r="L481" s="193"/>
      <c r="M481" s="194"/>
      <c r="N481" s="195"/>
      <c r="O481" s="195"/>
      <c r="P481" s="195"/>
      <c r="Q481" s="195"/>
      <c r="R481" s="195"/>
      <c r="S481" s="195"/>
      <c r="T481" s="196"/>
      <c r="AT481" s="197" t="s">
        <v>325</v>
      </c>
      <c r="AU481" s="197" t="s">
        <v>106</v>
      </c>
      <c r="AV481" s="11" t="s">
        <v>106</v>
      </c>
      <c r="AW481" s="11" t="s">
        <v>31</v>
      </c>
      <c r="AX481" s="11" t="s">
        <v>69</v>
      </c>
      <c r="AY481" s="197" t="s">
        <v>310</v>
      </c>
    </row>
    <row r="482" spans="2:51" s="11" customFormat="1" ht="11.25">
      <c r="B482" s="186"/>
      <c r="C482" s="187"/>
      <c r="D482" s="188" t="s">
        <v>325</v>
      </c>
      <c r="E482" s="189" t="s">
        <v>3779</v>
      </c>
      <c r="F482" s="190" t="s">
        <v>488</v>
      </c>
      <c r="G482" s="187"/>
      <c r="H482" s="191">
        <v>50.54</v>
      </c>
      <c r="I482" s="192"/>
      <c r="J482" s="187"/>
      <c r="K482" s="187"/>
      <c r="L482" s="193"/>
      <c r="M482" s="194"/>
      <c r="N482" s="195"/>
      <c r="O482" s="195"/>
      <c r="P482" s="195"/>
      <c r="Q482" s="195"/>
      <c r="R482" s="195"/>
      <c r="S482" s="195"/>
      <c r="T482" s="196"/>
      <c r="AT482" s="197" t="s">
        <v>325</v>
      </c>
      <c r="AU482" s="197" t="s">
        <v>106</v>
      </c>
      <c r="AV482" s="11" t="s">
        <v>106</v>
      </c>
      <c r="AW482" s="11" t="s">
        <v>31</v>
      </c>
      <c r="AX482" s="11" t="s">
        <v>69</v>
      </c>
      <c r="AY482" s="197" t="s">
        <v>310</v>
      </c>
    </row>
    <row r="483" spans="2:51" s="11" customFormat="1" ht="11.25">
      <c r="B483" s="186"/>
      <c r="C483" s="187"/>
      <c r="D483" s="188" t="s">
        <v>325</v>
      </c>
      <c r="E483" s="189" t="s">
        <v>3780</v>
      </c>
      <c r="F483" s="190" t="s">
        <v>489</v>
      </c>
      <c r="G483" s="187"/>
      <c r="H483" s="191">
        <v>67.03</v>
      </c>
      <c r="I483" s="192"/>
      <c r="J483" s="187"/>
      <c r="K483" s="187"/>
      <c r="L483" s="193"/>
      <c r="M483" s="194"/>
      <c r="N483" s="195"/>
      <c r="O483" s="195"/>
      <c r="P483" s="195"/>
      <c r="Q483" s="195"/>
      <c r="R483" s="195"/>
      <c r="S483" s="195"/>
      <c r="T483" s="196"/>
      <c r="AT483" s="197" t="s">
        <v>325</v>
      </c>
      <c r="AU483" s="197" t="s">
        <v>106</v>
      </c>
      <c r="AV483" s="11" t="s">
        <v>106</v>
      </c>
      <c r="AW483" s="11" t="s">
        <v>31</v>
      </c>
      <c r="AX483" s="11" t="s">
        <v>69</v>
      </c>
      <c r="AY483" s="197" t="s">
        <v>310</v>
      </c>
    </row>
    <row r="484" spans="2:51" s="11" customFormat="1" ht="11.25">
      <c r="B484" s="186"/>
      <c r="C484" s="187"/>
      <c r="D484" s="188" t="s">
        <v>325</v>
      </c>
      <c r="E484" s="189" t="s">
        <v>3781</v>
      </c>
      <c r="F484" s="190" t="s">
        <v>490</v>
      </c>
      <c r="G484" s="187"/>
      <c r="H484" s="191">
        <v>240.4</v>
      </c>
      <c r="I484" s="192"/>
      <c r="J484" s="187"/>
      <c r="K484" s="187"/>
      <c r="L484" s="193"/>
      <c r="M484" s="194"/>
      <c r="N484" s="195"/>
      <c r="O484" s="195"/>
      <c r="P484" s="195"/>
      <c r="Q484" s="195"/>
      <c r="R484" s="195"/>
      <c r="S484" s="195"/>
      <c r="T484" s="196"/>
      <c r="AT484" s="197" t="s">
        <v>325</v>
      </c>
      <c r="AU484" s="197" t="s">
        <v>106</v>
      </c>
      <c r="AV484" s="11" t="s">
        <v>106</v>
      </c>
      <c r="AW484" s="11" t="s">
        <v>31</v>
      </c>
      <c r="AX484" s="11" t="s">
        <v>69</v>
      </c>
      <c r="AY484" s="197" t="s">
        <v>310</v>
      </c>
    </row>
    <row r="485" spans="2:51" s="12" customFormat="1" ht="11.25">
      <c r="B485" s="198"/>
      <c r="C485" s="199"/>
      <c r="D485" s="188" t="s">
        <v>325</v>
      </c>
      <c r="E485" s="200" t="s">
        <v>1</v>
      </c>
      <c r="F485" s="201" t="s">
        <v>491</v>
      </c>
      <c r="G485" s="199"/>
      <c r="H485" s="200" t="s">
        <v>1</v>
      </c>
      <c r="I485" s="202"/>
      <c r="J485" s="199"/>
      <c r="K485" s="199"/>
      <c r="L485" s="203"/>
      <c r="M485" s="204"/>
      <c r="N485" s="205"/>
      <c r="O485" s="205"/>
      <c r="P485" s="205"/>
      <c r="Q485" s="205"/>
      <c r="R485" s="205"/>
      <c r="S485" s="205"/>
      <c r="T485" s="206"/>
      <c r="AT485" s="207" t="s">
        <v>325</v>
      </c>
      <c r="AU485" s="207" t="s">
        <v>106</v>
      </c>
      <c r="AV485" s="12" t="s">
        <v>77</v>
      </c>
      <c r="AW485" s="12" t="s">
        <v>31</v>
      </c>
      <c r="AX485" s="12" t="s">
        <v>69</v>
      </c>
      <c r="AY485" s="207" t="s">
        <v>310</v>
      </c>
    </row>
    <row r="486" spans="2:51" s="11" customFormat="1" ht="11.25">
      <c r="B486" s="186"/>
      <c r="C486" s="187"/>
      <c r="D486" s="188" t="s">
        <v>325</v>
      </c>
      <c r="E486" s="189" t="s">
        <v>3782</v>
      </c>
      <c r="F486" s="190" t="s">
        <v>492</v>
      </c>
      <c r="G486" s="187"/>
      <c r="H486" s="191">
        <v>-29.99</v>
      </c>
      <c r="I486" s="192"/>
      <c r="J486" s="187"/>
      <c r="K486" s="187"/>
      <c r="L486" s="193"/>
      <c r="M486" s="194"/>
      <c r="N486" s="195"/>
      <c r="O486" s="195"/>
      <c r="P486" s="195"/>
      <c r="Q486" s="195"/>
      <c r="R486" s="195"/>
      <c r="S486" s="195"/>
      <c r="T486" s="196"/>
      <c r="AT486" s="197" t="s">
        <v>325</v>
      </c>
      <c r="AU486" s="197" t="s">
        <v>106</v>
      </c>
      <c r="AV486" s="11" t="s">
        <v>106</v>
      </c>
      <c r="AW486" s="11" t="s">
        <v>31</v>
      </c>
      <c r="AX486" s="11" t="s">
        <v>69</v>
      </c>
      <c r="AY486" s="197" t="s">
        <v>310</v>
      </c>
    </row>
    <row r="487" spans="2:51" s="12" customFormat="1" ht="11.25">
      <c r="B487" s="198"/>
      <c r="C487" s="199"/>
      <c r="D487" s="188" t="s">
        <v>325</v>
      </c>
      <c r="E487" s="200" t="s">
        <v>1</v>
      </c>
      <c r="F487" s="201" t="s">
        <v>473</v>
      </c>
      <c r="G487" s="199"/>
      <c r="H487" s="200" t="s">
        <v>1</v>
      </c>
      <c r="I487" s="202"/>
      <c r="J487" s="199"/>
      <c r="K487" s="199"/>
      <c r="L487" s="203"/>
      <c r="M487" s="204"/>
      <c r="N487" s="205"/>
      <c r="O487" s="205"/>
      <c r="P487" s="205"/>
      <c r="Q487" s="205"/>
      <c r="R487" s="205"/>
      <c r="S487" s="205"/>
      <c r="T487" s="206"/>
      <c r="AT487" s="207" t="s">
        <v>325</v>
      </c>
      <c r="AU487" s="207" t="s">
        <v>106</v>
      </c>
      <c r="AV487" s="12" t="s">
        <v>77</v>
      </c>
      <c r="AW487" s="12" t="s">
        <v>31</v>
      </c>
      <c r="AX487" s="12" t="s">
        <v>69</v>
      </c>
      <c r="AY487" s="207" t="s">
        <v>310</v>
      </c>
    </row>
    <row r="488" spans="2:51" s="11" customFormat="1" ht="11.25">
      <c r="B488" s="186"/>
      <c r="C488" s="187"/>
      <c r="D488" s="188" t="s">
        <v>325</v>
      </c>
      <c r="E488" s="189" t="s">
        <v>3783</v>
      </c>
      <c r="F488" s="190" t="s">
        <v>493</v>
      </c>
      <c r="G488" s="187"/>
      <c r="H488" s="191">
        <v>27.8</v>
      </c>
      <c r="I488" s="192"/>
      <c r="J488" s="187"/>
      <c r="K488" s="187"/>
      <c r="L488" s="193"/>
      <c r="M488" s="194"/>
      <c r="N488" s="195"/>
      <c r="O488" s="195"/>
      <c r="P488" s="195"/>
      <c r="Q488" s="195"/>
      <c r="R488" s="195"/>
      <c r="S488" s="195"/>
      <c r="T488" s="196"/>
      <c r="AT488" s="197" t="s">
        <v>325</v>
      </c>
      <c r="AU488" s="197" t="s">
        <v>106</v>
      </c>
      <c r="AV488" s="11" t="s">
        <v>106</v>
      </c>
      <c r="AW488" s="11" t="s">
        <v>31</v>
      </c>
      <c r="AX488" s="11" t="s">
        <v>69</v>
      </c>
      <c r="AY488" s="197" t="s">
        <v>310</v>
      </c>
    </row>
    <row r="489" spans="2:51" s="11" customFormat="1" ht="11.25">
      <c r="B489" s="186"/>
      <c r="C489" s="187"/>
      <c r="D489" s="188" t="s">
        <v>325</v>
      </c>
      <c r="E489" s="189" t="s">
        <v>3784</v>
      </c>
      <c r="F489" s="190" t="s">
        <v>494</v>
      </c>
      <c r="G489" s="187"/>
      <c r="H489" s="191">
        <v>12.65</v>
      </c>
      <c r="I489" s="192"/>
      <c r="J489" s="187"/>
      <c r="K489" s="187"/>
      <c r="L489" s="193"/>
      <c r="M489" s="194"/>
      <c r="N489" s="195"/>
      <c r="O489" s="195"/>
      <c r="P489" s="195"/>
      <c r="Q489" s="195"/>
      <c r="R489" s="195"/>
      <c r="S489" s="195"/>
      <c r="T489" s="196"/>
      <c r="AT489" s="197" t="s">
        <v>325</v>
      </c>
      <c r="AU489" s="197" t="s">
        <v>106</v>
      </c>
      <c r="AV489" s="11" t="s">
        <v>106</v>
      </c>
      <c r="AW489" s="11" t="s">
        <v>31</v>
      </c>
      <c r="AX489" s="11" t="s">
        <v>69</v>
      </c>
      <c r="AY489" s="197" t="s">
        <v>310</v>
      </c>
    </row>
    <row r="490" spans="2:51" s="11" customFormat="1" ht="11.25">
      <c r="B490" s="186"/>
      <c r="C490" s="187"/>
      <c r="D490" s="188" t="s">
        <v>325</v>
      </c>
      <c r="E490" s="189" t="s">
        <v>3785</v>
      </c>
      <c r="F490" s="190" t="s">
        <v>495</v>
      </c>
      <c r="G490" s="187"/>
      <c r="H490" s="191">
        <v>44.16</v>
      </c>
      <c r="I490" s="192"/>
      <c r="J490" s="187"/>
      <c r="K490" s="187"/>
      <c r="L490" s="193"/>
      <c r="M490" s="194"/>
      <c r="N490" s="195"/>
      <c r="O490" s="195"/>
      <c r="P490" s="195"/>
      <c r="Q490" s="195"/>
      <c r="R490" s="195"/>
      <c r="S490" s="195"/>
      <c r="T490" s="196"/>
      <c r="AT490" s="197" t="s">
        <v>325</v>
      </c>
      <c r="AU490" s="197" t="s">
        <v>106</v>
      </c>
      <c r="AV490" s="11" t="s">
        <v>106</v>
      </c>
      <c r="AW490" s="11" t="s">
        <v>31</v>
      </c>
      <c r="AX490" s="11" t="s">
        <v>69</v>
      </c>
      <c r="AY490" s="197" t="s">
        <v>310</v>
      </c>
    </row>
    <row r="491" spans="2:51" s="11" customFormat="1" ht="11.25">
      <c r="B491" s="186"/>
      <c r="C491" s="187"/>
      <c r="D491" s="188" t="s">
        <v>325</v>
      </c>
      <c r="E491" s="189" t="s">
        <v>3786</v>
      </c>
      <c r="F491" s="190" t="s">
        <v>496</v>
      </c>
      <c r="G491" s="187"/>
      <c r="H491" s="191">
        <v>52.14</v>
      </c>
      <c r="I491" s="192"/>
      <c r="J491" s="187"/>
      <c r="K491" s="187"/>
      <c r="L491" s="193"/>
      <c r="M491" s="194"/>
      <c r="N491" s="195"/>
      <c r="O491" s="195"/>
      <c r="P491" s="195"/>
      <c r="Q491" s="195"/>
      <c r="R491" s="195"/>
      <c r="S491" s="195"/>
      <c r="T491" s="196"/>
      <c r="AT491" s="197" t="s">
        <v>325</v>
      </c>
      <c r="AU491" s="197" t="s">
        <v>106</v>
      </c>
      <c r="AV491" s="11" t="s">
        <v>106</v>
      </c>
      <c r="AW491" s="11" t="s">
        <v>31</v>
      </c>
      <c r="AX491" s="11" t="s">
        <v>69</v>
      </c>
      <c r="AY491" s="197" t="s">
        <v>310</v>
      </c>
    </row>
    <row r="492" spans="2:51" s="11" customFormat="1" ht="11.25">
      <c r="B492" s="186"/>
      <c r="C492" s="187"/>
      <c r="D492" s="188" t="s">
        <v>325</v>
      </c>
      <c r="E492" s="189" t="s">
        <v>3969</v>
      </c>
      <c r="F492" s="190" t="s">
        <v>3970</v>
      </c>
      <c r="G492" s="187"/>
      <c r="H492" s="191">
        <v>913.57</v>
      </c>
      <c r="I492" s="192"/>
      <c r="J492" s="187"/>
      <c r="K492" s="187"/>
      <c r="L492" s="193"/>
      <c r="M492" s="194"/>
      <c r="N492" s="195"/>
      <c r="O492" s="195"/>
      <c r="P492" s="195"/>
      <c r="Q492" s="195"/>
      <c r="R492" s="195"/>
      <c r="S492" s="195"/>
      <c r="T492" s="196"/>
      <c r="AT492" s="197" t="s">
        <v>325</v>
      </c>
      <c r="AU492" s="197" t="s">
        <v>106</v>
      </c>
      <c r="AV492" s="11" t="s">
        <v>106</v>
      </c>
      <c r="AW492" s="11" t="s">
        <v>31</v>
      </c>
      <c r="AX492" s="11" t="s">
        <v>77</v>
      </c>
      <c r="AY492" s="197" t="s">
        <v>310</v>
      </c>
    </row>
    <row r="493" spans="2:65" s="1" customFormat="1" ht="22.5" customHeight="1">
      <c r="B493" s="31"/>
      <c r="C493" s="175" t="s">
        <v>819</v>
      </c>
      <c r="D493" s="175" t="s">
        <v>317</v>
      </c>
      <c r="E493" s="176" t="s">
        <v>807</v>
      </c>
      <c r="F493" s="177" t="s">
        <v>808</v>
      </c>
      <c r="G493" s="178" t="s">
        <v>320</v>
      </c>
      <c r="H493" s="179">
        <v>1019.52</v>
      </c>
      <c r="I493" s="180"/>
      <c r="J493" s="179">
        <f>ROUND(I493*H493,2)</f>
        <v>0</v>
      </c>
      <c r="K493" s="177" t="s">
        <v>321</v>
      </c>
      <c r="L493" s="35"/>
      <c r="M493" s="181" t="s">
        <v>1</v>
      </c>
      <c r="N493" s="182" t="s">
        <v>41</v>
      </c>
      <c r="O493" s="57"/>
      <c r="P493" s="183">
        <f>O493*H493</f>
        <v>0</v>
      </c>
      <c r="Q493" s="183">
        <v>0</v>
      </c>
      <c r="R493" s="183">
        <f>Q493*H493</f>
        <v>0</v>
      </c>
      <c r="S493" s="183">
        <v>0.01</v>
      </c>
      <c r="T493" s="184">
        <f>S493*H493</f>
        <v>10.1952</v>
      </c>
      <c r="AR493" s="14" t="s">
        <v>314</v>
      </c>
      <c r="AT493" s="14" t="s">
        <v>317</v>
      </c>
      <c r="AU493" s="14" t="s">
        <v>106</v>
      </c>
      <c r="AY493" s="14" t="s">
        <v>310</v>
      </c>
      <c r="BE493" s="185">
        <f>IF(N493="základní",J493,0)</f>
        <v>0</v>
      </c>
      <c r="BF493" s="185">
        <f>IF(N493="snížená",J493,0)</f>
        <v>0</v>
      </c>
      <c r="BG493" s="185">
        <f>IF(N493="zákl. přenesená",J493,0)</f>
        <v>0</v>
      </c>
      <c r="BH493" s="185">
        <f>IF(N493="sníž. přenesená",J493,0)</f>
        <v>0</v>
      </c>
      <c r="BI493" s="185">
        <f>IF(N493="nulová",J493,0)</f>
        <v>0</v>
      </c>
      <c r="BJ493" s="14" t="s">
        <v>106</v>
      </c>
      <c r="BK493" s="185">
        <f>ROUND(I493*H493,2)</f>
        <v>0</v>
      </c>
      <c r="BL493" s="14" t="s">
        <v>314</v>
      </c>
      <c r="BM493" s="14" t="s">
        <v>3971</v>
      </c>
    </row>
    <row r="494" spans="2:51" s="12" customFormat="1" ht="11.25">
      <c r="B494" s="198"/>
      <c r="C494" s="199"/>
      <c r="D494" s="188" t="s">
        <v>325</v>
      </c>
      <c r="E494" s="200" t="s">
        <v>1</v>
      </c>
      <c r="F494" s="201" t="s">
        <v>524</v>
      </c>
      <c r="G494" s="199"/>
      <c r="H494" s="200" t="s">
        <v>1</v>
      </c>
      <c r="I494" s="202"/>
      <c r="J494" s="199"/>
      <c r="K494" s="199"/>
      <c r="L494" s="203"/>
      <c r="M494" s="204"/>
      <c r="N494" s="205"/>
      <c r="O494" s="205"/>
      <c r="P494" s="205"/>
      <c r="Q494" s="205"/>
      <c r="R494" s="205"/>
      <c r="S494" s="205"/>
      <c r="T494" s="206"/>
      <c r="AT494" s="207" t="s">
        <v>325</v>
      </c>
      <c r="AU494" s="207" t="s">
        <v>106</v>
      </c>
      <c r="AV494" s="12" t="s">
        <v>77</v>
      </c>
      <c r="AW494" s="12" t="s">
        <v>31</v>
      </c>
      <c r="AX494" s="12" t="s">
        <v>69</v>
      </c>
      <c r="AY494" s="207" t="s">
        <v>310</v>
      </c>
    </row>
    <row r="495" spans="2:51" s="11" customFormat="1" ht="11.25">
      <c r="B495" s="186"/>
      <c r="C495" s="187"/>
      <c r="D495" s="188" t="s">
        <v>325</v>
      </c>
      <c r="E495" s="189" t="s">
        <v>823</v>
      </c>
      <c r="F495" s="190" t="s">
        <v>526</v>
      </c>
      <c r="G495" s="187"/>
      <c r="H495" s="191">
        <v>499.81</v>
      </c>
      <c r="I495" s="192"/>
      <c r="J495" s="187"/>
      <c r="K495" s="187"/>
      <c r="L495" s="193"/>
      <c r="M495" s="194"/>
      <c r="N495" s="195"/>
      <c r="O495" s="195"/>
      <c r="P495" s="195"/>
      <c r="Q495" s="195"/>
      <c r="R495" s="195"/>
      <c r="S495" s="195"/>
      <c r="T495" s="196"/>
      <c r="AT495" s="197" t="s">
        <v>325</v>
      </c>
      <c r="AU495" s="197" t="s">
        <v>106</v>
      </c>
      <c r="AV495" s="11" t="s">
        <v>106</v>
      </c>
      <c r="AW495" s="11" t="s">
        <v>31</v>
      </c>
      <c r="AX495" s="11" t="s">
        <v>69</v>
      </c>
      <c r="AY495" s="197" t="s">
        <v>310</v>
      </c>
    </row>
    <row r="496" spans="2:51" s="11" customFormat="1" ht="11.25">
      <c r="B496" s="186"/>
      <c r="C496" s="187"/>
      <c r="D496" s="188" t="s">
        <v>325</v>
      </c>
      <c r="E496" s="189" t="s">
        <v>287</v>
      </c>
      <c r="F496" s="190" t="s">
        <v>3972</v>
      </c>
      <c r="G496" s="187"/>
      <c r="H496" s="191">
        <v>499.81</v>
      </c>
      <c r="I496" s="192"/>
      <c r="J496" s="187"/>
      <c r="K496" s="187"/>
      <c r="L496" s="193"/>
      <c r="M496" s="194"/>
      <c r="N496" s="195"/>
      <c r="O496" s="195"/>
      <c r="P496" s="195"/>
      <c r="Q496" s="195"/>
      <c r="R496" s="195"/>
      <c r="S496" s="195"/>
      <c r="T496" s="196"/>
      <c r="AT496" s="197" t="s">
        <v>325</v>
      </c>
      <c r="AU496" s="197" t="s">
        <v>106</v>
      </c>
      <c r="AV496" s="11" t="s">
        <v>106</v>
      </c>
      <c r="AW496" s="11" t="s">
        <v>31</v>
      </c>
      <c r="AX496" s="11" t="s">
        <v>69</v>
      </c>
      <c r="AY496" s="197" t="s">
        <v>310</v>
      </c>
    </row>
    <row r="497" spans="2:51" s="12" customFormat="1" ht="11.25">
      <c r="B497" s="198"/>
      <c r="C497" s="199"/>
      <c r="D497" s="188" t="s">
        <v>325</v>
      </c>
      <c r="E497" s="200" t="s">
        <v>1</v>
      </c>
      <c r="F497" s="201" t="s">
        <v>527</v>
      </c>
      <c r="G497" s="199"/>
      <c r="H497" s="200" t="s">
        <v>1</v>
      </c>
      <c r="I497" s="202"/>
      <c r="J497" s="199"/>
      <c r="K497" s="199"/>
      <c r="L497" s="203"/>
      <c r="M497" s="204"/>
      <c r="N497" s="205"/>
      <c r="O497" s="205"/>
      <c r="P497" s="205"/>
      <c r="Q497" s="205"/>
      <c r="R497" s="205"/>
      <c r="S497" s="205"/>
      <c r="T497" s="206"/>
      <c r="AT497" s="207" t="s">
        <v>325</v>
      </c>
      <c r="AU497" s="207" t="s">
        <v>106</v>
      </c>
      <c r="AV497" s="12" t="s">
        <v>77</v>
      </c>
      <c r="AW497" s="12" t="s">
        <v>31</v>
      </c>
      <c r="AX497" s="12" t="s">
        <v>69</v>
      </c>
      <c r="AY497" s="207" t="s">
        <v>310</v>
      </c>
    </row>
    <row r="498" spans="2:51" s="11" customFormat="1" ht="11.25">
      <c r="B498" s="186"/>
      <c r="C498" s="187"/>
      <c r="D498" s="188" t="s">
        <v>325</v>
      </c>
      <c r="E498" s="189" t="s">
        <v>825</v>
      </c>
      <c r="F498" s="190" t="s">
        <v>528</v>
      </c>
      <c r="G498" s="187"/>
      <c r="H498" s="191">
        <v>129.68</v>
      </c>
      <c r="I498" s="192"/>
      <c r="J498" s="187"/>
      <c r="K498" s="187"/>
      <c r="L498" s="193"/>
      <c r="M498" s="194"/>
      <c r="N498" s="195"/>
      <c r="O498" s="195"/>
      <c r="P498" s="195"/>
      <c r="Q498" s="195"/>
      <c r="R498" s="195"/>
      <c r="S498" s="195"/>
      <c r="T498" s="196"/>
      <c r="AT498" s="197" t="s">
        <v>325</v>
      </c>
      <c r="AU498" s="197" t="s">
        <v>106</v>
      </c>
      <c r="AV498" s="11" t="s">
        <v>106</v>
      </c>
      <c r="AW498" s="11" t="s">
        <v>31</v>
      </c>
      <c r="AX498" s="11" t="s">
        <v>69</v>
      </c>
      <c r="AY498" s="197" t="s">
        <v>310</v>
      </c>
    </row>
    <row r="499" spans="2:51" s="12" customFormat="1" ht="11.25">
      <c r="B499" s="198"/>
      <c r="C499" s="199"/>
      <c r="D499" s="188" t="s">
        <v>325</v>
      </c>
      <c r="E499" s="200" t="s">
        <v>1</v>
      </c>
      <c r="F499" s="201" t="s">
        <v>524</v>
      </c>
      <c r="G499" s="199"/>
      <c r="H499" s="200" t="s">
        <v>1</v>
      </c>
      <c r="I499" s="202"/>
      <c r="J499" s="199"/>
      <c r="K499" s="199"/>
      <c r="L499" s="203"/>
      <c r="M499" s="204"/>
      <c r="N499" s="205"/>
      <c r="O499" s="205"/>
      <c r="P499" s="205"/>
      <c r="Q499" s="205"/>
      <c r="R499" s="205"/>
      <c r="S499" s="205"/>
      <c r="T499" s="206"/>
      <c r="AT499" s="207" t="s">
        <v>325</v>
      </c>
      <c r="AU499" s="207" t="s">
        <v>106</v>
      </c>
      <c r="AV499" s="12" t="s">
        <v>77</v>
      </c>
      <c r="AW499" s="12" t="s">
        <v>31</v>
      </c>
      <c r="AX499" s="12" t="s">
        <v>69</v>
      </c>
      <c r="AY499" s="207" t="s">
        <v>310</v>
      </c>
    </row>
    <row r="500" spans="2:51" s="11" customFormat="1" ht="11.25">
      <c r="B500" s="186"/>
      <c r="C500" s="187"/>
      <c r="D500" s="188" t="s">
        <v>325</v>
      </c>
      <c r="E500" s="189" t="s">
        <v>3787</v>
      </c>
      <c r="F500" s="190" t="s">
        <v>529</v>
      </c>
      <c r="G500" s="187"/>
      <c r="H500" s="191">
        <v>128.42</v>
      </c>
      <c r="I500" s="192"/>
      <c r="J500" s="187"/>
      <c r="K500" s="187"/>
      <c r="L500" s="193"/>
      <c r="M500" s="194"/>
      <c r="N500" s="195"/>
      <c r="O500" s="195"/>
      <c r="P500" s="195"/>
      <c r="Q500" s="195"/>
      <c r="R500" s="195"/>
      <c r="S500" s="195"/>
      <c r="T500" s="196"/>
      <c r="AT500" s="197" t="s">
        <v>325</v>
      </c>
      <c r="AU500" s="197" t="s">
        <v>106</v>
      </c>
      <c r="AV500" s="11" t="s">
        <v>106</v>
      </c>
      <c r="AW500" s="11" t="s">
        <v>31</v>
      </c>
      <c r="AX500" s="11" t="s">
        <v>69</v>
      </c>
      <c r="AY500" s="197" t="s">
        <v>310</v>
      </c>
    </row>
    <row r="501" spans="2:51" s="12" customFormat="1" ht="11.25">
      <c r="B501" s="198"/>
      <c r="C501" s="199"/>
      <c r="D501" s="188" t="s">
        <v>325</v>
      </c>
      <c r="E501" s="200" t="s">
        <v>1</v>
      </c>
      <c r="F501" s="201" t="s">
        <v>530</v>
      </c>
      <c r="G501" s="199"/>
      <c r="H501" s="200" t="s">
        <v>1</v>
      </c>
      <c r="I501" s="202"/>
      <c r="J501" s="199"/>
      <c r="K501" s="199"/>
      <c r="L501" s="203"/>
      <c r="M501" s="204"/>
      <c r="N501" s="205"/>
      <c r="O501" s="205"/>
      <c r="P501" s="205"/>
      <c r="Q501" s="205"/>
      <c r="R501" s="205"/>
      <c r="S501" s="205"/>
      <c r="T501" s="206"/>
      <c r="AT501" s="207" t="s">
        <v>325</v>
      </c>
      <c r="AU501" s="207" t="s">
        <v>106</v>
      </c>
      <c r="AV501" s="12" t="s">
        <v>77</v>
      </c>
      <c r="AW501" s="12" t="s">
        <v>31</v>
      </c>
      <c r="AX501" s="12" t="s">
        <v>69</v>
      </c>
      <c r="AY501" s="207" t="s">
        <v>310</v>
      </c>
    </row>
    <row r="502" spans="2:51" s="11" customFormat="1" ht="11.25">
      <c r="B502" s="186"/>
      <c r="C502" s="187"/>
      <c r="D502" s="188" t="s">
        <v>325</v>
      </c>
      <c r="E502" s="189" t="s">
        <v>3788</v>
      </c>
      <c r="F502" s="190" t="s">
        <v>531</v>
      </c>
      <c r="G502" s="187"/>
      <c r="H502" s="191">
        <v>208.23</v>
      </c>
      <c r="I502" s="192"/>
      <c r="J502" s="187"/>
      <c r="K502" s="187"/>
      <c r="L502" s="193"/>
      <c r="M502" s="194"/>
      <c r="N502" s="195"/>
      <c r="O502" s="195"/>
      <c r="P502" s="195"/>
      <c r="Q502" s="195"/>
      <c r="R502" s="195"/>
      <c r="S502" s="195"/>
      <c r="T502" s="196"/>
      <c r="AT502" s="197" t="s">
        <v>325</v>
      </c>
      <c r="AU502" s="197" t="s">
        <v>106</v>
      </c>
      <c r="AV502" s="11" t="s">
        <v>106</v>
      </c>
      <c r="AW502" s="11" t="s">
        <v>31</v>
      </c>
      <c r="AX502" s="11" t="s">
        <v>69</v>
      </c>
      <c r="AY502" s="197" t="s">
        <v>310</v>
      </c>
    </row>
    <row r="503" spans="2:51" s="12" customFormat="1" ht="11.25">
      <c r="B503" s="198"/>
      <c r="C503" s="199"/>
      <c r="D503" s="188" t="s">
        <v>325</v>
      </c>
      <c r="E503" s="200" t="s">
        <v>1</v>
      </c>
      <c r="F503" s="201" t="s">
        <v>532</v>
      </c>
      <c r="G503" s="199"/>
      <c r="H503" s="200" t="s">
        <v>1</v>
      </c>
      <c r="I503" s="202"/>
      <c r="J503" s="199"/>
      <c r="K503" s="199"/>
      <c r="L503" s="203"/>
      <c r="M503" s="204"/>
      <c r="N503" s="205"/>
      <c r="O503" s="205"/>
      <c r="P503" s="205"/>
      <c r="Q503" s="205"/>
      <c r="R503" s="205"/>
      <c r="S503" s="205"/>
      <c r="T503" s="206"/>
      <c r="AT503" s="207" t="s">
        <v>325</v>
      </c>
      <c r="AU503" s="207" t="s">
        <v>106</v>
      </c>
      <c r="AV503" s="12" t="s">
        <v>77</v>
      </c>
      <c r="AW503" s="12" t="s">
        <v>31</v>
      </c>
      <c r="AX503" s="12" t="s">
        <v>69</v>
      </c>
      <c r="AY503" s="207" t="s">
        <v>310</v>
      </c>
    </row>
    <row r="504" spans="2:51" s="11" customFormat="1" ht="11.25">
      <c r="B504" s="186"/>
      <c r="C504" s="187"/>
      <c r="D504" s="188" t="s">
        <v>325</v>
      </c>
      <c r="E504" s="189" t="s">
        <v>3789</v>
      </c>
      <c r="F504" s="190" t="s">
        <v>533</v>
      </c>
      <c r="G504" s="187"/>
      <c r="H504" s="191">
        <v>183.95</v>
      </c>
      <c r="I504" s="192"/>
      <c r="J504" s="187"/>
      <c r="K504" s="187"/>
      <c r="L504" s="193"/>
      <c r="M504" s="194"/>
      <c r="N504" s="195"/>
      <c r="O504" s="195"/>
      <c r="P504" s="195"/>
      <c r="Q504" s="195"/>
      <c r="R504" s="195"/>
      <c r="S504" s="195"/>
      <c r="T504" s="196"/>
      <c r="AT504" s="197" t="s">
        <v>325</v>
      </c>
      <c r="AU504" s="197" t="s">
        <v>106</v>
      </c>
      <c r="AV504" s="11" t="s">
        <v>106</v>
      </c>
      <c r="AW504" s="11" t="s">
        <v>31</v>
      </c>
      <c r="AX504" s="11" t="s">
        <v>69</v>
      </c>
      <c r="AY504" s="197" t="s">
        <v>310</v>
      </c>
    </row>
    <row r="505" spans="2:51" s="11" customFormat="1" ht="11.25">
      <c r="B505" s="186"/>
      <c r="C505" s="187"/>
      <c r="D505" s="188" t="s">
        <v>325</v>
      </c>
      <c r="E505" s="189" t="s">
        <v>3973</v>
      </c>
      <c r="F505" s="190" t="s">
        <v>3974</v>
      </c>
      <c r="G505" s="187"/>
      <c r="H505" s="191">
        <v>650.28</v>
      </c>
      <c r="I505" s="192"/>
      <c r="J505" s="187"/>
      <c r="K505" s="187"/>
      <c r="L505" s="193"/>
      <c r="M505" s="194"/>
      <c r="N505" s="195"/>
      <c r="O505" s="195"/>
      <c r="P505" s="195"/>
      <c r="Q505" s="195"/>
      <c r="R505" s="195"/>
      <c r="S505" s="195"/>
      <c r="T505" s="196"/>
      <c r="AT505" s="197" t="s">
        <v>325</v>
      </c>
      <c r="AU505" s="197" t="s">
        <v>106</v>
      </c>
      <c r="AV505" s="11" t="s">
        <v>106</v>
      </c>
      <c r="AW505" s="11" t="s">
        <v>31</v>
      </c>
      <c r="AX505" s="11" t="s">
        <v>69</v>
      </c>
      <c r="AY505" s="197" t="s">
        <v>310</v>
      </c>
    </row>
    <row r="506" spans="2:51" s="12" customFormat="1" ht="11.25">
      <c r="B506" s="198"/>
      <c r="C506" s="199"/>
      <c r="D506" s="188" t="s">
        <v>325</v>
      </c>
      <c r="E506" s="200" t="s">
        <v>1</v>
      </c>
      <c r="F506" s="201" t="s">
        <v>534</v>
      </c>
      <c r="G506" s="199"/>
      <c r="H506" s="200" t="s">
        <v>1</v>
      </c>
      <c r="I506" s="202"/>
      <c r="J506" s="199"/>
      <c r="K506" s="199"/>
      <c r="L506" s="203"/>
      <c r="M506" s="204"/>
      <c r="N506" s="205"/>
      <c r="O506" s="205"/>
      <c r="P506" s="205"/>
      <c r="Q506" s="205"/>
      <c r="R506" s="205"/>
      <c r="S506" s="205"/>
      <c r="T506" s="206"/>
      <c r="AT506" s="207" t="s">
        <v>325</v>
      </c>
      <c r="AU506" s="207" t="s">
        <v>106</v>
      </c>
      <c r="AV506" s="12" t="s">
        <v>77</v>
      </c>
      <c r="AW506" s="12" t="s">
        <v>31</v>
      </c>
      <c r="AX506" s="12" t="s">
        <v>69</v>
      </c>
      <c r="AY506" s="207" t="s">
        <v>310</v>
      </c>
    </row>
    <row r="507" spans="2:51" s="12" customFormat="1" ht="11.25">
      <c r="B507" s="198"/>
      <c r="C507" s="199"/>
      <c r="D507" s="188" t="s">
        <v>325</v>
      </c>
      <c r="E507" s="200" t="s">
        <v>1</v>
      </c>
      <c r="F507" s="201" t="s">
        <v>511</v>
      </c>
      <c r="G507" s="199"/>
      <c r="H507" s="200" t="s">
        <v>1</v>
      </c>
      <c r="I507" s="202"/>
      <c r="J507" s="199"/>
      <c r="K507" s="199"/>
      <c r="L507" s="203"/>
      <c r="M507" s="204"/>
      <c r="N507" s="205"/>
      <c r="O507" s="205"/>
      <c r="P507" s="205"/>
      <c r="Q507" s="205"/>
      <c r="R507" s="205"/>
      <c r="S507" s="205"/>
      <c r="T507" s="206"/>
      <c r="AT507" s="207" t="s">
        <v>325</v>
      </c>
      <c r="AU507" s="207" t="s">
        <v>106</v>
      </c>
      <c r="AV507" s="12" t="s">
        <v>77</v>
      </c>
      <c r="AW507" s="12" t="s">
        <v>31</v>
      </c>
      <c r="AX507" s="12" t="s">
        <v>69</v>
      </c>
      <c r="AY507" s="207" t="s">
        <v>310</v>
      </c>
    </row>
    <row r="508" spans="2:51" s="11" customFormat="1" ht="11.25">
      <c r="B508" s="186"/>
      <c r="C508" s="187"/>
      <c r="D508" s="188" t="s">
        <v>325</v>
      </c>
      <c r="E508" s="189" t="s">
        <v>3790</v>
      </c>
      <c r="F508" s="190" t="s">
        <v>535</v>
      </c>
      <c r="G508" s="187"/>
      <c r="H508" s="191">
        <v>-56.29</v>
      </c>
      <c r="I508" s="192"/>
      <c r="J508" s="187"/>
      <c r="K508" s="187"/>
      <c r="L508" s="193"/>
      <c r="M508" s="194"/>
      <c r="N508" s="195"/>
      <c r="O508" s="195"/>
      <c r="P508" s="195"/>
      <c r="Q508" s="195"/>
      <c r="R508" s="195"/>
      <c r="S508" s="195"/>
      <c r="T508" s="196"/>
      <c r="AT508" s="197" t="s">
        <v>325</v>
      </c>
      <c r="AU508" s="197" t="s">
        <v>106</v>
      </c>
      <c r="AV508" s="11" t="s">
        <v>106</v>
      </c>
      <c r="AW508" s="11" t="s">
        <v>31</v>
      </c>
      <c r="AX508" s="11" t="s">
        <v>69</v>
      </c>
      <c r="AY508" s="197" t="s">
        <v>310</v>
      </c>
    </row>
    <row r="509" spans="2:51" s="11" customFormat="1" ht="11.25">
      <c r="B509" s="186"/>
      <c r="C509" s="187"/>
      <c r="D509" s="188" t="s">
        <v>325</v>
      </c>
      <c r="E509" s="189" t="s">
        <v>3791</v>
      </c>
      <c r="F509" s="190" t="s">
        <v>536</v>
      </c>
      <c r="G509" s="187"/>
      <c r="H509" s="191">
        <v>-18.55</v>
      </c>
      <c r="I509" s="192"/>
      <c r="J509" s="187"/>
      <c r="K509" s="187"/>
      <c r="L509" s="193"/>
      <c r="M509" s="194"/>
      <c r="N509" s="195"/>
      <c r="O509" s="195"/>
      <c r="P509" s="195"/>
      <c r="Q509" s="195"/>
      <c r="R509" s="195"/>
      <c r="S509" s="195"/>
      <c r="T509" s="196"/>
      <c r="AT509" s="197" t="s">
        <v>325</v>
      </c>
      <c r="AU509" s="197" t="s">
        <v>106</v>
      </c>
      <c r="AV509" s="11" t="s">
        <v>106</v>
      </c>
      <c r="AW509" s="11" t="s">
        <v>31</v>
      </c>
      <c r="AX509" s="11" t="s">
        <v>69</v>
      </c>
      <c r="AY509" s="197" t="s">
        <v>310</v>
      </c>
    </row>
    <row r="510" spans="2:51" s="12" customFormat="1" ht="11.25">
      <c r="B510" s="198"/>
      <c r="C510" s="199"/>
      <c r="D510" s="188" t="s">
        <v>325</v>
      </c>
      <c r="E510" s="200" t="s">
        <v>1</v>
      </c>
      <c r="F510" s="201" t="s">
        <v>514</v>
      </c>
      <c r="G510" s="199"/>
      <c r="H510" s="200" t="s">
        <v>1</v>
      </c>
      <c r="I510" s="202"/>
      <c r="J510" s="199"/>
      <c r="K510" s="199"/>
      <c r="L510" s="203"/>
      <c r="M510" s="204"/>
      <c r="N510" s="205"/>
      <c r="O510" s="205"/>
      <c r="P510" s="205"/>
      <c r="Q510" s="205"/>
      <c r="R510" s="205"/>
      <c r="S510" s="205"/>
      <c r="T510" s="206"/>
      <c r="AT510" s="207" t="s">
        <v>325</v>
      </c>
      <c r="AU510" s="207" t="s">
        <v>106</v>
      </c>
      <c r="AV510" s="12" t="s">
        <v>77</v>
      </c>
      <c r="AW510" s="12" t="s">
        <v>31</v>
      </c>
      <c r="AX510" s="12" t="s">
        <v>69</v>
      </c>
      <c r="AY510" s="207" t="s">
        <v>310</v>
      </c>
    </row>
    <row r="511" spans="2:51" s="11" customFormat="1" ht="11.25">
      <c r="B511" s="186"/>
      <c r="C511" s="187"/>
      <c r="D511" s="188" t="s">
        <v>325</v>
      </c>
      <c r="E511" s="189" t="s">
        <v>3792</v>
      </c>
      <c r="F511" s="190" t="s">
        <v>3915</v>
      </c>
      <c r="G511" s="187"/>
      <c r="H511" s="191">
        <v>-55.73</v>
      </c>
      <c r="I511" s="192"/>
      <c r="J511" s="187"/>
      <c r="K511" s="187"/>
      <c r="L511" s="193"/>
      <c r="M511" s="194"/>
      <c r="N511" s="195"/>
      <c r="O511" s="195"/>
      <c r="P511" s="195"/>
      <c r="Q511" s="195"/>
      <c r="R511" s="195"/>
      <c r="S511" s="195"/>
      <c r="T511" s="196"/>
      <c r="AT511" s="197" t="s">
        <v>325</v>
      </c>
      <c r="AU511" s="197" t="s">
        <v>106</v>
      </c>
      <c r="AV511" s="11" t="s">
        <v>106</v>
      </c>
      <c r="AW511" s="11" t="s">
        <v>31</v>
      </c>
      <c r="AX511" s="11" t="s">
        <v>69</v>
      </c>
      <c r="AY511" s="197" t="s">
        <v>310</v>
      </c>
    </row>
    <row r="512" spans="2:51" s="11" customFormat="1" ht="11.25">
      <c r="B512" s="186"/>
      <c r="C512" s="187"/>
      <c r="D512" s="188" t="s">
        <v>325</v>
      </c>
      <c r="E512" s="189" t="s">
        <v>3975</v>
      </c>
      <c r="F512" s="190" t="s">
        <v>3976</v>
      </c>
      <c r="G512" s="187"/>
      <c r="H512" s="191">
        <v>-130.57</v>
      </c>
      <c r="I512" s="192"/>
      <c r="J512" s="187"/>
      <c r="K512" s="187"/>
      <c r="L512" s="193"/>
      <c r="M512" s="194"/>
      <c r="N512" s="195"/>
      <c r="O512" s="195"/>
      <c r="P512" s="195"/>
      <c r="Q512" s="195"/>
      <c r="R512" s="195"/>
      <c r="S512" s="195"/>
      <c r="T512" s="196"/>
      <c r="AT512" s="197" t="s">
        <v>325</v>
      </c>
      <c r="AU512" s="197" t="s">
        <v>106</v>
      </c>
      <c r="AV512" s="11" t="s">
        <v>106</v>
      </c>
      <c r="AW512" s="11" t="s">
        <v>31</v>
      </c>
      <c r="AX512" s="11" t="s">
        <v>69</v>
      </c>
      <c r="AY512" s="197" t="s">
        <v>310</v>
      </c>
    </row>
    <row r="513" spans="2:51" s="11" customFormat="1" ht="11.25">
      <c r="B513" s="186"/>
      <c r="C513" s="187"/>
      <c r="D513" s="188" t="s">
        <v>325</v>
      </c>
      <c r="E513" s="189" t="s">
        <v>3977</v>
      </c>
      <c r="F513" s="190" t="s">
        <v>3978</v>
      </c>
      <c r="G513" s="187"/>
      <c r="H513" s="191">
        <v>1019.52</v>
      </c>
      <c r="I513" s="192"/>
      <c r="J513" s="187"/>
      <c r="K513" s="187"/>
      <c r="L513" s="193"/>
      <c r="M513" s="194"/>
      <c r="N513" s="195"/>
      <c r="O513" s="195"/>
      <c r="P513" s="195"/>
      <c r="Q513" s="195"/>
      <c r="R513" s="195"/>
      <c r="S513" s="195"/>
      <c r="T513" s="196"/>
      <c r="AT513" s="197" t="s">
        <v>325</v>
      </c>
      <c r="AU513" s="197" t="s">
        <v>106</v>
      </c>
      <c r="AV513" s="11" t="s">
        <v>106</v>
      </c>
      <c r="AW513" s="11" t="s">
        <v>31</v>
      </c>
      <c r="AX513" s="11" t="s">
        <v>77</v>
      </c>
      <c r="AY513" s="197" t="s">
        <v>310</v>
      </c>
    </row>
    <row r="514" spans="2:65" s="1" customFormat="1" ht="22.5" customHeight="1">
      <c r="B514" s="31"/>
      <c r="C514" s="175" t="s">
        <v>829</v>
      </c>
      <c r="D514" s="175" t="s">
        <v>317</v>
      </c>
      <c r="E514" s="176" t="s">
        <v>814</v>
      </c>
      <c r="F514" s="177" t="s">
        <v>815</v>
      </c>
      <c r="G514" s="178" t="s">
        <v>320</v>
      </c>
      <c r="H514" s="179">
        <v>87.8</v>
      </c>
      <c r="I514" s="180"/>
      <c r="J514" s="179">
        <f>ROUND(I514*H514,2)</f>
        <v>0</v>
      </c>
      <c r="K514" s="177" t="s">
        <v>321</v>
      </c>
      <c r="L514" s="35"/>
      <c r="M514" s="181" t="s">
        <v>1</v>
      </c>
      <c r="N514" s="182" t="s">
        <v>41</v>
      </c>
      <c r="O514" s="57"/>
      <c r="P514" s="183">
        <f>O514*H514</f>
        <v>0</v>
      </c>
      <c r="Q514" s="183">
        <v>0</v>
      </c>
      <c r="R514" s="183">
        <f>Q514*H514</f>
        <v>0</v>
      </c>
      <c r="S514" s="183">
        <v>0.016</v>
      </c>
      <c r="T514" s="184">
        <f>S514*H514</f>
        <v>1.4048</v>
      </c>
      <c r="AR514" s="14" t="s">
        <v>314</v>
      </c>
      <c r="AT514" s="14" t="s">
        <v>317</v>
      </c>
      <c r="AU514" s="14" t="s">
        <v>106</v>
      </c>
      <c r="AY514" s="14" t="s">
        <v>310</v>
      </c>
      <c r="BE514" s="185">
        <f>IF(N514="základní",J514,0)</f>
        <v>0</v>
      </c>
      <c r="BF514" s="185">
        <f>IF(N514="snížená",J514,0)</f>
        <v>0</v>
      </c>
      <c r="BG514" s="185">
        <f>IF(N514="zákl. přenesená",J514,0)</f>
        <v>0</v>
      </c>
      <c r="BH514" s="185">
        <f>IF(N514="sníž. přenesená",J514,0)</f>
        <v>0</v>
      </c>
      <c r="BI514" s="185">
        <f>IF(N514="nulová",J514,0)</f>
        <v>0</v>
      </c>
      <c r="BJ514" s="14" t="s">
        <v>106</v>
      </c>
      <c r="BK514" s="185">
        <f>ROUND(I514*H514,2)</f>
        <v>0</v>
      </c>
      <c r="BL514" s="14" t="s">
        <v>314</v>
      </c>
      <c r="BM514" s="14" t="s">
        <v>3979</v>
      </c>
    </row>
    <row r="515" spans="2:51" s="11" customFormat="1" ht="11.25">
      <c r="B515" s="186"/>
      <c r="C515" s="187"/>
      <c r="D515" s="188" t="s">
        <v>325</v>
      </c>
      <c r="E515" s="189" t="s">
        <v>2888</v>
      </c>
      <c r="F515" s="190" t="s">
        <v>3980</v>
      </c>
      <c r="G515" s="187"/>
      <c r="H515" s="191">
        <v>87.8</v>
      </c>
      <c r="I515" s="192"/>
      <c r="J515" s="187"/>
      <c r="K515" s="187"/>
      <c r="L515" s="193"/>
      <c r="M515" s="194"/>
      <c r="N515" s="195"/>
      <c r="O515" s="195"/>
      <c r="P515" s="195"/>
      <c r="Q515" s="195"/>
      <c r="R515" s="195"/>
      <c r="S515" s="195"/>
      <c r="T515" s="196"/>
      <c r="AT515" s="197" t="s">
        <v>325</v>
      </c>
      <c r="AU515" s="197" t="s">
        <v>106</v>
      </c>
      <c r="AV515" s="11" t="s">
        <v>106</v>
      </c>
      <c r="AW515" s="11" t="s">
        <v>31</v>
      </c>
      <c r="AX515" s="11" t="s">
        <v>77</v>
      </c>
      <c r="AY515" s="197" t="s">
        <v>310</v>
      </c>
    </row>
    <row r="516" spans="2:65" s="1" customFormat="1" ht="22.5" customHeight="1">
      <c r="B516" s="31"/>
      <c r="C516" s="175" t="s">
        <v>836</v>
      </c>
      <c r="D516" s="175" t="s">
        <v>317</v>
      </c>
      <c r="E516" s="176" t="s">
        <v>820</v>
      </c>
      <c r="F516" s="177" t="s">
        <v>821</v>
      </c>
      <c r="G516" s="178" t="s">
        <v>320</v>
      </c>
      <c r="H516" s="179">
        <v>205.04</v>
      </c>
      <c r="I516" s="180"/>
      <c r="J516" s="179">
        <f>ROUND(I516*H516,2)</f>
        <v>0</v>
      </c>
      <c r="K516" s="177" t="s">
        <v>321</v>
      </c>
      <c r="L516" s="35"/>
      <c r="M516" s="181" t="s">
        <v>1</v>
      </c>
      <c r="N516" s="182" t="s">
        <v>41</v>
      </c>
      <c r="O516" s="57"/>
      <c r="P516" s="183">
        <f>O516*H516</f>
        <v>0</v>
      </c>
      <c r="Q516" s="183">
        <v>0</v>
      </c>
      <c r="R516" s="183">
        <f>Q516*H516</f>
        <v>0</v>
      </c>
      <c r="S516" s="183">
        <v>0.059</v>
      </c>
      <c r="T516" s="184">
        <f>S516*H516</f>
        <v>12.097359999999998</v>
      </c>
      <c r="AR516" s="14" t="s">
        <v>314</v>
      </c>
      <c r="AT516" s="14" t="s">
        <v>317</v>
      </c>
      <c r="AU516" s="14" t="s">
        <v>106</v>
      </c>
      <c r="AY516" s="14" t="s">
        <v>310</v>
      </c>
      <c r="BE516" s="185">
        <f>IF(N516="základní",J516,0)</f>
        <v>0</v>
      </c>
      <c r="BF516" s="185">
        <f>IF(N516="snížená",J516,0)</f>
        <v>0</v>
      </c>
      <c r="BG516" s="185">
        <f>IF(N516="zákl. přenesená",J516,0)</f>
        <v>0</v>
      </c>
      <c r="BH516" s="185">
        <f>IF(N516="sníž. přenesená",J516,0)</f>
        <v>0</v>
      </c>
      <c r="BI516" s="185">
        <f>IF(N516="nulová",J516,0)</f>
        <v>0</v>
      </c>
      <c r="BJ516" s="14" t="s">
        <v>106</v>
      </c>
      <c r="BK516" s="185">
        <f>ROUND(I516*H516,2)</f>
        <v>0</v>
      </c>
      <c r="BL516" s="14" t="s">
        <v>314</v>
      </c>
      <c r="BM516" s="14" t="s">
        <v>3981</v>
      </c>
    </row>
    <row r="517" spans="2:51" s="12" customFormat="1" ht="11.25">
      <c r="B517" s="198"/>
      <c r="C517" s="199"/>
      <c r="D517" s="188" t="s">
        <v>325</v>
      </c>
      <c r="E517" s="200" t="s">
        <v>1</v>
      </c>
      <c r="F517" s="201" t="s">
        <v>441</v>
      </c>
      <c r="G517" s="199"/>
      <c r="H517" s="200" t="s">
        <v>1</v>
      </c>
      <c r="I517" s="202"/>
      <c r="J517" s="199"/>
      <c r="K517" s="199"/>
      <c r="L517" s="203"/>
      <c r="M517" s="204"/>
      <c r="N517" s="205"/>
      <c r="O517" s="205"/>
      <c r="P517" s="205"/>
      <c r="Q517" s="205"/>
      <c r="R517" s="205"/>
      <c r="S517" s="205"/>
      <c r="T517" s="206"/>
      <c r="AT517" s="207" t="s">
        <v>325</v>
      </c>
      <c r="AU517" s="207" t="s">
        <v>106</v>
      </c>
      <c r="AV517" s="12" t="s">
        <v>77</v>
      </c>
      <c r="AW517" s="12" t="s">
        <v>31</v>
      </c>
      <c r="AX517" s="12" t="s">
        <v>69</v>
      </c>
      <c r="AY517" s="207" t="s">
        <v>310</v>
      </c>
    </row>
    <row r="518" spans="2:51" s="11" customFormat="1" ht="11.25">
      <c r="B518" s="186"/>
      <c r="C518" s="187"/>
      <c r="D518" s="188" t="s">
        <v>325</v>
      </c>
      <c r="E518" s="189" t="s">
        <v>840</v>
      </c>
      <c r="F518" s="190" t="s">
        <v>3908</v>
      </c>
      <c r="G518" s="187"/>
      <c r="H518" s="191">
        <v>66.36</v>
      </c>
      <c r="I518" s="192"/>
      <c r="J518" s="187"/>
      <c r="K518" s="187"/>
      <c r="L518" s="193"/>
      <c r="M518" s="194"/>
      <c r="N518" s="195"/>
      <c r="O518" s="195"/>
      <c r="P518" s="195"/>
      <c r="Q518" s="195"/>
      <c r="R518" s="195"/>
      <c r="S518" s="195"/>
      <c r="T518" s="196"/>
      <c r="AT518" s="197" t="s">
        <v>325</v>
      </c>
      <c r="AU518" s="197" t="s">
        <v>106</v>
      </c>
      <c r="AV518" s="11" t="s">
        <v>106</v>
      </c>
      <c r="AW518" s="11" t="s">
        <v>31</v>
      </c>
      <c r="AX518" s="11" t="s">
        <v>69</v>
      </c>
      <c r="AY518" s="197" t="s">
        <v>310</v>
      </c>
    </row>
    <row r="519" spans="2:51" s="11" customFormat="1" ht="11.25">
      <c r="B519" s="186"/>
      <c r="C519" s="187"/>
      <c r="D519" s="188" t="s">
        <v>325</v>
      </c>
      <c r="E519" s="189" t="s">
        <v>2891</v>
      </c>
      <c r="F519" s="190" t="s">
        <v>3909</v>
      </c>
      <c r="G519" s="187"/>
      <c r="H519" s="191">
        <v>138.68</v>
      </c>
      <c r="I519" s="192"/>
      <c r="J519" s="187"/>
      <c r="K519" s="187"/>
      <c r="L519" s="193"/>
      <c r="M519" s="194"/>
      <c r="N519" s="195"/>
      <c r="O519" s="195"/>
      <c r="P519" s="195"/>
      <c r="Q519" s="195"/>
      <c r="R519" s="195"/>
      <c r="S519" s="195"/>
      <c r="T519" s="196"/>
      <c r="AT519" s="197" t="s">
        <v>325</v>
      </c>
      <c r="AU519" s="197" t="s">
        <v>106</v>
      </c>
      <c r="AV519" s="11" t="s">
        <v>106</v>
      </c>
      <c r="AW519" s="11" t="s">
        <v>31</v>
      </c>
      <c r="AX519" s="11" t="s">
        <v>69</v>
      </c>
      <c r="AY519" s="197" t="s">
        <v>310</v>
      </c>
    </row>
    <row r="520" spans="2:51" s="11" customFormat="1" ht="11.25">
      <c r="B520" s="186"/>
      <c r="C520" s="187"/>
      <c r="D520" s="188" t="s">
        <v>325</v>
      </c>
      <c r="E520" s="189" t="s">
        <v>3982</v>
      </c>
      <c r="F520" s="190" t="s">
        <v>3983</v>
      </c>
      <c r="G520" s="187"/>
      <c r="H520" s="191">
        <v>205.04</v>
      </c>
      <c r="I520" s="192"/>
      <c r="J520" s="187"/>
      <c r="K520" s="187"/>
      <c r="L520" s="193"/>
      <c r="M520" s="194"/>
      <c r="N520" s="195"/>
      <c r="O520" s="195"/>
      <c r="P520" s="195"/>
      <c r="Q520" s="195"/>
      <c r="R520" s="195"/>
      <c r="S520" s="195"/>
      <c r="T520" s="196"/>
      <c r="AT520" s="197" t="s">
        <v>325</v>
      </c>
      <c r="AU520" s="197" t="s">
        <v>106</v>
      </c>
      <c r="AV520" s="11" t="s">
        <v>106</v>
      </c>
      <c r="AW520" s="11" t="s">
        <v>31</v>
      </c>
      <c r="AX520" s="11" t="s">
        <v>77</v>
      </c>
      <c r="AY520" s="197" t="s">
        <v>310</v>
      </c>
    </row>
    <row r="521" spans="2:63" s="10" customFormat="1" ht="22.9" customHeight="1">
      <c r="B521" s="159"/>
      <c r="C521" s="160"/>
      <c r="D521" s="161" t="s">
        <v>68</v>
      </c>
      <c r="E521" s="173" t="s">
        <v>827</v>
      </c>
      <c r="F521" s="173" t="s">
        <v>828</v>
      </c>
      <c r="G521" s="160"/>
      <c r="H521" s="160"/>
      <c r="I521" s="163"/>
      <c r="J521" s="174">
        <f>BK521</f>
        <v>0</v>
      </c>
      <c r="K521" s="160"/>
      <c r="L521" s="165"/>
      <c r="M521" s="166"/>
      <c r="N521" s="167"/>
      <c r="O521" s="167"/>
      <c r="P521" s="168">
        <f>SUM(P522:P526)</f>
        <v>0</v>
      </c>
      <c r="Q521" s="167"/>
      <c r="R521" s="168">
        <f>SUM(R522:R526)</f>
        <v>0</v>
      </c>
      <c r="S521" s="167"/>
      <c r="T521" s="169">
        <f>SUM(T522:T526)</f>
        <v>0</v>
      </c>
      <c r="AR521" s="170" t="s">
        <v>314</v>
      </c>
      <c r="AT521" s="171" t="s">
        <v>68</v>
      </c>
      <c r="AU521" s="171" t="s">
        <v>77</v>
      </c>
      <c r="AY521" s="170" t="s">
        <v>310</v>
      </c>
      <c r="BK521" s="172">
        <f>SUM(BK522:BK526)</f>
        <v>0</v>
      </c>
    </row>
    <row r="522" spans="2:65" s="1" customFormat="1" ht="22.5" customHeight="1">
      <c r="B522" s="31"/>
      <c r="C522" s="175" t="s">
        <v>841</v>
      </c>
      <c r="D522" s="175" t="s">
        <v>317</v>
      </c>
      <c r="E522" s="176" t="s">
        <v>830</v>
      </c>
      <c r="F522" s="177" t="s">
        <v>831</v>
      </c>
      <c r="G522" s="178" t="s">
        <v>832</v>
      </c>
      <c r="H522" s="179">
        <v>105.87</v>
      </c>
      <c r="I522" s="180"/>
      <c r="J522" s="179">
        <f>ROUND(I522*H522,2)</f>
        <v>0</v>
      </c>
      <c r="K522" s="177" t="s">
        <v>321</v>
      </c>
      <c r="L522" s="35"/>
      <c r="M522" s="181" t="s">
        <v>1</v>
      </c>
      <c r="N522" s="182" t="s">
        <v>41</v>
      </c>
      <c r="O522" s="57"/>
      <c r="P522" s="183">
        <f>O522*H522</f>
        <v>0</v>
      </c>
      <c r="Q522" s="183">
        <v>0</v>
      </c>
      <c r="R522" s="183">
        <f>Q522*H522</f>
        <v>0</v>
      </c>
      <c r="S522" s="183">
        <v>0</v>
      </c>
      <c r="T522" s="184">
        <f>S522*H522</f>
        <v>0</v>
      </c>
      <c r="AR522" s="14" t="s">
        <v>314</v>
      </c>
      <c r="AT522" s="14" t="s">
        <v>317</v>
      </c>
      <c r="AU522" s="14" t="s">
        <v>106</v>
      </c>
      <c r="AY522" s="14" t="s">
        <v>310</v>
      </c>
      <c r="BE522" s="185">
        <f>IF(N522="základní",J522,0)</f>
        <v>0</v>
      </c>
      <c r="BF522" s="185">
        <f>IF(N522="snížená",J522,0)</f>
        <v>0</v>
      </c>
      <c r="BG522" s="185">
        <f>IF(N522="zákl. přenesená",J522,0)</f>
        <v>0</v>
      </c>
      <c r="BH522" s="185">
        <f>IF(N522="sníž. přenesená",J522,0)</f>
        <v>0</v>
      </c>
      <c r="BI522" s="185">
        <f>IF(N522="nulová",J522,0)</f>
        <v>0</v>
      </c>
      <c r="BJ522" s="14" t="s">
        <v>106</v>
      </c>
      <c r="BK522" s="185">
        <f>ROUND(I522*H522,2)</f>
        <v>0</v>
      </c>
      <c r="BL522" s="14" t="s">
        <v>314</v>
      </c>
      <c r="BM522" s="14" t="s">
        <v>3984</v>
      </c>
    </row>
    <row r="523" spans="2:65" s="1" customFormat="1" ht="16.5" customHeight="1">
      <c r="B523" s="31"/>
      <c r="C523" s="175" t="s">
        <v>847</v>
      </c>
      <c r="D523" s="175" t="s">
        <v>317</v>
      </c>
      <c r="E523" s="176" t="s">
        <v>837</v>
      </c>
      <c r="F523" s="177" t="s">
        <v>838</v>
      </c>
      <c r="G523" s="178" t="s">
        <v>832</v>
      </c>
      <c r="H523" s="179">
        <v>105.87</v>
      </c>
      <c r="I523" s="180"/>
      <c r="J523" s="179">
        <f>ROUND(I523*H523,2)</f>
        <v>0</v>
      </c>
      <c r="K523" s="177" t="s">
        <v>321</v>
      </c>
      <c r="L523" s="35"/>
      <c r="M523" s="181" t="s">
        <v>1</v>
      </c>
      <c r="N523" s="182" t="s">
        <v>41</v>
      </c>
      <c r="O523" s="57"/>
      <c r="P523" s="183">
        <f>O523*H523</f>
        <v>0</v>
      </c>
      <c r="Q523" s="183">
        <v>0</v>
      </c>
      <c r="R523" s="183">
        <f>Q523*H523</f>
        <v>0</v>
      </c>
      <c r="S523" s="183">
        <v>0</v>
      </c>
      <c r="T523" s="184">
        <f>S523*H523</f>
        <v>0</v>
      </c>
      <c r="AR523" s="14" t="s">
        <v>314</v>
      </c>
      <c r="AT523" s="14" t="s">
        <v>317</v>
      </c>
      <c r="AU523" s="14" t="s">
        <v>106</v>
      </c>
      <c r="AY523" s="14" t="s">
        <v>310</v>
      </c>
      <c r="BE523" s="185">
        <f>IF(N523="základní",J523,0)</f>
        <v>0</v>
      </c>
      <c r="BF523" s="185">
        <f>IF(N523="snížená",J523,0)</f>
        <v>0</v>
      </c>
      <c r="BG523" s="185">
        <f>IF(N523="zákl. přenesená",J523,0)</f>
        <v>0</v>
      </c>
      <c r="BH523" s="185">
        <f>IF(N523="sníž. přenesená",J523,0)</f>
        <v>0</v>
      </c>
      <c r="BI523" s="185">
        <f>IF(N523="nulová",J523,0)</f>
        <v>0</v>
      </c>
      <c r="BJ523" s="14" t="s">
        <v>106</v>
      </c>
      <c r="BK523" s="185">
        <f>ROUND(I523*H523,2)</f>
        <v>0</v>
      </c>
      <c r="BL523" s="14" t="s">
        <v>314</v>
      </c>
      <c r="BM523" s="14" t="s">
        <v>3985</v>
      </c>
    </row>
    <row r="524" spans="2:65" s="1" customFormat="1" ht="22.5" customHeight="1">
      <c r="B524" s="31"/>
      <c r="C524" s="175" t="s">
        <v>854</v>
      </c>
      <c r="D524" s="175" t="s">
        <v>317</v>
      </c>
      <c r="E524" s="176" t="s">
        <v>842</v>
      </c>
      <c r="F524" s="177" t="s">
        <v>843</v>
      </c>
      <c r="G524" s="178" t="s">
        <v>832</v>
      </c>
      <c r="H524" s="179">
        <v>468.6</v>
      </c>
      <c r="I524" s="180"/>
      <c r="J524" s="179">
        <f>ROUND(I524*H524,2)</f>
        <v>0</v>
      </c>
      <c r="K524" s="177" t="s">
        <v>321</v>
      </c>
      <c r="L524" s="35"/>
      <c r="M524" s="181" t="s">
        <v>1</v>
      </c>
      <c r="N524" s="182" t="s">
        <v>41</v>
      </c>
      <c r="O524" s="57"/>
      <c r="P524" s="183">
        <f>O524*H524</f>
        <v>0</v>
      </c>
      <c r="Q524" s="183">
        <v>0</v>
      </c>
      <c r="R524" s="183">
        <f>Q524*H524</f>
        <v>0</v>
      </c>
      <c r="S524" s="183">
        <v>0</v>
      </c>
      <c r="T524" s="184">
        <f>S524*H524</f>
        <v>0</v>
      </c>
      <c r="AR524" s="14" t="s">
        <v>314</v>
      </c>
      <c r="AT524" s="14" t="s">
        <v>317</v>
      </c>
      <c r="AU524" s="14" t="s">
        <v>106</v>
      </c>
      <c r="AY524" s="14" t="s">
        <v>310</v>
      </c>
      <c r="BE524" s="185">
        <f>IF(N524="základní",J524,0)</f>
        <v>0</v>
      </c>
      <c r="BF524" s="185">
        <f>IF(N524="snížená",J524,0)</f>
        <v>0</v>
      </c>
      <c r="BG524" s="185">
        <f>IF(N524="zákl. přenesená",J524,0)</f>
        <v>0</v>
      </c>
      <c r="BH524" s="185">
        <f>IF(N524="sníž. přenesená",J524,0)</f>
        <v>0</v>
      </c>
      <c r="BI524" s="185">
        <f>IF(N524="nulová",J524,0)</f>
        <v>0</v>
      </c>
      <c r="BJ524" s="14" t="s">
        <v>106</v>
      </c>
      <c r="BK524" s="185">
        <f>ROUND(I524*H524,2)</f>
        <v>0</v>
      </c>
      <c r="BL524" s="14" t="s">
        <v>314</v>
      </c>
      <c r="BM524" s="14" t="s">
        <v>3986</v>
      </c>
    </row>
    <row r="525" spans="2:51" s="11" customFormat="1" ht="11.25">
      <c r="B525" s="186"/>
      <c r="C525" s="187"/>
      <c r="D525" s="188" t="s">
        <v>325</v>
      </c>
      <c r="E525" s="189" t="s">
        <v>2899</v>
      </c>
      <c r="F525" s="190" t="s">
        <v>3987</v>
      </c>
      <c r="G525" s="187"/>
      <c r="H525" s="191">
        <v>468.6</v>
      </c>
      <c r="I525" s="192"/>
      <c r="J525" s="187"/>
      <c r="K525" s="187"/>
      <c r="L525" s="193"/>
      <c r="M525" s="194"/>
      <c r="N525" s="195"/>
      <c r="O525" s="195"/>
      <c r="P525" s="195"/>
      <c r="Q525" s="195"/>
      <c r="R525" s="195"/>
      <c r="S525" s="195"/>
      <c r="T525" s="196"/>
      <c r="AT525" s="197" t="s">
        <v>325</v>
      </c>
      <c r="AU525" s="197" t="s">
        <v>106</v>
      </c>
      <c r="AV525" s="11" t="s">
        <v>106</v>
      </c>
      <c r="AW525" s="11" t="s">
        <v>31</v>
      </c>
      <c r="AX525" s="11" t="s">
        <v>77</v>
      </c>
      <c r="AY525" s="197" t="s">
        <v>310</v>
      </c>
    </row>
    <row r="526" spans="2:65" s="1" customFormat="1" ht="16.5" customHeight="1">
      <c r="B526" s="31"/>
      <c r="C526" s="175" t="s">
        <v>860</v>
      </c>
      <c r="D526" s="175" t="s">
        <v>317</v>
      </c>
      <c r="E526" s="176" t="s">
        <v>848</v>
      </c>
      <c r="F526" s="177" t="s">
        <v>849</v>
      </c>
      <c r="G526" s="178" t="s">
        <v>832</v>
      </c>
      <c r="H526" s="179">
        <v>105.87</v>
      </c>
      <c r="I526" s="180"/>
      <c r="J526" s="179">
        <f>ROUND(I526*H526,2)</f>
        <v>0</v>
      </c>
      <c r="K526" s="177" t="s">
        <v>321</v>
      </c>
      <c r="L526" s="35"/>
      <c r="M526" s="181" t="s">
        <v>1</v>
      </c>
      <c r="N526" s="182" t="s">
        <v>41</v>
      </c>
      <c r="O526" s="57"/>
      <c r="P526" s="183">
        <f>O526*H526</f>
        <v>0</v>
      </c>
      <c r="Q526" s="183">
        <v>0</v>
      </c>
      <c r="R526" s="183">
        <f>Q526*H526</f>
        <v>0</v>
      </c>
      <c r="S526" s="183">
        <v>0</v>
      </c>
      <c r="T526" s="184">
        <f>S526*H526</f>
        <v>0</v>
      </c>
      <c r="AR526" s="14" t="s">
        <v>314</v>
      </c>
      <c r="AT526" s="14" t="s">
        <v>317</v>
      </c>
      <c r="AU526" s="14" t="s">
        <v>106</v>
      </c>
      <c r="AY526" s="14" t="s">
        <v>310</v>
      </c>
      <c r="BE526" s="185">
        <f>IF(N526="základní",J526,0)</f>
        <v>0</v>
      </c>
      <c r="BF526" s="185">
        <f>IF(N526="snížená",J526,0)</f>
        <v>0</v>
      </c>
      <c r="BG526" s="185">
        <f>IF(N526="zákl. přenesená",J526,0)</f>
        <v>0</v>
      </c>
      <c r="BH526" s="185">
        <f>IF(N526="sníž. přenesená",J526,0)</f>
        <v>0</v>
      </c>
      <c r="BI526" s="185">
        <f>IF(N526="nulová",J526,0)</f>
        <v>0</v>
      </c>
      <c r="BJ526" s="14" t="s">
        <v>106</v>
      </c>
      <c r="BK526" s="185">
        <f>ROUND(I526*H526,2)</f>
        <v>0</v>
      </c>
      <c r="BL526" s="14" t="s">
        <v>314</v>
      </c>
      <c r="BM526" s="14" t="s">
        <v>3988</v>
      </c>
    </row>
    <row r="527" spans="2:63" s="10" customFormat="1" ht="22.9" customHeight="1">
      <c r="B527" s="159"/>
      <c r="C527" s="160"/>
      <c r="D527" s="161" t="s">
        <v>68</v>
      </c>
      <c r="E527" s="173" t="s">
        <v>852</v>
      </c>
      <c r="F527" s="173" t="s">
        <v>853</v>
      </c>
      <c r="G527" s="160"/>
      <c r="H527" s="160"/>
      <c r="I527" s="163"/>
      <c r="J527" s="174">
        <f>BK527</f>
        <v>0</v>
      </c>
      <c r="K527" s="160"/>
      <c r="L527" s="165"/>
      <c r="M527" s="166"/>
      <c r="N527" s="167"/>
      <c r="O527" s="167"/>
      <c r="P527" s="168">
        <f>P528</f>
        <v>0</v>
      </c>
      <c r="Q527" s="167"/>
      <c r="R527" s="168">
        <f>R528</f>
        <v>0</v>
      </c>
      <c r="S527" s="167"/>
      <c r="T527" s="169">
        <f>T528</f>
        <v>0</v>
      </c>
      <c r="AR527" s="170" t="s">
        <v>314</v>
      </c>
      <c r="AT527" s="171" t="s">
        <v>68</v>
      </c>
      <c r="AU527" s="171" t="s">
        <v>77</v>
      </c>
      <c r="AY527" s="170" t="s">
        <v>310</v>
      </c>
      <c r="BK527" s="172">
        <f>BK528</f>
        <v>0</v>
      </c>
    </row>
    <row r="528" spans="2:65" s="1" customFormat="1" ht="22.5" customHeight="1">
      <c r="B528" s="31"/>
      <c r="C528" s="175" t="s">
        <v>867</v>
      </c>
      <c r="D528" s="175" t="s">
        <v>317</v>
      </c>
      <c r="E528" s="176" t="s">
        <v>855</v>
      </c>
      <c r="F528" s="177" t="s">
        <v>856</v>
      </c>
      <c r="G528" s="178" t="s">
        <v>832</v>
      </c>
      <c r="H528" s="179">
        <v>106.21</v>
      </c>
      <c r="I528" s="180"/>
      <c r="J528" s="179">
        <f>ROUND(I528*H528,2)</f>
        <v>0</v>
      </c>
      <c r="K528" s="177" t="s">
        <v>321</v>
      </c>
      <c r="L528" s="35"/>
      <c r="M528" s="181" t="s">
        <v>1</v>
      </c>
      <c r="N528" s="182" t="s">
        <v>41</v>
      </c>
      <c r="O528" s="57"/>
      <c r="P528" s="183">
        <f>O528*H528</f>
        <v>0</v>
      </c>
      <c r="Q528" s="183">
        <v>0</v>
      </c>
      <c r="R528" s="183">
        <f>Q528*H528</f>
        <v>0</v>
      </c>
      <c r="S528" s="183">
        <v>0</v>
      </c>
      <c r="T528" s="184">
        <f>S528*H528</f>
        <v>0</v>
      </c>
      <c r="AR528" s="14" t="s">
        <v>314</v>
      </c>
      <c r="AT528" s="14" t="s">
        <v>317</v>
      </c>
      <c r="AU528" s="14" t="s">
        <v>106</v>
      </c>
      <c r="AY528" s="14" t="s">
        <v>310</v>
      </c>
      <c r="BE528" s="185">
        <f>IF(N528="základní",J528,0)</f>
        <v>0</v>
      </c>
      <c r="BF528" s="185">
        <f>IF(N528="snížená",J528,0)</f>
        <v>0</v>
      </c>
      <c r="BG528" s="185">
        <f>IF(N528="zákl. přenesená",J528,0)</f>
        <v>0</v>
      </c>
      <c r="BH528" s="185">
        <f>IF(N528="sníž. přenesená",J528,0)</f>
        <v>0</v>
      </c>
      <c r="BI528" s="185">
        <f>IF(N528="nulová",J528,0)</f>
        <v>0</v>
      </c>
      <c r="BJ528" s="14" t="s">
        <v>106</v>
      </c>
      <c r="BK528" s="185">
        <f>ROUND(I528*H528,2)</f>
        <v>0</v>
      </c>
      <c r="BL528" s="14" t="s">
        <v>314</v>
      </c>
      <c r="BM528" s="14" t="s">
        <v>3989</v>
      </c>
    </row>
    <row r="529" spans="2:63" s="10" customFormat="1" ht="25.9" customHeight="1">
      <c r="B529" s="159"/>
      <c r="C529" s="160"/>
      <c r="D529" s="161" t="s">
        <v>68</v>
      </c>
      <c r="E529" s="162" t="s">
        <v>879</v>
      </c>
      <c r="F529" s="162" t="s">
        <v>880</v>
      </c>
      <c r="G529" s="160"/>
      <c r="H529" s="160"/>
      <c r="I529" s="163"/>
      <c r="J529" s="164">
        <f>BK529</f>
        <v>0</v>
      </c>
      <c r="K529" s="160"/>
      <c r="L529" s="165"/>
      <c r="M529" s="166"/>
      <c r="N529" s="167"/>
      <c r="O529" s="167"/>
      <c r="P529" s="168">
        <f>P530+P563+P578+P591+P630+P637+P681+P687+P725+P734+P764+P788+P808+P880+P894+P928+P956+P972+P1020+P1078+P1092+P1123</f>
        <v>0</v>
      </c>
      <c r="Q529" s="167"/>
      <c r="R529" s="168">
        <f>R530+R563+R578+R591+R630+R637+R681+R687+R725+R734+R764+R788+R808+R880+R894+R928+R956+R972+R1020+R1078+R1092+R1123</f>
        <v>35.2006171</v>
      </c>
      <c r="S529" s="167"/>
      <c r="T529" s="169">
        <f>T530+T563+T578+T591+T630+T637+T681+T687+T725+T734+T764+T788+T808+T880+T894+T928+T956+T972+T1020+T1078+T1092+T1123</f>
        <v>14.126638999999997</v>
      </c>
      <c r="AR529" s="170" t="s">
        <v>106</v>
      </c>
      <c r="AT529" s="171" t="s">
        <v>68</v>
      </c>
      <c r="AU529" s="171" t="s">
        <v>69</v>
      </c>
      <c r="AY529" s="170" t="s">
        <v>310</v>
      </c>
      <c r="BK529" s="172">
        <f>BK530+BK563+BK578+BK591+BK630+BK637+BK681+BK687+BK725+BK734+BK764+BK788+BK808+BK880+BK894+BK928+BK956+BK972+BK1020+BK1078+BK1092+BK1123</f>
        <v>0</v>
      </c>
    </row>
    <row r="530" spans="2:63" s="10" customFormat="1" ht="22.9" customHeight="1">
      <c r="B530" s="159"/>
      <c r="C530" s="160"/>
      <c r="D530" s="161" t="s">
        <v>68</v>
      </c>
      <c r="E530" s="173" t="s">
        <v>3990</v>
      </c>
      <c r="F530" s="173" t="s">
        <v>3991</v>
      </c>
      <c r="G530" s="160"/>
      <c r="H530" s="160"/>
      <c r="I530" s="163"/>
      <c r="J530" s="174">
        <f>BK530</f>
        <v>0</v>
      </c>
      <c r="K530" s="160"/>
      <c r="L530" s="165"/>
      <c r="M530" s="166"/>
      <c r="N530" s="167"/>
      <c r="O530" s="167"/>
      <c r="P530" s="168">
        <f>SUM(P531:P562)</f>
        <v>0</v>
      </c>
      <c r="Q530" s="167"/>
      <c r="R530" s="168">
        <f>SUM(R531:R562)</f>
        <v>0</v>
      </c>
      <c r="S530" s="167"/>
      <c r="T530" s="169">
        <f>SUM(T531:T562)</f>
        <v>0</v>
      </c>
      <c r="AR530" s="170" t="s">
        <v>314</v>
      </c>
      <c r="AT530" s="171" t="s">
        <v>68</v>
      </c>
      <c r="AU530" s="171" t="s">
        <v>77</v>
      </c>
      <c r="AY530" s="170" t="s">
        <v>310</v>
      </c>
      <c r="BK530" s="172">
        <f>SUM(BK531:BK562)</f>
        <v>0</v>
      </c>
    </row>
    <row r="531" spans="2:65" s="1" customFormat="1" ht="16.5" customHeight="1">
      <c r="B531" s="31"/>
      <c r="C531" s="208" t="s">
        <v>873</v>
      </c>
      <c r="D531" s="208" t="s">
        <v>422</v>
      </c>
      <c r="E531" s="209" t="s">
        <v>3992</v>
      </c>
      <c r="F531" s="210" t="s">
        <v>3993</v>
      </c>
      <c r="G531" s="211" t="s">
        <v>720</v>
      </c>
      <c r="H531" s="212">
        <v>2</v>
      </c>
      <c r="I531" s="213"/>
      <c r="J531" s="212">
        <f>ROUND(I531*H531,2)</f>
        <v>0</v>
      </c>
      <c r="K531" s="210" t="s">
        <v>402</v>
      </c>
      <c r="L531" s="214"/>
      <c r="M531" s="215" t="s">
        <v>1</v>
      </c>
      <c r="N531" s="216" t="s">
        <v>41</v>
      </c>
      <c r="O531" s="57"/>
      <c r="P531" s="183">
        <f>O531*H531</f>
        <v>0</v>
      </c>
      <c r="Q531" s="183">
        <v>0</v>
      </c>
      <c r="R531" s="183">
        <f>Q531*H531</f>
        <v>0</v>
      </c>
      <c r="S531" s="183">
        <v>0</v>
      </c>
      <c r="T531" s="184">
        <f>S531*H531</f>
        <v>0</v>
      </c>
      <c r="AR531" s="14" t="s">
        <v>391</v>
      </c>
      <c r="AT531" s="14" t="s">
        <v>422</v>
      </c>
      <c r="AU531" s="14" t="s">
        <v>106</v>
      </c>
      <c r="AY531" s="14" t="s">
        <v>310</v>
      </c>
      <c r="BE531" s="185">
        <f>IF(N531="základní",J531,0)</f>
        <v>0</v>
      </c>
      <c r="BF531" s="185">
        <f>IF(N531="snížená",J531,0)</f>
        <v>0</v>
      </c>
      <c r="BG531" s="185">
        <f>IF(N531="zákl. přenesená",J531,0)</f>
        <v>0</v>
      </c>
      <c r="BH531" s="185">
        <f>IF(N531="sníž. přenesená",J531,0)</f>
        <v>0</v>
      </c>
      <c r="BI531" s="185">
        <f>IF(N531="nulová",J531,0)</f>
        <v>0</v>
      </c>
      <c r="BJ531" s="14" t="s">
        <v>106</v>
      </c>
      <c r="BK531" s="185">
        <f>ROUND(I531*H531,2)</f>
        <v>0</v>
      </c>
      <c r="BL531" s="14" t="s">
        <v>314</v>
      </c>
      <c r="BM531" s="14" t="s">
        <v>3994</v>
      </c>
    </row>
    <row r="532" spans="2:51" s="11" customFormat="1" ht="11.25">
      <c r="B532" s="186"/>
      <c r="C532" s="187"/>
      <c r="D532" s="188" t="s">
        <v>325</v>
      </c>
      <c r="E532" s="189" t="s">
        <v>877</v>
      </c>
      <c r="F532" s="190" t="s">
        <v>106</v>
      </c>
      <c r="G532" s="187"/>
      <c r="H532" s="191">
        <v>2</v>
      </c>
      <c r="I532" s="192"/>
      <c r="J532" s="187"/>
      <c r="K532" s="187"/>
      <c r="L532" s="193"/>
      <c r="M532" s="194"/>
      <c r="N532" s="195"/>
      <c r="O532" s="195"/>
      <c r="P532" s="195"/>
      <c r="Q532" s="195"/>
      <c r="R532" s="195"/>
      <c r="S532" s="195"/>
      <c r="T532" s="196"/>
      <c r="AT532" s="197" t="s">
        <v>325</v>
      </c>
      <c r="AU532" s="197" t="s">
        <v>106</v>
      </c>
      <c r="AV532" s="11" t="s">
        <v>106</v>
      </c>
      <c r="AW532" s="11" t="s">
        <v>31</v>
      </c>
      <c r="AX532" s="11" t="s">
        <v>77</v>
      </c>
      <c r="AY532" s="197" t="s">
        <v>310</v>
      </c>
    </row>
    <row r="533" spans="2:65" s="1" customFormat="1" ht="16.5" customHeight="1">
      <c r="B533" s="31"/>
      <c r="C533" s="208" t="s">
        <v>883</v>
      </c>
      <c r="D533" s="208" t="s">
        <v>422</v>
      </c>
      <c r="E533" s="209" t="s">
        <v>3995</v>
      </c>
      <c r="F533" s="210" t="s">
        <v>3996</v>
      </c>
      <c r="G533" s="211" t="s">
        <v>720</v>
      </c>
      <c r="H533" s="212">
        <v>2</v>
      </c>
      <c r="I533" s="213"/>
      <c r="J533" s="212">
        <f>ROUND(I533*H533,2)</f>
        <v>0</v>
      </c>
      <c r="K533" s="210" t="s">
        <v>402</v>
      </c>
      <c r="L533" s="214"/>
      <c r="M533" s="215" t="s">
        <v>1</v>
      </c>
      <c r="N533" s="216" t="s">
        <v>41</v>
      </c>
      <c r="O533" s="57"/>
      <c r="P533" s="183">
        <f>O533*H533</f>
        <v>0</v>
      </c>
      <c r="Q533" s="183">
        <v>0</v>
      </c>
      <c r="R533" s="183">
        <f>Q533*H533</f>
        <v>0</v>
      </c>
      <c r="S533" s="183">
        <v>0</v>
      </c>
      <c r="T533" s="184">
        <f>S533*H533</f>
        <v>0</v>
      </c>
      <c r="AR533" s="14" t="s">
        <v>391</v>
      </c>
      <c r="AT533" s="14" t="s">
        <v>422</v>
      </c>
      <c r="AU533" s="14" t="s">
        <v>106</v>
      </c>
      <c r="AY533" s="14" t="s">
        <v>310</v>
      </c>
      <c r="BE533" s="185">
        <f>IF(N533="základní",J533,0)</f>
        <v>0</v>
      </c>
      <c r="BF533" s="185">
        <f>IF(N533="snížená",J533,0)</f>
        <v>0</v>
      </c>
      <c r="BG533" s="185">
        <f>IF(N533="zákl. přenesená",J533,0)</f>
        <v>0</v>
      </c>
      <c r="BH533" s="185">
        <f>IF(N533="sníž. přenesená",J533,0)</f>
        <v>0</v>
      </c>
      <c r="BI533" s="185">
        <f>IF(N533="nulová",J533,0)</f>
        <v>0</v>
      </c>
      <c r="BJ533" s="14" t="s">
        <v>106</v>
      </c>
      <c r="BK533" s="185">
        <f>ROUND(I533*H533,2)</f>
        <v>0</v>
      </c>
      <c r="BL533" s="14" t="s">
        <v>314</v>
      </c>
      <c r="BM533" s="14" t="s">
        <v>3997</v>
      </c>
    </row>
    <row r="534" spans="2:51" s="11" customFormat="1" ht="11.25">
      <c r="B534" s="186"/>
      <c r="C534" s="187"/>
      <c r="D534" s="188" t="s">
        <v>325</v>
      </c>
      <c r="E534" s="189" t="s">
        <v>887</v>
      </c>
      <c r="F534" s="190" t="s">
        <v>106</v>
      </c>
      <c r="G534" s="187"/>
      <c r="H534" s="191">
        <v>2</v>
      </c>
      <c r="I534" s="192"/>
      <c r="J534" s="187"/>
      <c r="K534" s="187"/>
      <c r="L534" s="193"/>
      <c r="M534" s="194"/>
      <c r="N534" s="195"/>
      <c r="O534" s="195"/>
      <c r="P534" s="195"/>
      <c r="Q534" s="195"/>
      <c r="R534" s="195"/>
      <c r="S534" s="195"/>
      <c r="T534" s="196"/>
      <c r="AT534" s="197" t="s">
        <v>325</v>
      </c>
      <c r="AU534" s="197" t="s">
        <v>106</v>
      </c>
      <c r="AV534" s="11" t="s">
        <v>106</v>
      </c>
      <c r="AW534" s="11" t="s">
        <v>31</v>
      </c>
      <c r="AX534" s="11" t="s">
        <v>77</v>
      </c>
      <c r="AY534" s="197" t="s">
        <v>310</v>
      </c>
    </row>
    <row r="535" spans="2:65" s="1" customFormat="1" ht="16.5" customHeight="1">
      <c r="B535" s="31"/>
      <c r="C535" s="208" t="s">
        <v>891</v>
      </c>
      <c r="D535" s="208" t="s">
        <v>422</v>
      </c>
      <c r="E535" s="209" t="s">
        <v>3998</v>
      </c>
      <c r="F535" s="210" t="s">
        <v>3999</v>
      </c>
      <c r="G535" s="211" t="s">
        <v>720</v>
      </c>
      <c r="H535" s="212">
        <v>2</v>
      </c>
      <c r="I535" s="213"/>
      <c r="J535" s="212">
        <f>ROUND(I535*H535,2)</f>
        <v>0</v>
      </c>
      <c r="K535" s="210" t="s">
        <v>402</v>
      </c>
      <c r="L535" s="214"/>
      <c r="M535" s="215" t="s">
        <v>1</v>
      </c>
      <c r="N535" s="216" t="s">
        <v>41</v>
      </c>
      <c r="O535" s="57"/>
      <c r="P535" s="183">
        <f>O535*H535</f>
        <v>0</v>
      </c>
      <c r="Q535" s="183">
        <v>0</v>
      </c>
      <c r="R535" s="183">
        <f>Q535*H535</f>
        <v>0</v>
      </c>
      <c r="S535" s="183">
        <v>0</v>
      </c>
      <c r="T535" s="184">
        <f>S535*H535</f>
        <v>0</v>
      </c>
      <c r="AR535" s="14" t="s">
        <v>391</v>
      </c>
      <c r="AT535" s="14" t="s">
        <v>422</v>
      </c>
      <c r="AU535" s="14" t="s">
        <v>106</v>
      </c>
      <c r="AY535" s="14" t="s">
        <v>310</v>
      </c>
      <c r="BE535" s="185">
        <f>IF(N535="základní",J535,0)</f>
        <v>0</v>
      </c>
      <c r="BF535" s="185">
        <f>IF(N535="snížená",J535,0)</f>
        <v>0</v>
      </c>
      <c r="BG535" s="185">
        <f>IF(N535="zákl. přenesená",J535,0)</f>
        <v>0</v>
      </c>
      <c r="BH535" s="185">
        <f>IF(N535="sníž. přenesená",J535,0)</f>
        <v>0</v>
      </c>
      <c r="BI535" s="185">
        <f>IF(N535="nulová",J535,0)</f>
        <v>0</v>
      </c>
      <c r="BJ535" s="14" t="s">
        <v>106</v>
      </c>
      <c r="BK535" s="185">
        <f>ROUND(I535*H535,2)</f>
        <v>0</v>
      </c>
      <c r="BL535" s="14" t="s">
        <v>314</v>
      </c>
      <c r="BM535" s="14" t="s">
        <v>4000</v>
      </c>
    </row>
    <row r="536" spans="2:51" s="11" customFormat="1" ht="11.25">
      <c r="B536" s="186"/>
      <c r="C536" s="187"/>
      <c r="D536" s="188" t="s">
        <v>325</v>
      </c>
      <c r="E536" s="189" t="s">
        <v>895</v>
      </c>
      <c r="F536" s="190" t="s">
        <v>106</v>
      </c>
      <c r="G536" s="187"/>
      <c r="H536" s="191">
        <v>2</v>
      </c>
      <c r="I536" s="192"/>
      <c r="J536" s="187"/>
      <c r="K536" s="187"/>
      <c r="L536" s="193"/>
      <c r="M536" s="194"/>
      <c r="N536" s="195"/>
      <c r="O536" s="195"/>
      <c r="P536" s="195"/>
      <c r="Q536" s="195"/>
      <c r="R536" s="195"/>
      <c r="S536" s="195"/>
      <c r="T536" s="196"/>
      <c r="AT536" s="197" t="s">
        <v>325</v>
      </c>
      <c r="AU536" s="197" t="s">
        <v>106</v>
      </c>
      <c r="AV536" s="11" t="s">
        <v>106</v>
      </c>
      <c r="AW536" s="11" t="s">
        <v>31</v>
      </c>
      <c r="AX536" s="11" t="s">
        <v>77</v>
      </c>
      <c r="AY536" s="197" t="s">
        <v>310</v>
      </c>
    </row>
    <row r="537" spans="2:65" s="1" customFormat="1" ht="16.5" customHeight="1">
      <c r="B537" s="31"/>
      <c r="C537" s="208" t="s">
        <v>899</v>
      </c>
      <c r="D537" s="208" t="s">
        <v>422</v>
      </c>
      <c r="E537" s="209" t="s">
        <v>4001</v>
      </c>
      <c r="F537" s="210" t="s">
        <v>4002</v>
      </c>
      <c r="G537" s="211" t="s">
        <v>720</v>
      </c>
      <c r="H537" s="212">
        <v>4</v>
      </c>
      <c r="I537" s="213"/>
      <c r="J537" s="212">
        <f>ROUND(I537*H537,2)</f>
        <v>0</v>
      </c>
      <c r="K537" s="210" t="s">
        <v>402</v>
      </c>
      <c r="L537" s="214"/>
      <c r="M537" s="215" t="s">
        <v>1</v>
      </c>
      <c r="N537" s="216" t="s">
        <v>41</v>
      </c>
      <c r="O537" s="57"/>
      <c r="P537" s="183">
        <f>O537*H537</f>
        <v>0</v>
      </c>
      <c r="Q537" s="183">
        <v>0</v>
      </c>
      <c r="R537" s="183">
        <f>Q537*H537</f>
        <v>0</v>
      </c>
      <c r="S537" s="183">
        <v>0</v>
      </c>
      <c r="T537" s="184">
        <f>S537*H537</f>
        <v>0</v>
      </c>
      <c r="AR537" s="14" t="s">
        <v>391</v>
      </c>
      <c r="AT537" s="14" t="s">
        <v>422</v>
      </c>
      <c r="AU537" s="14" t="s">
        <v>106</v>
      </c>
      <c r="AY537" s="14" t="s">
        <v>310</v>
      </c>
      <c r="BE537" s="185">
        <f>IF(N537="základní",J537,0)</f>
        <v>0</v>
      </c>
      <c r="BF537" s="185">
        <f>IF(N537="snížená",J537,0)</f>
        <v>0</v>
      </c>
      <c r="BG537" s="185">
        <f>IF(N537="zákl. přenesená",J537,0)</f>
        <v>0</v>
      </c>
      <c r="BH537" s="185">
        <f>IF(N537="sníž. přenesená",J537,0)</f>
        <v>0</v>
      </c>
      <c r="BI537" s="185">
        <f>IF(N537="nulová",J537,0)</f>
        <v>0</v>
      </c>
      <c r="BJ537" s="14" t="s">
        <v>106</v>
      </c>
      <c r="BK537" s="185">
        <f>ROUND(I537*H537,2)</f>
        <v>0</v>
      </c>
      <c r="BL537" s="14" t="s">
        <v>314</v>
      </c>
      <c r="BM537" s="14" t="s">
        <v>4003</v>
      </c>
    </row>
    <row r="538" spans="2:51" s="11" customFormat="1" ht="11.25">
      <c r="B538" s="186"/>
      <c r="C538" s="187"/>
      <c r="D538" s="188" t="s">
        <v>325</v>
      </c>
      <c r="E538" s="189" t="s">
        <v>903</v>
      </c>
      <c r="F538" s="190" t="s">
        <v>314</v>
      </c>
      <c r="G538" s="187"/>
      <c r="H538" s="191">
        <v>4</v>
      </c>
      <c r="I538" s="192"/>
      <c r="J538" s="187"/>
      <c r="K538" s="187"/>
      <c r="L538" s="193"/>
      <c r="M538" s="194"/>
      <c r="N538" s="195"/>
      <c r="O538" s="195"/>
      <c r="P538" s="195"/>
      <c r="Q538" s="195"/>
      <c r="R538" s="195"/>
      <c r="S538" s="195"/>
      <c r="T538" s="196"/>
      <c r="AT538" s="197" t="s">
        <v>325</v>
      </c>
      <c r="AU538" s="197" t="s">
        <v>106</v>
      </c>
      <c r="AV538" s="11" t="s">
        <v>106</v>
      </c>
      <c r="AW538" s="11" t="s">
        <v>31</v>
      </c>
      <c r="AX538" s="11" t="s">
        <v>77</v>
      </c>
      <c r="AY538" s="197" t="s">
        <v>310</v>
      </c>
    </row>
    <row r="539" spans="2:65" s="1" customFormat="1" ht="16.5" customHeight="1">
      <c r="B539" s="31"/>
      <c r="C539" s="208" t="s">
        <v>907</v>
      </c>
      <c r="D539" s="208" t="s">
        <v>422</v>
      </c>
      <c r="E539" s="209" t="s">
        <v>4004</v>
      </c>
      <c r="F539" s="210" t="s">
        <v>4005</v>
      </c>
      <c r="G539" s="211" t="s">
        <v>720</v>
      </c>
      <c r="H539" s="212">
        <v>2</v>
      </c>
      <c r="I539" s="213"/>
      <c r="J539" s="212">
        <f>ROUND(I539*H539,2)</f>
        <v>0</v>
      </c>
      <c r="K539" s="210" t="s">
        <v>402</v>
      </c>
      <c r="L539" s="214"/>
      <c r="M539" s="215" t="s">
        <v>1</v>
      </c>
      <c r="N539" s="216" t="s">
        <v>41</v>
      </c>
      <c r="O539" s="57"/>
      <c r="P539" s="183">
        <f>O539*H539</f>
        <v>0</v>
      </c>
      <c r="Q539" s="183">
        <v>0</v>
      </c>
      <c r="R539" s="183">
        <f>Q539*H539</f>
        <v>0</v>
      </c>
      <c r="S539" s="183">
        <v>0</v>
      </c>
      <c r="T539" s="184">
        <f>S539*H539</f>
        <v>0</v>
      </c>
      <c r="AR539" s="14" t="s">
        <v>391</v>
      </c>
      <c r="AT539" s="14" t="s">
        <v>422</v>
      </c>
      <c r="AU539" s="14" t="s">
        <v>106</v>
      </c>
      <c r="AY539" s="14" t="s">
        <v>310</v>
      </c>
      <c r="BE539" s="185">
        <f>IF(N539="základní",J539,0)</f>
        <v>0</v>
      </c>
      <c r="BF539" s="185">
        <f>IF(N539="snížená",J539,0)</f>
        <v>0</v>
      </c>
      <c r="BG539" s="185">
        <f>IF(N539="zákl. přenesená",J539,0)</f>
        <v>0</v>
      </c>
      <c r="BH539" s="185">
        <f>IF(N539="sníž. přenesená",J539,0)</f>
        <v>0</v>
      </c>
      <c r="BI539" s="185">
        <f>IF(N539="nulová",J539,0)</f>
        <v>0</v>
      </c>
      <c r="BJ539" s="14" t="s">
        <v>106</v>
      </c>
      <c r="BK539" s="185">
        <f>ROUND(I539*H539,2)</f>
        <v>0</v>
      </c>
      <c r="BL539" s="14" t="s">
        <v>314</v>
      </c>
      <c r="BM539" s="14" t="s">
        <v>4006</v>
      </c>
    </row>
    <row r="540" spans="2:51" s="11" customFormat="1" ht="11.25">
      <c r="B540" s="186"/>
      <c r="C540" s="187"/>
      <c r="D540" s="188" t="s">
        <v>325</v>
      </c>
      <c r="E540" s="189" t="s">
        <v>911</v>
      </c>
      <c r="F540" s="190" t="s">
        <v>106</v>
      </c>
      <c r="G540" s="187"/>
      <c r="H540" s="191">
        <v>2</v>
      </c>
      <c r="I540" s="192"/>
      <c r="J540" s="187"/>
      <c r="K540" s="187"/>
      <c r="L540" s="193"/>
      <c r="M540" s="194"/>
      <c r="N540" s="195"/>
      <c r="O540" s="195"/>
      <c r="P540" s="195"/>
      <c r="Q540" s="195"/>
      <c r="R540" s="195"/>
      <c r="S540" s="195"/>
      <c r="T540" s="196"/>
      <c r="AT540" s="197" t="s">
        <v>325</v>
      </c>
      <c r="AU540" s="197" t="s">
        <v>106</v>
      </c>
      <c r="AV540" s="11" t="s">
        <v>106</v>
      </c>
      <c r="AW540" s="11" t="s">
        <v>31</v>
      </c>
      <c r="AX540" s="11" t="s">
        <v>77</v>
      </c>
      <c r="AY540" s="197" t="s">
        <v>310</v>
      </c>
    </row>
    <row r="541" spans="2:65" s="1" customFormat="1" ht="16.5" customHeight="1">
      <c r="B541" s="31"/>
      <c r="C541" s="208" t="s">
        <v>914</v>
      </c>
      <c r="D541" s="208" t="s">
        <v>422</v>
      </c>
      <c r="E541" s="209" t="s">
        <v>4007</v>
      </c>
      <c r="F541" s="210" t="s">
        <v>4008</v>
      </c>
      <c r="G541" s="211" t="s">
        <v>720</v>
      </c>
      <c r="H541" s="212">
        <v>2</v>
      </c>
      <c r="I541" s="213"/>
      <c r="J541" s="212">
        <f>ROUND(I541*H541,2)</f>
        <v>0</v>
      </c>
      <c r="K541" s="210" t="s">
        <v>402</v>
      </c>
      <c r="L541" s="214"/>
      <c r="M541" s="215" t="s">
        <v>1</v>
      </c>
      <c r="N541" s="216" t="s">
        <v>41</v>
      </c>
      <c r="O541" s="57"/>
      <c r="P541" s="183">
        <f>O541*H541</f>
        <v>0</v>
      </c>
      <c r="Q541" s="183">
        <v>0</v>
      </c>
      <c r="R541" s="183">
        <f>Q541*H541</f>
        <v>0</v>
      </c>
      <c r="S541" s="183">
        <v>0</v>
      </c>
      <c r="T541" s="184">
        <f>S541*H541</f>
        <v>0</v>
      </c>
      <c r="AR541" s="14" t="s">
        <v>391</v>
      </c>
      <c r="AT541" s="14" t="s">
        <v>422</v>
      </c>
      <c r="AU541" s="14" t="s">
        <v>106</v>
      </c>
      <c r="AY541" s="14" t="s">
        <v>310</v>
      </c>
      <c r="BE541" s="185">
        <f>IF(N541="základní",J541,0)</f>
        <v>0</v>
      </c>
      <c r="BF541" s="185">
        <f>IF(N541="snížená",J541,0)</f>
        <v>0</v>
      </c>
      <c r="BG541" s="185">
        <f>IF(N541="zákl. přenesená",J541,0)</f>
        <v>0</v>
      </c>
      <c r="BH541" s="185">
        <f>IF(N541="sníž. přenesená",J541,0)</f>
        <v>0</v>
      </c>
      <c r="BI541" s="185">
        <f>IF(N541="nulová",J541,0)</f>
        <v>0</v>
      </c>
      <c r="BJ541" s="14" t="s">
        <v>106</v>
      </c>
      <c r="BK541" s="185">
        <f>ROUND(I541*H541,2)</f>
        <v>0</v>
      </c>
      <c r="BL541" s="14" t="s">
        <v>314</v>
      </c>
      <c r="BM541" s="14" t="s">
        <v>4009</v>
      </c>
    </row>
    <row r="542" spans="2:51" s="11" customFormat="1" ht="11.25">
      <c r="B542" s="186"/>
      <c r="C542" s="187"/>
      <c r="D542" s="188" t="s">
        <v>325</v>
      </c>
      <c r="E542" s="189" t="s">
        <v>918</v>
      </c>
      <c r="F542" s="190" t="s">
        <v>106</v>
      </c>
      <c r="G542" s="187"/>
      <c r="H542" s="191">
        <v>2</v>
      </c>
      <c r="I542" s="192"/>
      <c r="J542" s="187"/>
      <c r="K542" s="187"/>
      <c r="L542" s="193"/>
      <c r="M542" s="194"/>
      <c r="N542" s="195"/>
      <c r="O542" s="195"/>
      <c r="P542" s="195"/>
      <c r="Q542" s="195"/>
      <c r="R542" s="195"/>
      <c r="S542" s="195"/>
      <c r="T542" s="196"/>
      <c r="AT542" s="197" t="s">
        <v>325</v>
      </c>
      <c r="AU542" s="197" t="s">
        <v>106</v>
      </c>
      <c r="AV542" s="11" t="s">
        <v>106</v>
      </c>
      <c r="AW542" s="11" t="s">
        <v>31</v>
      </c>
      <c r="AX542" s="11" t="s">
        <v>77</v>
      </c>
      <c r="AY542" s="197" t="s">
        <v>310</v>
      </c>
    </row>
    <row r="543" spans="2:65" s="1" customFormat="1" ht="16.5" customHeight="1">
      <c r="B543" s="31"/>
      <c r="C543" s="208" t="s">
        <v>921</v>
      </c>
      <c r="D543" s="208" t="s">
        <v>422</v>
      </c>
      <c r="E543" s="209" t="s">
        <v>4010</v>
      </c>
      <c r="F543" s="210" t="s">
        <v>4011</v>
      </c>
      <c r="G543" s="211" t="s">
        <v>720</v>
      </c>
      <c r="H543" s="212">
        <v>2</v>
      </c>
      <c r="I543" s="213"/>
      <c r="J543" s="212">
        <f>ROUND(I543*H543,2)</f>
        <v>0</v>
      </c>
      <c r="K543" s="210" t="s">
        <v>402</v>
      </c>
      <c r="L543" s="214"/>
      <c r="M543" s="215" t="s">
        <v>1</v>
      </c>
      <c r="N543" s="216" t="s">
        <v>41</v>
      </c>
      <c r="O543" s="57"/>
      <c r="P543" s="183">
        <f>O543*H543</f>
        <v>0</v>
      </c>
      <c r="Q543" s="183">
        <v>0</v>
      </c>
      <c r="R543" s="183">
        <f>Q543*H543</f>
        <v>0</v>
      </c>
      <c r="S543" s="183">
        <v>0</v>
      </c>
      <c r="T543" s="184">
        <f>S543*H543</f>
        <v>0</v>
      </c>
      <c r="AR543" s="14" t="s">
        <v>391</v>
      </c>
      <c r="AT543" s="14" t="s">
        <v>422</v>
      </c>
      <c r="AU543" s="14" t="s">
        <v>106</v>
      </c>
      <c r="AY543" s="14" t="s">
        <v>310</v>
      </c>
      <c r="BE543" s="185">
        <f>IF(N543="základní",J543,0)</f>
        <v>0</v>
      </c>
      <c r="BF543" s="185">
        <f>IF(N543="snížená",J543,0)</f>
        <v>0</v>
      </c>
      <c r="BG543" s="185">
        <f>IF(N543="zákl. přenesená",J543,0)</f>
        <v>0</v>
      </c>
      <c r="BH543" s="185">
        <f>IF(N543="sníž. přenesená",J543,0)</f>
        <v>0</v>
      </c>
      <c r="BI543" s="185">
        <f>IF(N543="nulová",J543,0)</f>
        <v>0</v>
      </c>
      <c r="BJ543" s="14" t="s">
        <v>106</v>
      </c>
      <c r="BK543" s="185">
        <f>ROUND(I543*H543,2)</f>
        <v>0</v>
      </c>
      <c r="BL543" s="14" t="s">
        <v>314</v>
      </c>
      <c r="BM543" s="14" t="s">
        <v>4012</v>
      </c>
    </row>
    <row r="544" spans="2:51" s="11" customFormat="1" ht="11.25">
      <c r="B544" s="186"/>
      <c r="C544" s="187"/>
      <c r="D544" s="188" t="s">
        <v>325</v>
      </c>
      <c r="E544" s="189" t="s">
        <v>925</v>
      </c>
      <c r="F544" s="190" t="s">
        <v>106</v>
      </c>
      <c r="G544" s="187"/>
      <c r="H544" s="191">
        <v>2</v>
      </c>
      <c r="I544" s="192"/>
      <c r="J544" s="187"/>
      <c r="K544" s="187"/>
      <c r="L544" s="193"/>
      <c r="M544" s="194"/>
      <c r="N544" s="195"/>
      <c r="O544" s="195"/>
      <c r="P544" s="195"/>
      <c r="Q544" s="195"/>
      <c r="R544" s="195"/>
      <c r="S544" s="195"/>
      <c r="T544" s="196"/>
      <c r="AT544" s="197" t="s">
        <v>325</v>
      </c>
      <c r="AU544" s="197" t="s">
        <v>106</v>
      </c>
      <c r="AV544" s="11" t="s">
        <v>106</v>
      </c>
      <c r="AW544" s="11" t="s">
        <v>31</v>
      </c>
      <c r="AX544" s="11" t="s">
        <v>77</v>
      </c>
      <c r="AY544" s="197" t="s">
        <v>310</v>
      </c>
    </row>
    <row r="545" spans="2:65" s="1" customFormat="1" ht="16.5" customHeight="1">
      <c r="B545" s="31"/>
      <c r="C545" s="208" t="s">
        <v>929</v>
      </c>
      <c r="D545" s="208" t="s">
        <v>422</v>
      </c>
      <c r="E545" s="209" t="s">
        <v>4013</v>
      </c>
      <c r="F545" s="210" t="s">
        <v>4014</v>
      </c>
      <c r="G545" s="211" t="s">
        <v>720</v>
      </c>
      <c r="H545" s="212">
        <v>4</v>
      </c>
      <c r="I545" s="213"/>
      <c r="J545" s="212">
        <f>ROUND(I545*H545,2)</f>
        <v>0</v>
      </c>
      <c r="K545" s="210" t="s">
        <v>402</v>
      </c>
      <c r="L545" s="214"/>
      <c r="M545" s="215" t="s">
        <v>1</v>
      </c>
      <c r="N545" s="216" t="s">
        <v>41</v>
      </c>
      <c r="O545" s="57"/>
      <c r="P545" s="183">
        <f>O545*H545</f>
        <v>0</v>
      </c>
      <c r="Q545" s="183">
        <v>0</v>
      </c>
      <c r="R545" s="183">
        <f>Q545*H545</f>
        <v>0</v>
      </c>
      <c r="S545" s="183">
        <v>0</v>
      </c>
      <c r="T545" s="184">
        <f>S545*H545</f>
        <v>0</v>
      </c>
      <c r="AR545" s="14" t="s">
        <v>391</v>
      </c>
      <c r="AT545" s="14" t="s">
        <v>422</v>
      </c>
      <c r="AU545" s="14" t="s">
        <v>106</v>
      </c>
      <c r="AY545" s="14" t="s">
        <v>310</v>
      </c>
      <c r="BE545" s="185">
        <f>IF(N545="základní",J545,0)</f>
        <v>0</v>
      </c>
      <c r="BF545" s="185">
        <f>IF(N545="snížená",J545,0)</f>
        <v>0</v>
      </c>
      <c r="BG545" s="185">
        <f>IF(N545="zákl. přenesená",J545,0)</f>
        <v>0</v>
      </c>
      <c r="BH545" s="185">
        <f>IF(N545="sníž. přenesená",J545,0)</f>
        <v>0</v>
      </c>
      <c r="BI545" s="185">
        <f>IF(N545="nulová",J545,0)</f>
        <v>0</v>
      </c>
      <c r="BJ545" s="14" t="s">
        <v>106</v>
      </c>
      <c r="BK545" s="185">
        <f>ROUND(I545*H545,2)</f>
        <v>0</v>
      </c>
      <c r="BL545" s="14" t="s">
        <v>314</v>
      </c>
      <c r="BM545" s="14" t="s">
        <v>4015</v>
      </c>
    </row>
    <row r="546" spans="2:51" s="11" customFormat="1" ht="11.25">
      <c r="B546" s="186"/>
      <c r="C546" s="187"/>
      <c r="D546" s="188" t="s">
        <v>325</v>
      </c>
      <c r="E546" s="189" t="s">
        <v>933</v>
      </c>
      <c r="F546" s="190" t="s">
        <v>314</v>
      </c>
      <c r="G546" s="187"/>
      <c r="H546" s="191">
        <v>4</v>
      </c>
      <c r="I546" s="192"/>
      <c r="J546" s="187"/>
      <c r="K546" s="187"/>
      <c r="L546" s="193"/>
      <c r="M546" s="194"/>
      <c r="N546" s="195"/>
      <c r="O546" s="195"/>
      <c r="P546" s="195"/>
      <c r="Q546" s="195"/>
      <c r="R546" s="195"/>
      <c r="S546" s="195"/>
      <c r="T546" s="196"/>
      <c r="AT546" s="197" t="s">
        <v>325</v>
      </c>
      <c r="AU546" s="197" t="s">
        <v>106</v>
      </c>
      <c r="AV546" s="11" t="s">
        <v>106</v>
      </c>
      <c r="AW546" s="11" t="s">
        <v>31</v>
      </c>
      <c r="AX546" s="11" t="s">
        <v>77</v>
      </c>
      <c r="AY546" s="197" t="s">
        <v>310</v>
      </c>
    </row>
    <row r="547" spans="2:65" s="1" customFormat="1" ht="16.5" customHeight="1">
      <c r="B547" s="31"/>
      <c r="C547" s="208" t="s">
        <v>935</v>
      </c>
      <c r="D547" s="208" t="s">
        <v>422</v>
      </c>
      <c r="E547" s="209" t="s">
        <v>4016</v>
      </c>
      <c r="F547" s="210" t="s">
        <v>4017</v>
      </c>
      <c r="G547" s="211" t="s">
        <v>720</v>
      </c>
      <c r="H547" s="212">
        <v>12</v>
      </c>
      <c r="I547" s="213"/>
      <c r="J547" s="212">
        <f>ROUND(I547*H547,2)</f>
        <v>0</v>
      </c>
      <c r="K547" s="210" t="s">
        <v>402</v>
      </c>
      <c r="L547" s="214"/>
      <c r="M547" s="215" t="s">
        <v>1</v>
      </c>
      <c r="N547" s="216" t="s">
        <v>41</v>
      </c>
      <c r="O547" s="57"/>
      <c r="P547" s="183">
        <f>O547*H547</f>
        <v>0</v>
      </c>
      <c r="Q547" s="183">
        <v>0</v>
      </c>
      <c r="R547" s="183">
        <f>Q547*H547</f>
        <v>0</v>
      </c>
      <c r="S547" s="183">
        <v>0</v>
      </c>
      <c r="T547" s="184">
        <f>S547*H547</f>
        <v>0</v>
      </c>
      <c r="AR547" s="14" t="s">
        <v>391</v>
      </c>
      <c r="AT547" s="14" t="s">
        <v>422</v>
      </c>
      <c r="AU547" s="14" t="s">
        <v>106</v>
      </c>
      <c r="AY547" s="14" t="s">
        <v>310</v>
      </c>
      <c r="BE547" s="185">
        <f>IF(N547="základní",J547,0)</f>
        <v>0</v>
      </c>
      <c r="BF547" s="185">
        <f>IF(N547="snížená",J547,0)</f>
        <v>0</v>
      </c>
      <c r="BG547" s="185">
        <f>IF(N547="zákl. přenesená",J547,0)</f>
        <v>0</v>
      </c>
      <c r="BH547" s="185">
        <f>IF(N547="sníž. přenesená",J547,0)</f>
        <v>0</v>
      </c>
      <c r="BI547" s="185">
        <f>IF(N547="nulová",J547,0)</f>
        <v>0</v>
      </c>
      <c r="BJ547" s="14" t="s">
        <v>106</v>
      </c>
      <c r="BK547" s="185">
        <f>ROUND(I547*H547,2)</f>
        <v>0</v>
      </c>
      <c r="BL547" s="14" t="s">
        <v>314</v>
      </c>
      <c r="BM547" s="14" t="s">
        <v>4018</v>
      </c>
    </row>
    <row r="548" spans="2:51" s="11" customFormat="1" ht="11.25">
      <c r="B548" s="186"/>
      <c r="C548" s="187"/>
      <c r="D548" s="188" t="s">
        <v>325</v>
      </c>
      <c r="E548" s="189" t="s">
        <v>940</v>
      </c>
      <c r="F548" s="190" t="s">
        <v>2215</v>
      </c>
      <c r="G548" s="187"/>
      <c r="H548" s="191">
        <v>12</v>
      </c>
      <c r="I548" s="192"/>
      <c r="J548" s="187"/>
      <c r="K548" s="187"/>
      <c r="L548" s="193"/>
      <c r="M548" s="194"/>
      <c r="N548" s="195"/>
      <c r="O548" s="195"/>
      <c r="P548" s="195"/>
      <c r="Q548" s="195"/>
      <c r="R548" s="195"/>
      <c r="S548" s="195"/>
      <c r="T548" s="196"/>
      <c r="AT548" s="197" t="s">
        <v>325</v>
      </c>
      <c r="AU548" s="197" t="s">
        <v>106</v>
      </c>
      <c r="AV548" s="11" t="s">
        <v>106</v>
      </c>
      <c r="AW548" s="11" t="s">
        <v>31</v>
      </c>
      <c r="AX548" s="11" t="s">
        <v>77</v>
      </c>
      <c r="AY548" s="197" t="s">
        <v>310</v>
      </c>
    </row>
    <row r="549" spans="2:65" s="1" customFormat="1" ht="16.5" customHeight="1">
      <c r="B549" s="31"/>
      <c r="C549" s="208" t="s">
        <v>944</v>
      </c>
      <c r="D549" s="208" t="s">
        <v>422</v>
      </c>
      <c r="E549" s="209" t="s">
        <v>4019</v>
      </c>
      <c r="F549" s="210" t="s">
        <v>4020</v>
      </c>
      <c r="G549" s="211" t="s">
        <v>720</v>
      </c>
      <c r="H549" s="212">
        <v>2</v>
      </c>
      <c r="I549" s="213"/>
      <c r="J549" s="212">
        <f>ROUND(I549*H549,2)</f>
        <v>0</v>
      </c>
      <c r="K549" s="210" t="s">
        <v>402</v>
      </c>
      <c r="L549" s="214"/>
      <c r="M549" s="215" t="s">
        <v>1</v>
      </c>
      <c r="N549" s="216" t="s">
        <v>41</v>
      </c>
      <c r="O549" s="57"/>
      <c r="P549" s="183">
        <f>O549*H549</f>
        <v>0</v>
      </c>
      <c r="Q549" s="183">
        <v>0</v>
      </c>
      <c r="R549" s="183">
        <f>Q549*H549</f>
        <v>0</v>
      </c>
      <c r="S549" s="183">
        <v>0</v>
      </c>
      <c r="T549" s="184">
        <f>S549*H549</f>
        <v>0</v>
      </c>
      <c r="AR549" s="14" t="s">
        <v>391</v>
      </c>
      <c r="AT549" s="14" t="s">
        <v>422</v>
      </c>
      <c r="AU549" s="14" t="s">
        <v>106</v>
      </c>
      <c r="AY549" s="14" t="s">
        <v>310</v>
      </c>
      <c r="BE549" s="185">
        <f>IF(N549="základní",J549,0)</f>
        <v>0</v>
      </c>
      <c r="BF549" s="185">
        <f>IF(N549="snížená",J549,0)</f>
        <v>0</v>
      </c>
      <c r="BG549" s="185">
        <f>IF(N549="zákl. přenesená",J549,0)</f>
        <v>0</v>
      </c>
      <c r="BH549" s="185">
        <f>IF(N549="sníž. přenesená",J549,0)</f>
        <v>0</v>
      </c>
      <c r="BI549" s="185">
        <f>IF(N549="nulová",J549,0)</f>
        <v>0</v>
      </c>
      <c r="BJ549" s="14" t="s">
        <v>106</v>
      </c>
      <c r="BK549" s="185">
        <f>ROUND(I549*H549,2)</f>
        <v>0</v>
      </c>
      <c r="BL549" s="14" t="s">
        <v>314</v>
      </c>
      <c r="BM549" s="14" t="s">
        <v>4021</v>
      </c>
    </row>
    <row r="550" spans="2:51" s="11" customFormat="1" ht="11.25">
      <c r="B550" s="186"/>
      <c r="C550" s="187"/>
      <c r="D550" s="188" t="s">
        <v>325</v>
      </c>
      <c r="E550" s="189" t="s">
        <v>948</v>
      </c>
      <c r="F550" s="190" t="s">
        <v>106</v>
      </c>
      <c r="G550" s="187"/>
      <c r="H550" s="191">
        <v>2</v>
      </c>
      <c r="I550" s="192"/>
      <c r="J550" s="187"/>
      <c r="K550" s="187"/>
      <c r="L550" s="193"/>
      <c r="M550" s="194"/>
      <c r="N550" s="195"/>
      <c r="O550" s="195"/>
      <c r="P550" s="195"/>
      <c r="Q550" s="195"/>
      <c r="R550" s="195"/>
      <c r="S550" s="195"/>
      <c r="T550" s="196"/>
      <c r="AT550" s="197" t="s">
        <v>325</v>
      </c>
      <c r="AU550" s="197" t="s">
        <v>106</v>
      </c>
      <c r="AV550" s="11" t="s">
        <v>106</v>
      </c>
      <c r="AW550" s="11" t="s">
        <v>31</v>
      </c>
      <c r="AX550" s="11" t="s">
        <v>77</v>
      </c>
      <c r="AY550" s="197" t="s">
        <v>310</v>
      </c>
    </row>
    <row r="551" spans="2:65" s="1" customFormat="1" ht="16.5" customHeight="1">
      <c r="B551" s="31"/>
      <c r="C551" s="208" t="s">
        <v>952</v>
      </c>
      <c r="D551" s="208" t="s">
        <v>422</v>
      </c>
      <c r="E551" s="209" t="s">
        <v>4022</v>
      </c>
      <c r="F551" s="210" t="s">
        <v>4023</v>
      </c>
      <c r="G551" s="211" t="s">
        <v>720</v>
      </c>
      <c r="H551" s="212">
        <v>8</v>
      </c>
      <c r="I551" s="213"/>
      <c r="J551" s="212">
        <f>ROUND(I551*H551,2)</f>
        <v>0</v>
      </c>
      <c r="K551" s="210" t="s">
        <v>402</v>
      </c>
      <c r="L551" s="214"/>
      <c r="M551" s="215" t="s">
        <v>1</v>
      </c>
      <c r="N551" s="216" t="s">
        <v>41</v>
      </c>
      <c r="O551" s="57"/>
      <c r="P551" s="183">
        <f>O551*H551</f>
        <v>0</v>
      </c>
      <c r="Q551" s="183">
        <v>0</v>
      </c>
      <c r="R551" s="183">
        <f>Q551*H551</f>
        <v>0</v>
      </c>
      <c r="S551" s="183">
        <v>0</v>
      </c>
      <c r="T551" s="184">
        <f>S551*H551</f>
        <v>0</v>
      </c>
      <c r="AR551" s="14" t="s">
        <v>391</v>
      </c>
      <c r="AT551" s="14" t="s">
        <v>422</v>
      </c>
      <c r="AU551" s="14" t="s">
        <v>106</v>
      </c>
      <c r="AY551" s="14" t="s">
        <v>310</v>
      </c>
      <c r="BE551" s="185">
        <f>IF(N551="základní",J551,0)</f>
        <v>0</v>
      </c>
      <c r="BF551" s="185">
        <f>IF(N551="snížená",J551,0)</f>
        <v>0</v>
      </c>
      <c r="BG551" s="185">
        <f>IF(N551="zákl. přenesená",J551,0)</f>
        <v>0</v>
      </c>
      <c r="BH551" s="185">
        <f>IF(N551="sníž. přenesená",J551,0)</f>
        <v>0</v>
      </c>
      <c r="BI551" s="185">
        <f>IF(N551="nulová",J551,0)</f>
        <v>0</v>
      </c>
      <c r="BJ551" s="14" t="s">
        <v>106</v>
      </c>
      <c r="BK551" s="185">
        <f>ROUND(I551*H551,2)</f>
        <v>0</v>
      </c>
      <c r="BL551" s="14" t="s">
        <v>314</v>
      </c>
      <c r="BM551" s="14" t="s">
        <v>4024</v>
      </c>
    </row>
    <row r="552" spans="2:51" s="11" customFormat="1" ht="11.25">
      <c r="B552" s="186"/>
      <c r="C552" s="187"/>
      <c r="D552" s="188" t="s">
        <v>325</v>
      </c>
      <c r="E552" s="189" t="s">
        <v>3448</v>
      </c>
      <c r="F552" s="190" t="s">
        <v>3551</v>
      </c>
      <c r="G552" s="187"/>
      <c r="H552" s="191">
        <v>8</v>
      </c>
      <c r="I552" s="192"/>
      <c r="J552" s="187"/>
      <c r="K552" s="187"/>
      <c r="L552" s="193"/>
      <c r="M552" s="194"/>
      <c r="N552" s="195"/>
      <c r="O552" s="195"/>
      <c r="P552" s="195"/>
      <c r="Q552" s="195"/>
      <c r="R552" s="195"/>
      <c r="S552" s="195"/>
      <c r="T552" s="196"/>
      <c r="AT552" s="197" t="s">
        <v>325</v>
      </c>
      <c r="AU552" s="197" t="s">
        <v>106</v>
      </c>
      <c r="AV552" s="11" t="s">
        <v>106</v>
      </c>
      <c r="AW552" s="11" t="s">
        <v>31</v>
      </c>
      <c r="AX552" s="11" t="s">
        <v>77</v>
      </c>
      <c r="AY552" s="197" t="s">
        <v>310</v>
      </c>
    </row>
    <row r="553" spans="2:65" s="1" customFormat="1" ht="16.5" customHeight="1">
      <c r="B553" s="31"/>
      <c r="C553" s="208" t="s">
        <v>958</v>
      </c>
      <c r="D553" s="208" t="s">
        <v>422</v>
      </c>
      <c r="E553" s="209" t="s">
        <v>4025</v>
      </c>
      <c r="F553" s="210" t="s">
        <v>4026</v>
      </c>
      <c r="G553" s="211" t="s">
        <v>720</v>
      </c>
      <c r="H553" s="212">
        <v>22</v>
      </c>
      <c r="I553" s="213"/>
      <c r="J553" s="212">
        <f>ROUND(I553*H553,2)</f>
        <v>0</v>
      </c>
      <c r="K553" s="210" t="s">
        <v>402</v>
      </c>
      <c r="L553" s="214"/>
      <c r="M553" s="215" t="s">
        <v>1</v>
      </c>
      <c r="N553" s="216" t="s">
        <v>41</v>
      </c>
      <c r="O553" s="57"/>
      <c r="P553" s="183">
        <f>O553*H553</f>
        <v>0</v>
      </c>
      <c r="Q553" s="183">
        <v>0</v>
      </c>
      <c r="R553" s="183">
        <f>Q553*H553</f>
        <v>0</v>
      </c>
      <c r="S553" s="183">
        <v>0</v>
      </c>
      <c r="T553" s="184">
        <f>S553*H553</f>
        <v>0</v>
      </c>
      <c r="AR553" s="14" t="s">
        <v>391</v>
      </c>
      <c r="AT553" s="14" t="s">
        <v>422</v>
      </c>
      <c r="AU553" s="14" t="s">
        <v>106</v>
      </c>
      <c r="AY553" s="14" t="s">
        <v>310</v>
      </c>
      <c r="BE553" s="185">
        <f>IF(N553="základní",J553,0)</f>
        <v>0</v>
      </c>
      <c r="BF553" s="185">
        <f>IF(N553="snížená",J553,0)</f>
        <v>0</v>
      </c>
      <c r="BG553" s="185">
        <f>IF(N553="zákl. přenesená",J553,0)</f>
        <v>0</v>
      </c>
      <c r="BH553" s="185">
        <f>IF(N553="sníž. přenesená",J553,0)</f>
        <v>0</v>
      </c>
      <c r="BI553" s="185">
        <f>IF(N553="nulová",J553,0)</f>
        <v>0</v>
      </c>
      <c r="BJ553" s="14" t="s">
        <v>106</v>
      </c>
      <c r="BK553" s="185">
        <f>ROUND(I553*H553,2)</f>
        <v>0</v>
      </c>
      <c r="BL553" s="14" t="s">
        <v>314</v>
      </c>
      <c r="BM553" s="14" t="s">
        <v>4027</v>
      </c>
    </row>
    <row r="554" spans="2:51" s="11" customFormat="1" ht="11.25">
      <c r="B554" s="186"/>
      <c r="C554" s="187"/>
      <c r="D554" s="188" t="s">
        <v>325</v>
      </c>
      <c r="E554" s="189" t="s">
        <v>962</v>
      </c>
      <c r="F554" s="190" t="s">
        <v>4028</v>
      </c>
      <c r="G554" s="187"/>
      <c r="H554" s="191">
        <v>22</v>
      </c>
      <c r="I554" s="192"/>
      <c r="J554" s="187"/>
      <c r="K554" s="187"/>
      <c r="L554" s="193"/>
      <c r="M554" s="194"/>
      <c r="N554" s="195"/>
      <c r="O554" s="195"/>
      <c r="P554" s="195"/>
      <c r="Q554" s="195"/>
      <c r="R554" s="195"/>
      <c r="S554" s="195"/>
      <c r="T554" s="196"/>
      <c r="AT554" s="197" t="s">
        <v>325</v>
      </c>
      <c r="AU554" s="197" t="s">
        <v>106</v>
      </c>
      <c r="AV554" s="11" t="s">
        <v>106</v>
      </c>
      <c r="AW554" s="11" t="s">
        <v>31</v>
      </c>
      <c r="AX554" s="11" t="s">
        <v>77</v>
      </c>
      <c r="AY554" s="197" t="s">
        <v>310</v>
      </c>
    </row>
    <row r="555" spans="2:65" s="1" customFormat="1" ht="16.5" customHeight="1">
      <c r="B555" s="31"/>
      <c r="C555" s="208" t="s">
        <v>966</v>
      </c>
      <c r="D555" s="208" t="s">
        <v>422</v>
      </c>
      <c r="E555" s="209" t="s">
        <v>4029</v>
      </c>
      <c r="F555" s="210" t="s">
        <v>4030</v>
      </c>
      <c r="G555" s="211" t="s">
        <v>720</v>
      </c>
      <c r="H555" s="212">
        <v>2</v>
      </c>
      <c r="I555" s="213"/>
      <c r="J555" s="212">
        <f>ROUND(I555*H555,2)</f>
        <v>0</v>
      </c>
      <c r="K555" s="210" t="s">
        <v>402</v>
      </c>
      <c r="L555" s="214"/>
      <c r="M555" s="215" t="s">
        <v>1</v>
      </c>
      <c r="N555" s="216" t="s">
        <v>41</v>
      </c>
      <c r="O555" s="57"/>
      <c r="P555" s="183">
        <f>O555*H555</f>
        <v>0</v>
      </c>
      <c r="Q555" s="183">
        <v>0</v>
      </c>
      <c r="R555" s="183">
        <f>Q555*H555</f>
        <v>0</v>
      </c>
      <c r="S555" s="183">
        <v>0</v>
      </c>
      <c r="T555" s="184">
        <f>S555*H555</f>
        <v>0</v>
      </c>
      <c r="AR555" s="14" t="s">
        <v>391</v>
      </c>
      <c r="AT555" s="14" t="s">
        <v>422</v>
      </c>
      <c r="AU555" s="14" t="s">
        <v>106</v>
      </c>
      <c r="AY555" s="14" t="s">
        <v>310</v>
      </c>
      <c r="BE555" s="185">
        <f>IF(N555="základní",J555,0)</f>
        <v>0</v>
      </c>
      <c r="BF555" s="185">
        <f>IF(N555="snížená",J555,0)</f>
        <v>0</v>
      </c>
      <c r="BG555" s="185">
        <f>IF(N555="zákl. přenesená",J555,0)</f>
        <v>0</v>
      </c>
      <c r="BH555" s="185">
        <f>IF(N555="sníž. přenesená",J555,0)</f>
        <v>0</v>
      </c>
      <c r="BI555" s="185">
        <f>IF(N555="nulová",J555,0)</f>
        <v>0</v>
      </c>
      <c r="BJ555" s="14" t="s">
        <v>106</v>
      </c>
      <c r="BK555" s="185">
        <f>ROUND(I555*H555,2)</f>
        <v>0</v>
      </c>
      <c r="BL555" s="14" t="s">
        <v>314</v>
      </c>
      <c r="BM555" s="14" t="s">
        <v>4031</v>
      </c>
    </row>
    <row r="556" spans="2:51" s="11" customFormat="1" ht="11.25">
      <c r="B556" s="186"/>
      <c r="C556" s="187"/>
      <c r="D556" s="188" t="s">
        <v>325</v>
      </c>
      <c r="E556" s="189" t="s">
        <v>970</v>
      </c>
      <c r="F556" s="190" t="s">
        <v>106</v>
      </c>
      <c r="G556" s="187"/>
      <c r="H556" s="191">
        <v>2</v>
      </c>
      <c r="I556" s="192"/>
      <c r="J556" s="187"/>
      <c r="K556" s="187"/>
      <c r="L556" s="193"/>
      <c r="M556" s="194"/>
      <c r="N556" s="195"/>
      <c r="O556" s="195"/>
      <c r="P556" s="195"/>
      <c r="Q556" s="195"/>
      <c r="R556" s="195"/>
      <c r="S556" s="195"/>
      <c r="T556" s="196"/>
      <c r="AT556" s="197" t="s">
        <v>325</v>
      </c>
      <c r="AU556" s="197" t="s">
        <v>106</v>
      </c>
      <c r="AV556" s="11" t="s">
        <v>106</v>
      </c>
      <c r="AW556" s="11" t="s">
        <v>31</v>
      </c>
      <c r="AX556" s="11" t="s">
        <v>77</v>
      </c>
      <c r="AY556" s="197" t="s">
        <v>310</v>
      </c>
    </row>
    <row r="557" spans="2:65" s="1" customFormat="1" ht="16.5" customHeight="1">
      <c r="B557" s="31"/>
      <c r="C557" s="208" t="s">
        <v>974</v>
      </c>
      <c r="D557" s="208" t="s">
        <v>422</v>
      </c>
      <c r="E557" s="209" t="s">
        <v>4032</v>
      </c>
      <c r="F557" s="210" t="s">
        <v>4033</v>
      </c>
      <c r="G557" s="211" t="s">
        <v>720</v>
      </c>
      <c r="H557" s="212">
        <v>46</v>
      </c>
      <c r="I557" s="213"/>
      <c r="J557" s="212">
        <f>ROUND(I557*H557,2)</f>
        <v>0</v>
      </c>
      <c r="K557" s="210" t="s">
        <v>402</v>
      </c>
      <c r="L557" s="214"/>
      <c r="M557" s="215" t="s">
        <v>1</v>
      </c>
      <c r="N557" s="216" t="s">
        <v>41</v>
      </c>
      <c r="O557" s="57"/>
      <c r="P557" s="183">
        <f>O557*H557</f>
        <v>0</v>
      </c>
      <c r="Q557" s="183">
        <v>0</v>
      </c>
      <c r="R557" s="183">
        <f>Q557*H557</f>
        <v>0</v>
      </c>
      <c r="S557" s="183">
        <v>0</v>
      </c>
      <c r="T557" s="184">
        <f>S557*H557</f>
        <v>0</v>
      </c>
      <c r="AR557" s="14" t="s">
        <v>391</v>
      </c>
      <c r="AT557" s="14" t="s">
        <v>422</v>
      </c>
      <c r="AU557" s="14" t="s">
        <v>106</v>
      </c>
      <c r="AY557" s="14" t="s">
        <v>310</v>
      </c>
      <c r="BE557" s="185">
        <f>IF(N557="základní",J557,0)</f>
        <v>0</v>
      </c>
      <c r="BF557" s="185">
        <f>IF(N557="snížená",J557,0)</f>
        <v>0</v>
      </c>
      <c r="BG557" s="185">
        <f>IF(N557="zákl. přenesená",J557,0)</f>
        <v>0</v>
      </c>
      <c r="BH557" s="185">
        <f>IF(N557="sníž. přenesená",J557,0)</f>
        <v>0</v>
      </c>
      <c r="BI557" s="185">
        <f>IF(N557="nulová",J557,0)</f>
        <v>0</v>
      </c>
      <c r="BJ557" s="14" t="s">
        <v>106</v>
      </c>
      <c r="BK557" s="185">
        <f>ROUND(I557*H557,2)</f>
        <v>0</v>
      </c>
      <c r="BL557" s="14" t="s">
        <v>314</v>
      </c>
      <c r="BM557" s="14" t="s">
        <v>4034</v>
      </c>
    </row>
    <row r="558" spans="2:51" s="11" customFormat="1" ht="11.25">
      <c r="B558" s="186"/>
      <c r="C558" s="187"/>
      <c r="D558" s="188" t="s">
        <v>325</v>
      </c>
      <c r="E558" s="189" t="s">
        <v>3455</v>
      </c>
      <c r="F558" s="190" t="s">
        <v>4035</v>
      </c>
      <c r="G558" s="187"/>
      <c r="H558" s="191">
        <v>46</v>
      </c>
      <c r="I558" s="192"/>
      <c r="J558" s="187"/>
      <c r="K558" s="187"/>
      <c r="L558" s="193"/>
      <c r="M558" s="194"/>
      <c r="N558" s="195"/>
      <c r="O558" s="195"/>
      <c r="P558" s="195"/>
      <c r="Q558" s="195"/>
      <c r="R558" s="195"/>
      <c r="S558" s="195"/>
      <c r="T558" s="196"/>
      <c r="AT558" s="197" t="s">
        <v>325</v>
      </c>
      <c r="AU558" s="197" t="s">
        <v>106</v>
      </c>
      <c r="AV558" s="11" t="s">
        <v>106</v>
      </c>
      <c r="AW558" s="11" t="s">
        <v>31</v>
      </c>
      <c r="AX558" s="11" t="s">
        <v>77</v>
      </c>
      <c r="AY558" s="197" t="s">
        <v>310</v>
      </c>
    </row>
    <row r="559" spans="2:65" s="1" customFormat="1" ht="16.5" customHeight="1">
      <c r="B559" s="31"/>
      <c r="C559" s="208" t="s">
        <v>980</v>
      </c>
      <c r="D559" s="208" t="s">
        <v>422</v>
      </c>
      <c r="E559" s="209" t="s">
        <v>4036</v>
      </c>
      <c r="F559" s="210" t="s">
        <v>4037</v>
      </c>
      <c r="G559" s="211" t="s">
        <v>720</v>
      </c>
      <c r="H559" s="212">
        <v>1</v>
      </c>
      <c r="I559" s="213"/>
      <c r="J559" s="212">
        <f>ROUND(I559*H559,2)</f>
        <v>0</v>
      </c>
      <c r="K559" s="210" t="s">
        <v>402</v>
      </c>
      <c r="L559" s="214"/>
      <c r="M559" s="215" t="s">
        <v>1</v>
      </c>
      <c r="N559" s="216" t="s">
        <v>41</v>
      </c>
      <c r="O559" s="57"/>
      <c r="P559" s="183">
        <f>O559*H559</f>
        <v>0</v>
      </c>
      <c r="Q559" s="183">
        <v>0</v>
      </c>
      <c r="R559" s="183">
        <f>Q559*H559</f>
        <v>0</v>
      </c>
      <c r="S559" s="183">
        <v>0</v>
      </c>
      <c r="T559" s="184">
        <f>S559*H559</f>
        <v>0</v>
      </c>
      <c r="AR559" s="14" t="s">
        <v>391</v>
      </c>
      <c r="AT559" s="14" t="s">
        <v>422</v>
      </c>
      <c r="AU559" s="14" t="s">
        <v>106</v>
      </c>
      <c r="AY559" s="14" t="s">
        <v>310</v>
      </c>
      <c r="BE559" s="185">
        <f>IF(N559="základní",J559,0)</f>
        <v>0</v>
      </c>
      <c r="BF559" s="185">
        <f>IF(N559="snížená",J559,0)</f>
        <v>0</v>
      </c>
      <c r="BG559" s="185">
        <f>IF(N559="zákl. přenesená",J559,0)</f>
        <v>0</v>
      </c>
      <c r="BH559" s="185">
        <f>IF(N559="sníž. přenesená",J559,0)</f>
        <v>0</v>
      </c>
      <c r="BI559" s="185">
        <f>IF(N559="nulová",J559,0)</f>
        <v>0</v>
      </c>
      <c r="BJ559" s="14" t="s">
        <v>106</v>
      </c>
      <c r="BK559" s="185">
        <f>ROUND(I559*H559,2)</f>
        <v>0</v>
      </c>
      <c r="BL559" s="14" t="s">
        <v>314</v>
      </c>
      <c r="BM559" s="14" t="s">
        <v>4038</v>
      </c>
    </row>
    <row r="560" spans="2:51" s="11" customFormat="1" ht="11.25">
      <c r="B560" s="186"/>
      <c r="C560" s="187"/>
      <c r="D560" s="188" t="s">
        <v>325</v>
      </c>
      <c r="E560" s="189" t="s">
        <v>984</v>
      </c>
      <c r="F560" s="190" t="s">
        <v>77</v>
      </c>
      <c r="G560" s="187"/>
      <c r="H560" s="191">
        <v>1</v>
      </c>
      <c r="I560" s="192"/>
      <c r="J560" s="187"/>
      <c r="K560" s="187"/>
      <c r="L560" s="193"/>
      <c r="M560" s="194"/>
      <c r="N560" s="195"/>
      <c r="O560" s="195"/>
      <c r="P560" s="195"/>
      <c r="Q560" s="195"/>
      <c r="R560" s="195"/>
      <c r="S560" s="195"/>
      <c r="T560" s="196"/>
      <c r="AT560" s="197" t="s">
        <v>325</v>
      </c>
      <c r="AU560" s="197" t="s">
        <v>106</v>
      </c>
      <c r="AV560" s="11" t="s">
        <v>106</v>
      </c>
      <c r="AW560" s="11" t="s">
        <v>31</v>
      </c>
      <c r="AX560" s="11" t="s">
        <v>77</v>
      </c>
      <c r="AY560" s="197" t="s">
        <v>310</v>
      </c>
    </row>
    <row r="561" spans="2:65" s="1" customFormat="1" ht="16.5" customHeight="1">
      <c r="B561" s="31"/>
      <c r="C561" s="208" t="s">
        <v>987</v>
      </c>
      <c r="D561" s="208" t="s">
        <v>422</v>
      </c>
      <c r="E561" s="209" t="s">
        <v>3899</v>
      </c>
      <c r="F561" s="210" t="s">
        <v>4039</v>
      </c>
      <c r="G561" s="211" t="s">
        <v>720</v>
      </c>
      <c r="H561" s="212">
        <v>2</v>
      </c>
      <c r="I561" s="213"/>
      <c r="J561" s="212">
        <f>ROUND(I561*H561,2)</f>
        <v>0</v>
      </c>
      <c r="K561" s="210" t="s">
        <v>402</v>
      </c>
      <c r="L561" s="214"/>
      <c r="M561" s="215" t="s">
        <v>1</v>
      </c>
      <c r="N561" s="216" t="s">
        <v>41</v>
      </c>
      <c r="O561" s="57"/>
      <c r="P561" s="183">
        <f>O561*H561</f>
        <v>0</v>
      </c>
      <c r="Q561" s="183">
        <v>0</v>
      </c>
      <c r="R561" s="183">
        <f>Q561*H561</f>
        <v>0</v>
      </c>
      <c r="S561" s="183">
        <v>0</v>
      </c>
      <c r="T561" s="184">
        <f>S561*H561</f>
        <v>0</v>
      </c>
      <c r="AR561" s="14" t="s">
        <v>391</v>
      </c>
      <c r="AT561" s="14" t="s">
        <v>422</v>
      </c>
      <c r="AU561" s="14" t="s">
        <v>106</v>
      </c>
      <c r="AY561" s="14" t="s">
        <v>310</v>
      </c>
      <c r="BE561" s="185">
        <f>IF(N561="základní",J561,0)</f>
        <v>0</v>
      </c>
      <c r="BF561" s="185">
        <f>IF(N561="snížená",J561,0)</f>
        <v>0</v>
      </c>
      <c r="BG561" s="185">
        <f>IF(N561="zákl. přenesená",J561,0)</f>
        <v>0</v>
      </c>
      <c r="BH561" s="185">
        <f>IF(N561="sníž. přenesená",J561,0)</f>
        <v>0</v>
      </c>
      <c r="BI561" s="185">
        <f>IF(N561="nulová",J561,0)</f>
        <v>0</v>
      </c>
      <c r="BJ561" s="14" t="s">
        <v>106</v>
      </c>
      <c r="BK561" s="185">
        <f>ROUND(I561*H561,2)</f>
        <v>0</v>
      </c>
      <c r="BL561" s="14" t="s">
        <v>314</v>
      </c>
      <c r="BM561" s="14" t="s">
        <v>4040</v>
      </c>
    </row>
    <row r="562" spans="2:51" s="11" customFormat="1" ht="11.25">
      <c r="B562" s="186"/>
      <c r="C562" s="187"/>
      <c r="D562" s="188" t="s">
        <v>325</v>
      </c>
      <c r="E562" s="189" t="s">
        <v>991</v>
      </c>
      <c r="F562" s="190" t="s">
        <v>106</v>
      </c>
      <c r="G562" s="187"/>
      <c r="H562" s="191">
        <v>2</v>
      </c>
      <c r="I562" s="192"/>
      <c r="J562" s="187"/>
      <c r="K562" s="187"/>
      <c r="L562" s="193"/>
      <c r="M562" s="194"/>
      <c r="N562" s="195"/>
      <c r="O562" s="195"/>
      <c r="P562" s="195"/>
      <c r="Q562" s="195"/>
      <c r="R562" s="195"/>
      <c r="S562" s="195"/>
      <c r="T562" s="196"/>
      <c r="AT562" s="197" t="s">
        <v>325</v>
      </c>
      <c r="AU562" s="197" t="s">
        <v>106</v>
      </c>
      <c r="AV562" s="11" t="s">
        <v>106</v>
      </c>
      <c r="AW562" s="11" t="s">
        <v>31</v>
      </c>
      <c r="AX562" s="11" t="s">
        <v>77</v>
      </c>
      <c r="AY562" s="197" t="s">
        <v>310</v>
      </c>
    </row>
    <row r="563" spans="2:63" s="10" customFormat="1" ht="22.9" customHeight="1">
      <c r="B563" s="159"/>
      <c r="C563" s="160"/>
      <c r="D563" s="161" t="s">
        <v>68</v>
      </c>
      <c r="E563" s="173" t="s">
        <v>4041</v>
      </c>
      <c r="F563" s="173" t="s">
        <v>4042</v>
      </c>
      <c r="G563" s="160"/>
      <c r="H563" s="160"/>
      <c r="I563" s="163"/>
      <c r="J563" s="174">
        <f>BK563</f>
        <v>0</v>
      </c>
      <c r="K563" s="160"/>
      <c r="L563" s="165"/>
      <c r="M563" s="166"/>
      <c r="N563" s="167"/>
      <c r="O563" s="167"/>
      <c r="P563" s="168">
        <f>SUM(P564:P577)</f>
        <v>0</v>
      </c>
      <c r="Q563" s="167"/>
      <c r="R563" s="168">
        <f>SUM(R564:R577)</f>
        <v>0</v>
      </c>
      <c r="S563" s="167"/>
      <c r="T563" s="169">
        <f>SUM(T564:T577)</f>
        <v>0</v>
      </c>
      <c r="AR563" s="170" t="s">
        <v>314</v>
      </c>
      <c r="AT563" s="171" t="s">
        <v>68</v>
      </c>
      <c r="AU563" s="171" t="s">
        <v>77</v>
      </c>
      <c r="AY563" s="170" t="s">
        <v>310</v>
      </c>
      <c r="BK563" s="172">
        <f>SUM(BK564:BK577)</f>
        <v>0</v>
      </c>
    </row>
    <row r="564" spans="2:65" s="1" customFormat="1" ht="16.5" customHeight="1">
      <c r="B564" s="31"/>
      <c r="C564" s="208" t="s">
        <v>993</v>
      </c>
      <c r="D564" s="208" t="s">
        <v>422</v>
      </c>
      <c r="E564" s="209" t="s">
        <v>4043</v>
      </c>
      <c r="F564" s="210" t="s">
        <v>4044</v>
      </c>
      <c r="G564" s="211" t="s">
        <v>720</v>
      </c>
      <c r="H564" s="212">
        <v>2</v>
      </c>
      <c r="I564" s="213"/>
      <c r="J564" s="212">
        <f>ROUND(I564*H564,2)</f>
        <v>0</v>
      </c>
      <c r="K564" s="210" t="s">
        <v>402</v>
      </c>
      <c r="L564" s="214"/>
      <c r="M564" s="215" t="s">
        <v>1</v>
      </c>
      <c r="N564" s="216" t="s">
        <v>41</v>
      </c>
      <c r="O564" s="57"/>
      <c r="P564" s="183">
        <f>O564*H564</f>
        <v>0</v>
      </c>
      <c r="Q564" s="183">
        <v>0</v>
      </c>
      <c r="R564" s="183">
        <f>Q564*H564</f>
        <v>0</v>
      </c>
      <c r="S564" s="183">
        <v>0</v>
      </c>
      <c r="T564" s="184">
        <f>S564*H564</f>
        <v>0</v>
      </c>
      <c r="AR564" s="14" t="s">
        <v>391</v>
      </c>
      <c r="AT564" s="14" t="s">
        <v>422</v>
      </c>
      <c r="AU564" s="14" t="s">
        <v>106</v>
      </c>
      <c r="AY564" s="14" t="s">
        <v>310</v>
      </c>
      <c r="BE564" s="185">
        <f>IF(N564="základní",J564,0)</f>
        <v>0</v>
      </c>
      <c r="BF564" s="185">
        <f>IF(N564="snížená",J564,0)</f>
        <v>0</v>
      </c>
      <c r="BG564" s="185">
        <f>IF(N564="zákl. přenesená",J564,0)</f>
        <v>0</v>
      </c>
      <c r="BH564" s="185">
        <f>IF(N564="sníž. přenesená",J564,0)</f>
        <v>0</v>
      </c>
      <c r="BI564" s="185">
        <f>IF(N564="nulová",J564,0)</f>
        <v>0</v>
      </c>
      <c r="BJ564" s="14" t="s">
        <v>106</v>
      </c>
      <c r="BK564" s="185">
        <f>ROUND(I564*H564,2)</f>
        <v>0</v>
      </c>
      <c r="BL564" s="14" t="s">
        <v>314</v>
      </c>
      <c r="BM564" s="14" t="s">
        <v>4045</v>
      </c>
    </row>
    <row r="565" spans="2:51" s="11" customFormat="1" ht="11.25">
      <c r="B565" s="186"/>
      <c r="C565" s="187"/>
      <c r="D565" s="188" t="s">
        <v>325</v>
      </c>
      <c r="E565" s="189" t="s">
        <v>997</v>
      </c>
      <c r="F565" s="190" t="s">
        <v>106</v>
      </c>
      <c r="G565" s="187"/>
      <c r="H565" s="191">
        <v>2</v>
      </c>
      <c r="I565" s="192"/>
      <c r="J565" s="187"/>
      <c r="K565" s="187"/>
      <c r="L565" s="193"/>
      <c r="M565" s="194"/>
      <c r="N565" s="195"/>
      <c r="O565" s="195"/>
      <c r="P565" s="195"/>
      <c r="Q565" s="195"/>
      <c r="R565" s="195"/>
      <c r="S565" s="195"/>
      <c r="T565" s="196"/>
      <c r="AT565" s="197" t="s">
        <v>325</v>
      </c>
      <c r="AU565" s="197" t="s">
        <v>106</v>
      </c>
      <c r="AV565" s="11" t="s">
        <v>106</v>
      </c>
      <c r="AW565" s="11" t="s">
        <v>31</v>
      </c>
      <c r="AX565" s="11" t="s">
        <v>77</v>
      </c>
      <c r="AY565" s="197" t="s">
        <v>310</v>
      </c>
    </row>
    <row r="566" spans="2:65" s="1" customFormat="1" ht="16.5" customHeight="1">
      <c r="B566" s="31"/>
      <c r="C566" s="208" t="s">
        <v>1001</v>
      </c>
      <c r="D566" s="208" t="s">
        <v>422</v>
      </c>
      <c r="E566" s="209" t="s">
        <v>4046</v>
      </c>
      <c r="F566" s="210" t="s">
        <v>3999</v>
      </c>
      <c r="G566" s="211" t="s">
        <v>720</v>
      </c>
      <c r="H566" s="212">
        <v>2</v>
      </c>
      <c r="I566" s="213"/>
      <c r="J566" s="212">
        <f>ROUND(I566*H566,2)</f>
        <v>0</v>
      </c>
      <c r="K566" s="210" t="s">
        <v>402</v>
      </c>
      <c r="L566" s="214"/>
      <c r="M566" s="215" t="s">
        <v>1</v>
      </c>
      <c r="N566" s="216" t="s">
        <v>41</v>
      </c>
      <c r="O566" s="57"/>
      <c r="P566" s="183">
        <f>O566*H566</f>
        <v>0</v>
      </c>
      <c r="Q566" s="183">
        <v>0</v>
      </c>
      <c r="R566" s="183">
        <f>Q566*H566</f>
        <v>0</v>
      </c>
      <c r="S566" s="183">
        <v>0</v>
      </c>
      <c r="T566" s="184">
        <f>S566*H566</f>
        <v>0</v>
      </c>
      <c r="AR566" s="14" t="s">
        <v>391</v>
      </c>
      <c r="AT566" s="14" t="s">
        <v>422</v>
      </c>
      <c r="AU566" s="14" t="s">
        <v>106</v>
      </c>
      <c r="AY566" s="14" t="s">
        <v>310</v>
      </c>
      <c r="BE566" s="185">
        <f>IF(N566="základní",J566,0)</f>
        <v>0</v>
      </c>
      <c r="BF566" s="185">
        <f>IF(N566="snížená",J566,0)</f>
        <v>0</v>
      </c>
      <c r="BG566" s="185">
        <f>IF(N566="zákl. přenesená",J566,0)</f>
        <v>0</v>
      </c>
      <c r="BH566" s="185">
        <f>IF(N566="sníž. přenesená",J566,0)</f>
        <v>0</v>
      </c>
      <c r="BI566" s="185">
        <f>IF(N566="nulová",J566,0)</f>
        <v>0</v>
      </c>
      <c r="BJ566" s="14" t="s">
        <v>106</v>
      </c>
      <c r="BK566" s="185">
        <f>ROUND(I566*H566,2)</f>
        <v>0</v>
      </c>
      <c r="BL566" s="14" t="s">
        <v>314</v>
      </c>
      <c r="BM566" s="14" t="s">
        <v>4047</v>
      </c>
    </row>
    <row r="567" spans="2:51" s="11" customFormat="1" ht="11.25">
      <c r="B567" s="186"/>
      <c r="C567" s="187"/>
      <c r="D567" s="188" t="s">
        <v>325</v>
      </c>
      <c r="E567" s="189" t="s">
        <v>1005</v>
      </c>
      <c r="F567" s="190" t="s">
        <v>106</v>
      </c>
      <c r="G567" s="187"/>
      <c r="H567" s="191">
        <v>2</v>
      </c>
      <c r="I567" s="192"/>
      <c r="J567" s="187"/>
      <c r="K567" s="187"/>
      <c r="L567" s="193"/>
      <c r="M567" s="194"/>
      <c r="N567" s="195"/>
      <c r="O567" s="195"/>
      <c r="P567" s="195"/>
      <c r="Q567" s="195"/>
      <c r="R567" s="195"/>
      <c r="S567" s="195"/>
      <c r="T567" s="196"/>
      <c r="AT567" s="197" t="s">
        <v>325</v>
      </c>
      <c r="AU567" s="197" t="s">
        <v>106</v>
      </c>
      <c r="AV567" s="11" t="s">
        <v>106</v>
      </c>
      <c r="AW567" s="11" t="s">
        <v>31</v>
      </c>
      <c r="AX567" s="11" t="s">
        <v>77</v>
      </c>
      <c r="AY567" s="197" t="s">
        <v>310</v>
      </c>
    </row>
    <row r="568" spans="2:65" s="1" customFormat="1" ht="16.5" customHeight="1">
      <c r="B568" s="31"/>
      <c r="C568" s="208" t="s">
        <v>1009</v>
      </c>
      <c r="D568" s="208" t="s">
        <v>422</v>
      </c>
      <c r="E568" s="209" t="s">
        <v>4048</v>
      </c>
      <c r="F568" s="210" t="s">
        <v>4049</v>
      </c>
      <c r="G568" s="211" t="s">
        <v>720</v>
      </c>
      <c r="H568" s="212">
        <v>4</v>
      </c>
      <c r="I568" s="213"/>
      <c r="J568" s="212">
        <f>ROUND(I568*H568,2)</f>
        <v>0</v>
      </c>
      <c r="K568" s="210" t="s">
        <v>402</v>
      </c>
      <c r="L568" s="214"/>
      <c r="M568" s="215" t="s">
        <v>1</v>
      </c>
      <c r="N568" s="216" t="s">
        <v>41</v>
      </c>
      <c r="O568" s="57"/>
      <c r="P568" s="183">
        <f>O568*H568</f>
        <v>0</v>
      </c>
      <c r="Q568" s="183">
        <v>0</v>
      </c>
      <c r="R568" s="183">
        <f>Q568*H568</f>
        <v>0</v>
      </c>
      <c r="S568" s="183">
        <v>0</v>
      </c>
      <c r="T568" s="184">
        <f>S568*H568</f>
        <v>0</v>
      </c>
      <c r="AR568" s="14" t="s">
        <v>391</v>
      </c>
      <c r="AT568" s="14" t="s">
        <v>422</v>
      </c>
      <c r="AU568" s="14" t="s">
        <v>106</v>
      </c>
      <c r="AY568" s="14" t="s">
        <v>310</v>
      </c>
      <c r="BE568" s="185">
        <f>IF(N568="základní",J568,0)</f>
        <v>0</v>
      </c>
      <c r="BF568" s="185">
        <f>IF(N568="snížená",J568,0)</f>
        <v>0</v>
      </c>
      <c r="BG568" s="185">
        <f>IF(N568="zákl. přenesená",J568,0)</f>
        <v>0</v>
      </c>
      <c r="BH568" s="185">
        <f>IF(N568="sníž. přenesená",J568,0)</f>
        <v>0</v>
      </c>
      <c r="BI568" s="185">
        <f>IF(N568="nulová",J568,0)</f>
        <v>0</v>
      </c>
      <c r="BJ568" s="14" t="s">
        <v>106</v>
      </c>
      <c r="BK568" s="185">
        <f>ROUND(I568*H568,2)</f>
        <v>0</v>
      </c>
      <c r="BL568" s="14" t="s">
        <v>314</v>
      </c>
      <c r="BM568" s="14" t="s">
        <v>4050</v>
      </c>
    </row>
    <row r="569" spans="2:51" s="11" customFormat="1" ht="11.25">
      <c r="B569" s="186"/>
      <c r="C569" s="187"/>
      <c r="D569" s="188" t="s">
        <v>325</v>
      </c>
      <c r="E569" s="189" t="s">
        <v>1014</v>
      </c>
      <c r="F569" s="190" t="s">
        <v>314</v>
      </c>
      <c r="G569" s="187"/>
      <c r="H569" s="191">
        <v>4</v>
      </c>
      <c r="I569" s="192"/>
      <c r="J569" s="187"/>
      <c r="K569" s="187"/>
      <c r="L569" s="193"/>
      <c r="M569" s="194"/>
      <c r="N569" s="195"/>
      <c r="O569" s="195"/>
      <c r="P569" s="195"/>
      <c r="Q569" s="195"/>
      <c r="R569" s="195"/>
      <c r="S569" s="195"/>
      <c r="T569" s="196"/>
      <c r="AT569" s="197" t="s">
        <v>325</v>
      </c>
      <c r="AU569" s="197" t="s">
        <v>106</v>
      </c>
      <c r="AV569" s="11" t="s">
        <v>106</v>
      </c>
      <c r="AW569" s="11" t="s">
        <v>31</v>
      </c>
      <c r="AX569" s="11" t="s">
        <v>77</v>
      </c>
      <c r="AY569" s="197" t="s">
        <v>310</v>
      </c>
    </row>
    <row r="570" spans="2:65" s="1" customFormat="1" ht="16.5" customHeight="1">
      <c r="B570" s="31"/>
      <c r="C570" s="208" t="s">
        <v>1016</v>
      </c>
      <c r="D570" s="208" t="s">
        <v>422</v>
      </c>
      <c r="E570" s="209" t="s">
        <v>4051</v>
      </c>
      <c r="F570" s="210" t="s">
        <v>4052</v>
      </c>
      <c r="G570" s="211" t="s">
        <v>720</v>
      </c>
      <c r="H570" s="212">
        <v>2</v>
      </c>
      <c r="I570" s="213"/>
      <c r="J570" s="212">
        <f>ROUND(I570*H570,2)</f>
        <v>0</v>
      </c>
      <c r="K570" s="210" t="s">
        <v>402</v>
      </c>
      <c r="L570" s="214"/>
      <c r="M570" s="215" t="s">
        <v>1</v>
      </c>
      <c r="N570" s="216" t="s">
        <v>41</v>
      </c>
      <c r="O570" s="57"/>
      <c r="P570" s="183">
        <f>O570*H570</f>
        <v>0</v>
      </c>
      <c r="Q570" s="183">
        <v>0</v>
      </c>
      <c r="R570" s="183">
        <f>Q570*H570</f>
        <v>0</v>
      </c>
      <c r="S570" s="183">
        <v>0</v>
      </c>
      <c r="T570" s="184">
        <f>S570*H570</f>
        <v>0</v>
      </c>
      <c r="AR570" s="14" t="s">
        <v>391</v>
      </c>
      <c r="AT570" s="14" t="s">
        <v>422</v>
      </c>
      <c r="AU570" s="14" t="s">
        <v>106</v>
      </c>
      <c r="AY570" s="14" t="s">
        <v>310</v>
      </c>
      <c r="BE570" s="185">
        <f>IF(N570="základní",J570,0)</f>
        <v>0</v>
      </c>
      <c r="BF570" s="185">
        <f>IF(N570="snížená",J570,0)</f>
        <v>0</v>
      </c>
      <c r="BG570" s="185">
        <f>IF(N570="zákl. přenesená",J570,0)</f>
        <v>0</v>
      </c>
      <c r="BH570" s="185">
        <f>IF(N570="sníž. přenesená",J570,0)</f>
        <v>0</v>
      </c>
      <c r="BI570" s="185">
        <f>IF(N570="nulová",J570,0)</f>
        <v>0</v>
      </c>
      <c r="BJ570" s="14" t="s">
        <v>106</v>
      </c>
      <c r="BK570" s="185">
        <f>ROUND(I570*H570,2)</f>
        <v>0</v>
      </c>
      <c r="BL570" s="14" t="s">
        <v>314</v>
      </c>
      <c r="BM570" s="14" t="s">
        <v>4053</v>
      </c>
    </row>
    <row r="571" spans="2:51" s="11" customFormat="1" ht="11.25">
      <c r="B571" s="186"/>
      <c r="C571" s="187"/>
      <c r="D571" s="188" t="s">
        <v>325</v>
      </c>
      <c r="E571" s="189" t="s">
        <v>1020</v>
      </c>
      <c r="F571" s="190" t="s">
        <v>106</v>
      </c>
      <c r="G571" s="187"/>
      <c r="H571" s="191">
        <v>2</v>
      </c>
      <c r="I571" s="192"/>
      <c r="J571" s="187"/>
      <c r="K571" s="187"/>
      <c r="L571" s="193"/>
      <c r="M571" s="194"/>
      <c r="N571" s="195"/>
      <c r="O571" s="195"/>
      <c r="P571" s="195"/>
      <c r="Q571" s="195"/>
      <c r="R571" s="195"/>
      <c r="S571" s="195"/>
      <c r="T571" s="196"/>
      <c r="AT571" s="197" t="s">
        <v>325</v>
      </c>
      <c r="AU571" s="197" t="s">
        <v>106</v>
      </c>
      <c r="AV571" s="11" t="s">
        <v>106</v>
      </c>
      <c r="AW571" s="11" t="s">
        <v>31</v>
      </c>
      <c r="AX571" s="11" t="s">
        <v>77</v>
      </c>
      <c r="AY571" s="197" t="s">
        <v>310</v>
      </c>
    </row>
    <row r="572" spans="2:65" s="1" customFormat="1" ht="16.5" customHeight="1">
      <c r="B572" s="31"/>
      <c r="C572" s="208" t="s">
        <v>1022</v>
      </c>
      <c r="D572" s="208" t="s">
        <v>422</v>
      </c>
      <c r="E572" s="209" t="s">
        <v>4054</v>
      </c>
      <c r="F572" s="210" t="s">
        <v>4055</v>
      </c>
      <c r="G572" s="211" t="s">
        <v>720</v>
      </c>
      <c r="H572" s="212">
        <v>2</v>
      </c>
      <c r="I572" s="213"/>
      <c r="J572" s="212">
        <f>ROUND(I572*H572,2)</f>
        <v>0</v>
      </c>
      <c r="K572" s="210" t="s">
        <v>402</v>
      </c>
      <c r="L572" s="214"/>
      <c r="M572" s="215" t="s">
        <v>1</v>
      </c>
      <c r="N572" s="216" t="s">
        <v>41</v>
      </c>
      <c r="O572" s="57"/>
      <c r="P572" s="183">
        <f>O572*H572</f>
        <v>0</v>
      </c>
      <c r="Q572" s="183">
        <v>0</v>
      </c>
      <c r="R572" s="183">
        <f>Q572*H572</f>
        <v>0</v>
      </c>
      <c r="S572" s="183">
        <v>0</v>
      </c>
      <c r="T572" s="184">
        <f>S572*H572</f>
        <v>0</v>
      </c>
      <c r="AR572" s="14" t="s">
        <v>391</v>
      </c>
      <c r="AT572" s="14" t="s">
        <v>422</v>
      </c>
      <c r="AU572" s="14" t="s">
        <v>106</v>
      </c>
      <c r="AY572" s="14" t="s">
        <v>310</v>
      </c>
      <c r="BE572" s="185">
        <f>IF(N572="základní",J572,0)</f>
        <v>0</v>
      </c>
      <c r="BF572" s="185">
        <f>IF(N572="snížená",J572,0)</f>
        <v>0</v>
      </c>
      <c r="BG572" s="185">
        <f>IF(N572="zákl. přenesená",J572,0)</f>
        <v>0</v>
      </c>
      <c r="BH572" s="185">
        <f>IF(N572="sníž. přenesená",J572,0)</f>
        <v>0</v>
      </c>
      <c r="BI572" s="185">
        <f>IF(N572="nulová",J572,0)</f>
        <v>0</v>
      </c>
      <c r="BJ572" s="14" t="s">
        <v>106</v>
      </c>
      <c r="BK572" s="185">
        <f>ROUND(I572*H572,2)</f>
        <v>0</v>
      </c>
      <c r="BL572" s="14" t="s">
        <v>314</v>
      </c>
      <c r="BM572" s="14" t="s">
        <v>4056</v>
      </c>
    </row>
    <row r="573" spans="2:51" s="11" customFormat="1" ht="11.25">
      <c r="B573" s="186"/>
      <c r="C573" s="187"/>
      <c r="D573" s="188" t="s">
        <v>325</v>
      </c>
      <c r="E573" s="189" t="s">
        <v>1026</v>
      </c>
      <c r="F573" s="190" t="s">
        <v>106</v>
      </c>
      <c r="G573" s="187"/>
      <c r="H573" s="191">
        <v>2</v>
      </c>
      <c r="I573" s="192"/>
      <c r="J573" s="187"/>
      <c r="K573" s="187"/>
      <c r="L573" s="193"/>
      <c r="M573" s="194"/>
      <c r="N573" s="195"/>
      <c r="O573" s="195"/>
      <c r="P573" s="195"/>
      <c r="Q573" s="195"/>
      <c r="R573" s="195"/>
      <c r="S573" s="195"/>
      <c r="T573" s="196"/>
      <c r="AT573" s="197" t="s">
        <v>325</v>
      </c>
      <c r="AU573" s="197" t="s">
        <v>106</v>
      </c>
      <c r="AV573" s="11" t="s">
        <v>106</v>
      </c>
      <c r="AW573" s="11" t="s">
        <v>31</v>
      </c>
      <c r="AX573" s="11" t="s">
        <v>77</v>
      </c>
      <c r="AY573" s="197" t="s">
        <v>310</v>
      </c>
    </row>
    <row r="574" spans="2:65" s="1" customFormat="1" ht="16.5" customHeight="1">
      <c r="B574" s="31"/>
      <c r="C574" s="208" t="s">
        <v>1028</v>
      </c>
      <c r="D574" s="208" t="s">
        <v>422</v>
      </c>
      <c r="E574" s="209" t="s">
        <v>4057</v>
      </c>
      <c r="F574" s="210" t="s">
        <v>4058</v>
      </c>
      <c r="G574" s="211" t="s">
        <v>320</v>
      </c>
      <c r="H574" s="212">
        <v>5</v>
      </c>
      <c r="I574" s="213"/>
      <c r="J574" s="212">
        <f>ROUND(I574*H574,2)</f>
        <v>0</v>
      </c>
      <c r="K574" s="210" t="s">
        <v>402</v>
      </c>
      <c r="L574" s="214"/>
      <c r="M574" s="215" t="s">
        <v>1</v>
      </c>
      <c r="N574" s="216" t="s">
        <v>41</v>
      </c>
      <c r="O574" s="57"/>
      <c r="P574" s="183">
        <f>O574*H574</f>
        <v>0</v>
      </c>
      <c r="Q574" s="183">
        <v>0</v>
      </c>
      <c r="R574" s="183">
        <f>Q574*H574</f>
        <v>0</v>
      </c>
      <c r="S574" s="183">
        <v>0</v>
      </c>
      <c r="T574" s="184">
        <f>S574*H574</f>
        <v>0</v>
      </c>
      <c r="AR574" s="14" t="s">
        <v>391</v>
      </c>
      <c r="AT574" s="14" t="s">
        <v>422</v>
      </c>
      <c r="AU574" s="14" t="s">
        <v>106</v>
      </c>
      <c r="AY574" s="14" t="s">
        <v>310</v>
      </c>
      <c r="BE574" s="185">
        <f>IF(N574="základní",J574,0)</f>
        <v>0</v>
      </c>
      <c r="BF574" s="185">
        <f>IF(N574="snížená",J574,0)</f>
        <v>0</v>
      </c>
      <c r="BG574" s="185">
        <f>IF(N574="zákl. přenesená",J574,0)</f>
        <v>0</v>
      </c>
      <c r="BH574" s="185">
        <f>IF(N574="sníž. přenesená",J574,0)</f>
        <v>0</v>
      </c>
      <c r="BI574" s="185">
        <f>IF(N574="nulová",J574,0)</f>
        <v>0</v>
      </c>
      <c r="BJ574" s="14" t="s">
        <v>106</v>
      </c>
      <c r="BK574" s="185">
        <f>ROUND(I574*H574,2)</f>
        <v>0</v>
      </c>
      <c r="BL574" s="14" t="s">
        <v>314</v>
      </c>
      <c r="BM574" s="14" t="s">
        <v>4059</v>
      </c>
    </row>
    <row r="575" spans="2:51" s="11" customFormat="1" ht="11.25">
      <c r="B575" s="186"/>
      <c r="C575" s="187"/>
      <c r="D575" s="188" t="s">
        <v>325</v>
      </c>
      <c r="E575" s="189" t="s">
        <v>1032</v>
      </c>
      <c r="F575" s="190" t="s">
        <v>3327</v>
      </c>
      <c r="G575" s="187"/>
      <c r="H575" s="191">
        <v>5</v>
      </c>
      <c r="I575" s="192"/>
      <c r="J575" s="187"/>
      <c r="K575" s="187"/>
      <c r="L575" s="193"/>
      <c r="M575" s="194"/>
      <c r="N575" s="195"/>
      <c r="O575" s="195"/>
      <c r="P575" s="195"/>
      <c r="Q575" s="195"/>
      <c r="R575" s="195"/>
      <c r="S575" s="195"/>
      <c r="T575" s="196"/>
      <c r="AT575" s="197" t="s">
        <v>325</v>
      </c>
      <c r="AU575" s="197" t="s">
        <v>106</v>
      </c>
      <c r="AV575" s="11" t="s">
        <v>106</v>
      </c>
      <c r="AW575" s="11" t="s">
        <v>31</v>
      </c>
      <c r="AX575" s="11" t="s">
        <v>77</v>
      </c>
      <c r="AY575" s="197" t="s">
        <v>310</v>
      </c>
    </row>
    <row r="576" spans="2:65" s="1" customFormat="1" ht="16.5" customHeight="1">
      <c r="B576" s="31"/>
      <c r="C576" s="208" t="s">
        <v>1034</v>
      </c>
      <c r="D576" s="208" t="s">
        <v>422</v>
      </c>
      <c r="E576" s="209" t="s">
        <v>4060</v>
      </c>
      <c r="F576" s="210" t="s">
        <v>4061</v>
      </c>
      <c r="G576" s="211" t="s">
        <v>720</v>
      </c>
      <c r="H576" s="212">
        <v>2</v>
      </c>
      <c r="I576" s="213"/>
      <c r="J576" s="212">
        <f>ROUND(I576*H576,2)</f>
        <v>0</v>
      </c>
      <c r="K576" s="210" t="s">
        <v>402</v>
      </c>
      <c r="L576" s="214"/>
      <c r="M576" s="215" t="s">
        <v>1</v>
      </c>
      <c r="N576" s="216" t="s">
        <v>41</v>
      </c>
      <c r="O576" s="57"/>
      <c r="P576" s="183">
        <f>O576*H576</f>
        <v>0</v>
      </c>
      <c r="Q576" s="183">
        <v>0</v>
      </c>
      <c r="R576" s="183">
        <f>Q576*H576</f>
        <v>0</v>
      </c>
      <c r="S576" s="183">
        <v>0</v>
      </c>
      <c r="T576" s="184">
        <f>S576*H576</f>
        <v>0</v>
      </c>
      <c r="AR576" s="14" t="s">
        <v>391</v>
      </c>
      <c r="AT576" s="14" t="s">
        <v>422</v>
      </c>
      <c r="AU576" s="14" t="s">
        <v>106</v>
      </c>
      <c r="AY576" s="14" t="s">
        <v>310</v>
      </c>
      <c r="BE576" s="185">
        <f>IF(N576="základní",J576,0)</f>
        <v>0</v>
      </c>
      <c r="BF576" s="185">
        <f>IF(N576="snížená",J576,0)</f>
        <v>0</v>
      </c>
      <c r="BG576" s="185">
        <f>IF(N576="zákl. přenesená",J576,0)</f>
        <v>0</v>
      </c>
      <c r="BH576" s="185">
        <f>IF(N576="sníž. přenesená",J576,0)</f>
        <v>0</v>
      </c>
      <c r="BI576" s="185">
        <f>IF(N576="nulová",J576,0)</f>
        <v>0</v>
      </c>
      <c r="BJ576" s="14" t="s">
        <v>106</v>
      </c>
      <c r="BK576" s="185">
        <f>ROUND(I576*H576,2)</f>
        <v>0</v>
      </c>
      <c r="BL576" s="14" t="s">
        <v>314</v>
      </c>
      <c r="BM576" s="14" t="s">
        <v>4062</v>
      </c>
    </row>
    <row r="577" spans="2:51" s="11" customFormat="1" ht="11.25">
      <c r="B577" s="186"/>
      <c r="C577" s="187"/>
      <c r="D577" s="188" t="s">
        <v>325</v>
      </c>
      <c r="E577" s="189" t="s">
        <v>1038</v>
      </c>
      <c r="F577" s="190" t="s">
        <v>106</v>
      </c>
      <c r="G577" s="187"/>
      <c r="H577" s="191">
        <v>2</v>
      </c>
      <c r="I577" s="192"/>
      <c r="J577" s="187"/>
      <c r="K577" s="187"/>
      <c r="L577" s="193"/>
      <c r="M577" s="194"/>
      <c r="N577" s="195"/>
      <c r="O577" s="195"/>
      <c r="P577" s="195"/>
      <c r="Q577" s="195"/>
      <c r="R577" s="195"/>
      <c r="S577" s="195"/>
      <c r="T577" s="196"/>
      <c r="AT577" s="197" t="s">
        <v>325</v>
      </c>
      <c r="AU577" s="197" t="s">
        <v>106</v>
      </c>
      <c r="AV577" s="11" t="s">
        <v>106</v>
      </c>
      <c r="AW577" s="11" t="s">
        <v>31</v>
      </c>
      <c r="AX577" s="11" t="s">
        <v>77</v>
      </c>
      <c r="AY577" s="197" t="s">
        <v>310</v>
      </c>
    </row>
    <row r="578" spans="2:63" s="10" customFormat="1" ht="22.9" customHeight="1">
      <c r="B578" s="159"/>
      <c r="C578" s="160"/>
      <c r="D578" s="161" t="s">
        <v>68</v>
      </c>
      <c r="E578" s="173" t="s">
        <v>4063</v>
      </c>
      <c r="F578" s="173" t="s">
        <v>4064</v>
      </c>
      <c r="G578" s="160"/>
      <c r="H578" s="160"/>
      <c r="I578" s="163"/>
      <c r="J578" s="174">
        <f>BK578</f>
        <v>0</v>
      </c>
      <c r="K578" s="160"/>
      <c r="L578" s="165"/>
      <c r="M578" s="166"/>
      <c r="N578" s="167"/>
      <c r="O578" s="167"/>
      <c r="P578" s="168">
        <f>SUM(P579:P590)</f>
        <v>0</v>
      </c>
      <c r="Q578" s="167"/>
      <c r="R578" s="168">
        <f>SUM(R579:R590)</f>
        <v>0</v>
      </c>
      <c r="S578" s="167"/>
      <c r="T578" s="169">
        <f>SUM(T579:T590)</f>
        <v>0</v>
      </c>
      <c r="AR578" s="170" t="s">
        <v>314</v>
      </c>
      <c r="AT578" s="171" t="s">
        <v>68</v>
      </c>
      <c r="AU578" s="171" t="s">
        <v>77</v>
      </c>
      <c r="AY578" s="170" t="s">
        <v>310</v>
      </c>
      <c r="BK578" s="172">
        <f>SUM(BK579:BK590)</f>
        <v>0</v>
      </c>
    </row>
    <row r="579" spans="2:65" s="1" customFormat="1" ht="16.5" customHeight="1">
      <c r="B579" s="31"/>
      <c r="C579" s="208" t="s">
        <v>1040</v>
      </c>
      <c r="D579" s="208" t="s">
        <v>422</v>
      </c>
      <c r="E579" s="209" t="s">
        <v>4065</v>
      </c>
      <c r="F579" s="210" t="s">
        <v>4066</v>
      </c>
      <c r="G579" s="211" t="s">
        <v>422</v>
      </c>
      <c r="H579" s="212">
        <v>12</v>
      </c>
      <c r="I579" s="213"/>
      <c r="J579" s="212">
        <f>ROUND(I579*H579,2)</f>
        <v>0</v>
      </c>
      <c r="K579" s="210" t="s">
        <v>402</v>
      </c>
      <c r="L579" s="214"/>
      <c r="M579" s="215" t="s">
        <v>1</v>
      </c>
      <c r="N579" s="216" t="s">
        <v>41</v>
      </c>
      <c r="O579" s="57"/>
      <c r="P579" s="183">
        <f>O579*H579</f>
        <v>0</v>
      </c>
      <c r="Q579" s="183">
        <v>0</v>
      </c>
      <c r="R579" s="183">
        <f>Q579*H579</f>
        <v>0</v>
      </c>
      <c r="S579" s="183">
        <v>0</v>
      </c>
      <c r="T579" s="184">
        <f>S579*H579</f>
        <v>0</v>
      </c>
      <c r="AR579" s="14" t="s">
        <v>391</v>
      </c>
      <c r="AT579" s="14" t="s">
        <v>422</v>
      </c>
      <c r="AU579" s="14" t="s">
        <v>106</v>
      </c>
      <c r="AY579" s="14" t="s">
        <v>310</v>
      </c>
      <c r="BE579" s="185">
        <f>IF(N579="základní",J579,0)</f>
        <v>0</v>
      </c>
      <c r="BF579" s="185">
        <f>IF(N579="snížená",J579,0)</f>
        <v>0</v>
      </c>
      <c r="BG579" s="185">
        <f>IF(N579="zákl. přenesená",J579,0)</f>
        <v>0</v>
      </c>
      <c r="BH579" s="185">
        <f>IF(N579="sníž. přenesená",J579,0)</f>
        <v>0</v>
      </c>
      <c r="BI579" s="185">
        <f>IF(N579="nulová",J579,0)</f>
        <v>0</v>
      </c>
      <c r="BJ579" s="14" t="s">
        <v>106</v>
      </c>
      <c r="BK579" s="185">
        <f>ROUND(I579*H579,2)</f>
        <v>0</v>
      </c>
      <c r="BL579" s="14" t="s">
        <v>314</v>
      </c>
      <c r="BM579" s="14" t="s">
        <v>4067</v>
      </c>
    </row>
    <row r="580" spans="2:51" s="11" customFormat="1" ht="11.25">
      <c r="B580" s="186"/>
      <c r="C580" s="187"/>
      <c r="D580" s="188" t="s">
        <v>325</v>
      </c>
      <c r="E580" s="189" t="s">
        <v>1044</v>
      </c>
      <c r="F580" s="190" t="s">
        <v>2215</v>
      </c>
      <c r="G580" s="187"/>
      <c r="H580" s="191">
        <v>12</v>
      </c>
      <c r="I580" s="192"/>
      <c r="J580" s="187"/>
      <c r="K580" s="187"/>
      <c r="L580" s="193"/>
      <c r="M580" s="194"/>
      <c r="N580" s="195"/>
      <c r="O580" s="195"/>
      <c r="P580" s="195"/>
      <c r="Q580" s="195"/>
      <c r="R580" s="195"/>
      <c r="S580" s="195"/>
      <c r="T580" s="196"/>
      <c r="AT580" s="197" t="s">
        <v>325</v>
      </c>
      <c r="AU580" s="197" t="s">
        <v>106</v>
      </c>
      <c r="AV580" s="11" t="s">
        <v>106</v>
      </c>
      <c r="AW580" s="11" t="s">
        <v>31</v>
      </c>
      <c r="AX580" s="11" t="s">
        <v>77</v>
      </c>
      <c r="AY580" s="197" t="s">
        <v>310</v>
      </c>
    </row>
    <row r="581" spans="2:65" s="1" customFormat="1" ht="16.5" customHeight="1">
      <c r="B581" s="31"/>
      <c r="C581" s="208" t="s">
        <v>1046</v>
      </c>
      <c r="D581" s="208" t="s">
        <v>422</v>
      </c>
      <c r="E581" s="209" t="s">
        <v>4068</v>
      </c>
      <c r="F581" s="210" t="s">
        <v>4069</v>
      </c>
      <c r="G581" s="211" t="s">
        <v>720</v>
      </c>
      <c r="H581" s="212">
        <v>3</v>
      </c>
      <c r="I581" s="213"/>
      <c r="J581" s="212">
        <f>ROUND(I581*H581,2)</f>
        <v>0</v>
      </c>
      <c r="K581" s="210" t="s">
        <v>402</v>
      </c>
      <c r="L581" s="214"/>
      <c r="M581" s="215" t="s">
        <v>1</v>
      </c>
      <c r="N581" s="216" t="s">
        <v>41</v>
      </c>
      <c r="O581" s="57"/>
      <c r="P581" s="183">
        <f>O581*H581</f>
        <v>0</v>
      </c>
      <c r="Q581" s="183">
        <v>0</v>
      </c>
      <c r="R581" s="183">
        <f>Q581*H581</f>
        <v>0</v>
      </c>
      <c r="S581" s="183">
        <v>0</v>
      </c>
      <c r="T581" s="184">
        <f>S581*H581</f>
        <v>0</v>
      </c>
      <c r="AR581" s="14" t="s">
        <v>391</v>
      </c>
      <c r="AT581" s="14" t="s">
        <v>422</v>
      </c>
      <c r="AU581" s="14" t="s">
        <v>106</v>
      </c>
      <c r="AY581" s="14" t="s">
        <v>310</v>
      </c>
      <c r="BE581" s="185">
        <f>IF(N581="základní",J581,0)</f>
        <v>0</v>
      </c>
      <c r="BF581" s="185">
        <f>IF(N581="snížená",J581,0)</f>
        <v>0</v>
      </c>
      <c r="BG581" s="185">
        <f>IF(N581="zákl. přenesená",J581,0)</f>
        <v>0</v>
      </c>
      <c r="BH581" s="185">
        <f>IF(N581="sníž. přenesená",J581,0)</f>
        <v>0</v>
      </c>
      <c r="BI581" s="185">
        <f>IF(N581="nulová",J581,0)</f>
        <v>0</v>
      </c>
      <c r="BJ581" s="14" t="s">
        <v>106</v>
      </c>
      <c r="BK581" s="185">
        <f>ROUND(I581*H581,2)</f>
        <v>0</v>
      </c>
      <c r="BL581" s="14" t="s">
        <v>314</v>
      </c>
      <c r="BM581" s="14" t="s">
        <v>4070</v>
      </c>
    </row>
    <row r="582" spans="2:51" s="11" customFormat="1" ht="11.25">
      <c r="B582" s="186"/>
      <c r="C582" s="187"/>
      <c r="D582" s="188" t="s">
        <v>325</v>
      </c>
      <c r="E582" s="189" t="s">
        <v>1050</v>
      </c>
      <c r="F582" s="190" t="s">
        <v>344</v>
      </c>
      <c r="G582" s="187"/>
      <c r="H582" s="191">
        <v>3</v>
      </c>
      <c r="I582" s="192"/>
      <c r="J582" s="187"/>
      <c r="K582" s="187"/>
      <c r="L582" s="193"/>
      <c r="M582" s="194"/>
      <c r="N582" s="195"/>
      <c r="O582" s="195"/>
      <c r="P582" s="195"/>
      <c r="Q582" s="195"/>
      <c r="R582" s="195"/>
      <c r="S582" s="195"/>
      <c r="T582" s="196"/>
      <c r="AT582" s="197" t="s">
        <v>325</v>
      </c>
      <c r="AU582" s="197" t="s">
        <v>106</v>
      </c>
      <c r="AV582" s="11" t="s">
        <v>106</v>
      </c>
      <c r="AW582" s="11" t="s">
        <v>31</v>
      </c>
      <c r="AX582" s="11" t="s">
        <v>77</v>
      </c>
      <c r="AY582" s="197" t="s">
        <v>310</v>
      </c>
    </row>
    <row r="583" spans="2:65" s="1" customFormat="1" ht="16.5" customHeight="1">
      <c r="B583" s="31"/>
      <c r="C583" s="208" t="s">
        <v>1052</v>
      </c>
      <c r="D583" s="208" t="s">
        <v>422</v>
      </c>
      <c r="E583" s="209" t="s">
        <v>4071</v>
      </c>
      <c r="F583" s="210" t="s">
        <v>4072</v>
      </c>
      <c r="G583" s="211" t="s">
        <v>720</v>
      </c>
      <c r="H583" s="212">
        <v>3</v>
      </c>
      <c r="I583" s="213"/>
      <c r="J583" s="212">
        <f>ROUND(I583*H583,2)</f>
        <v>0</v>
      </c>
      <c r="K583" s="210" t="s">
        <v>402</v>
      </c>
      <c r="L583" s="214"/>
      <c r="M583" s="215" t="s">
        <v>1</v>
      </c>
      <c r="N583" s="216" t="s">
        <v>41</v>
      </c>
      <c r="O583" s="57"/>
      <c r="P583" s="183">
        <f>O583*H583</f>
        <v>0</v>
      </c>
      <c r="Q583" s="183">
        <v>0</v>
      </c>
      <c r="R583" s="183">
        <f>Q583*H583</f>
        <v>0</v>
      </c>
      <c r="S583" s="183">
        <v>0</v>
      </c>
      <c r="T583" s="184">
        <f>S583*H583</f>
        <v>0</v>
      </c>
      <c r="AR583" s="14" t="s">
        <v>391</v>
      </c>
      <c r="AT583" s="14" t="s">
        <v>422</v>
      </c>
      <c r="AU583" s="14" t="s">
        <v>106</v>
      </c>
      <c r="AY583" s="14" t="s">
        <v>310</v>
      </c>
      <c r="BE583" s="185">
        <f>IF(N583="základní",J583,0)</f>
        <v>0</v>
      </c>
      <c r="BF583" s="185">
        <f>IF(N583="snížená",J583,0)</f>
        <v>0</v>
      </c>
      <c r="BG583" s="185">
        <f>IF(N583="zákl. přenesená",J583,0)</f>
        <v>0</v>
      </c>
      <c r="BH583" s="185">
        <f>IF(N583="sníž. přenesená",J583,0)</f>
        <v>0</v>
      </c>
      <c r="BI583" s="185">
        <f>IF(N583="nulová",J583,0)</f>
        <v>0</v>
      </c>
      <c r="BJ583" s="14" t="s">
        <v>106</v>
      </c>
      <c r="BK583" s="185">
        <f>ROUND(I583*H583,2)</f>
        <v>0</v>
      </c>
      <c r="BL583" s="14" t="s">
        <v>314</v>
      </c>
      <c r="BM583" s="14" t="s">
        <v>4073</v>
      </c>
    </row>
    <row r="584" spans="2:51" s="11" customFormat="1" ht="11.25">
      <c r="B584" s="186"/>
      <c r="C584" s="187"/>
      <c r="D584" s="188" t="s">
        <v>325</v>
      </c>
      <c r="E584" s="189" t="s">
        <v>1056</v>
      </c>
      <c r="F584" s="190" t="s">
        <v>344</v>
      </c>
      <c r="G584" s="187"/>
      <c r="H584" s="191">
        <v>3</v>
      </c>
      <c r="I584" s="192"/>
      <c r="J584" s="187"/>
      <c r="K584" s="187"/>
      <c r="L584" s="193"/>
      <c r="M584" s="194"/>
      <c r="N584" s="195"/>
      <c r="O584" s="195"/>
      <c r="P584" s="195"/>
      <c r="Q584" s="195"/>
      <c r="R584" s="195"/>
      <c r="S584" s="195"/>
      <c r="T584" s="196"/>
      <c r="AT584" s="197" t="s">
        <v>325</v>
      </c>
      <c r="AU584" s="197" t="s">
        <v>106</v>
      </c>
      <c r="AV584" s="11" t="s">
        <v>106</v>
      </c>
      <c r="AW584" s="11" t="s">
        <v>31</v>
      </c>
      <c r="AX584" s="11" t="s">
        <v>77</v>
      </c>
      <c r="AY584" s="197" t="s">
        <v>310</v>
      </c>
    </row>
    <row r="585" spans="2:65" s="1" customFormat="1" ht="16.5" customHeight="1">
      <c r="B585" s="31"/>
      <c r="C585" s="208" t="s">
        <v>1058</v>
      </c>
      <c r="D585" s="208" t="s">
        <v>422</v>
      </c>
      <c r="E585" s="209" t="s">
        <v>2812</v>
      </c>
      <c r="F585" s="210" t="s">
        <v>4074</v>
      </c>
      <c r="G585" s="211" t="s">
        <v>320</v>
      </c>
      <c r="H585" s="212">
        <v>5</v>
      </c>
      <c r="I585" s="213"/>
      <c r="J585" s="212">
        <f>ROUND(I585*H585,2)</f>
        <v>0</v>
      </c>
      <c r="K585" s="210" t="s">
        <v>402</v>
      </c>
      <c r="L585" s="214"/>
      <c r="M585" s="215" t="s">
        <v>1</v>
      </c>
      <c r="N585" s="216" t="s">
        <v>41</v>
      </c>
      <c r="O585" s="57"/>
      <c r="P585" s="183">
        <f>O585*H585</f>
        <v>0</v>
      </c>
      <c r="Q585" s="183">
        <v>0</v>
      </c>
      <c r="R585" s="183">
        <f>Q585*H585</f>
        <v>0</v>
      </c>
      <c r="S585" s="183">
        <v>0</v>
      </c>
      <c r="T585" s="184">
        <f>S585*H585</f>
        <v>0</v>
      </c>
      <c r="AR585" s="14" t="s">
        <v>391</v>
      </c>
      <c r="AT585" s="14" t="s">
        <v>422</v>
      </c>
      <c r="AU585" s="14" t="s">
        <v>106</v>
      </c>
      <c r="AY585" s="14" t="s">
        <v>310</v>
      </c>
      <c r="BE585" s="185">
        <f>IF(N585="základní",J585,0)</f>
        <v>0</v>
      </c>
      <c r="BF585" s="185">
        <f>IF(N585="snížená",J585,0)</f>
        <v>0</v>
      </c>
      <c r="BG585" s="185">
        <f>IF(N585="zákl. přenesená",J585,0)</f>
        <v>0</v>
      </c>
      <c r="BH585" s="185">
        <f>IF(N585="sníž. přenesená",J585,0)</f>
        <v>0</v>
      </c>
      <c r="BI585" s="185">
        <f>IF(N585="nulová",J585,0)</f>
        <v>0</v>
      </c>
      <c r="BJ585" s="14" t="s">
        <v>106</v>
      </c>
      <c r="BK585" s="185">
        <f>ROUND(I585*H585,2)</f>
        <v>0</v>
      </c>
      <c r="BL585" s="14" t="s">
        <v>314</v>
      </c>
      <c r="BM585" s="14" t="s">
        <v>4075</v>
      </c>
    </row>
    <row r="586" spans="2:51" s="11" customFormat="1" ht="11.25">
      <c r="B586" s="186"/>
      <c r="C586" s="187"/>
      <c r="D586" s="188" t="s">
        <v>325</v>
      </c>
      <c r="E586" s="189" t="s">
        <v>1062</v>
      </c>
      <c r="F586" s="190" t="s">
        <v>371</v>
      </c>
      <c r="G586" s="187"/>
      <c r="H586" s="191">
        <v>5</v>
      </c>
      <c r="I586" s="192"/>
      <c r="J586" s="187"/>
      <c r="K586" s="187"/>
      <c r="L586" s="193"/>
      <c r="M586" s="194"/>
      <c r="N586" s="195"/>
      <c r="O586" s="195"/>
      <c r="P586" s="195"/>
      <c r="Q586" s="195"/>
      <c r="R586" s="195"/>
      <c r="S586" s="195"/>
      <c r="T586" s="196"/>
      <c r="AT586" s="197" t="s">
        <v>325</v>
      </c>
      <c r="AU586" s="197" t="s">
        <v>106</v>
      </c>
      <c r="AV586" s="11" t="s">
        <v>106</v>
      </c>
      <c r="AW586" s="11" t="s">
        <v>31</v>
      </c>
      <c r="AX586" s="11" t="s">
        <v>77</v>
      </c>
      <c r="AY586" s="197" t="s">
        <v>310</v>
      </c>
    </row>
    <row r="587" spans="2:65" s="1" customFormat="1" ht="16.5" customHeight="1">
      <c r="B587" s="31"/>
      <c r="C587" s="208" t="s">
        <v>1064</v>
      </c>
      <c r="D587" s="208" t="s">
        <v>422</v>
      </c>
      <c r="E587" s="209" t="s">
        <v>4076</v>
      </c>
      <c r="F587" s="210" t="s">
        <v>4077</v>
      </c>
      <c r="G587" s="211" t="s">
        <v>320</v>
      </c>
      <c r="H587" s="212">
        <v>5</v>
      </c>
      <c r="I587" s="213"/>
      <c r="J587" s="212">
        <f>ROUND(I587*H587,2)</f>
        <v>0</v>
      </c>
      <c r="K587" s="210" t="s">
        <v>402</v>
      </c>
      <c r="L587" s="214"/>
      <c r="M587" s="215" t="s">
        <v>1</v>
      </c>
      <c r="N587" s="216" t="s">
        <v>41</v>
      </c>
      <c r="O587" s="57"/>
      <c r="P587" s="183">
        <f>O587*H587</f>
        <v>0</v>
      </c>
      <c r="Q587" s="183">
        <v>0</v>
      </c>
      <c r="R587" s="183">
        <f>Q587*H587</f>
        <v>0</v>
      </c>
      <c r="S587" s="183">
        <v>0</v>
      </c>
      <c r="T587" s="184">
        <f>S587*H587</f>
        <v>0</v>
      </c>
      <c r="AR587" s="14" t="s">
        <v>391</v>
      </c>
      <c r="AT587" s="14" t="s">
        <v>422</v>
      </c>
      <c r="AU587" s="14" t="s">
        <v>106</v>
      </c>
      <c r="AY587" s="14" t="s">
        <v>310</v>
      </c>
      <c r="BE587" s="185">
        <f>IF(N587="základní",J587,0)</f>
        <v>0</v>
      </c>
      <c r="BF587" s="185">
        <f>IF(N587="snížená",J587,0)</f>
        <v>0</v>
      </c>
      <c r="BG587" s="185">
        <f>IF(N587="zákl. přenesená",J587,0)</f>
        <v>0</v>
      </c>
      <c r="BH587" s="185">
        <f>IF(N587="sníž. přenesená",J587,0)</f>
        <v>0</v>
      </c>
      <c r="BI587" s="185">
        <f>IF(N587="nulová",J587,0)</f>
        <v>0</v>
      </c>
      <c r="BJ587" s="14" t="s">
        <v>106</v>
      </c>
      <c r="BK587" s="185">
        <f>ROUND(I587*H587,2)</f>
        <v>0</v>
      </c>
      <c r="BL587" s="14" t="s">
        <v>314</v>
      </c>
      <c r="BM587" s="14" t="s">
        <v>4078</v>
      </c>
    </row>
    <row r="588" spans="2:51" s="11" customFormat="1" ht="11.25">
      <c r="B588" s="186"/>
      <c r="C588" s="187"/>
      <c r="D588" s="188" t="s">
        <v>325</v>
      </c>
      <c r="E588" s="189" t="s">
        <v>1068</v>
      </c>
      <c r="F588" s="190" t="s">
        <v>371</v>
      </c>
      <c r="G588" s="187"/>
      <c r="H588" s="191">
        <v>5</v>
      </c>
      <c r="I588" s="192"/>
      <c r="J588" s="187"/>
      <c r="K588" s="187"/>
      <c r="L588" s="193"/>
      <c r="M588" s="194"/>
      <c r="N588" s="195"/>
      <c r="O588" s="195"/>
      <c r="P588" s="195"/>
      <c r="Q588" s="195"/>
      <c r="R588" s="195"/>
      <c r="S588" s="195"/>
      <c r="T588" s="196"/>
      <c r="AT588" s="197" t="s">
        <v>325</v>
      </c>
      <c r="AU588" s="197" t="s">
        <v>106</v>
      </c>
      <c r="AV588" s="11" t="s">
        <v>106</v>
      </c>
      <c r="AW588" s="11" t="s">
        <v>31</v>
      </c>
      <c r="AX588" s="11" t="s">
        <v>77</v>
      </c>
      <c r="AY588" s="197" t="s">
        <v>310</v>
      </c>
    </row>
    <row r="589" spans="2:65" s="1" customFormat="1" ht="16.5" customHeight="1">
      <c r="B589" s="31"/>
      <c r="C589" s="208" t="s">
        <v>1070</v>
      </c>
      <c r="D589" s="208" t="s">
        <v>422</v>
      </c>
      <c r="E589" s="209" t="s">
        <v>4079</v>
      </c>
      <c r="F589" s="210" t="s">
        <v>4080</v>
      </c>
      <c r="G589" s="211" t="s">
        <v>720</v>
      </c>
      <c r="H589" s="212">
        <v>1</v>
      </c>
      <c r="I589" s="213"/>
      <c r="J589" s="212">
        <f>ROUND(I589*H589,2)</f>
        <v>0</v>
      </c>
      <c r="K589" s="210" t="s">
        <v>402</v>
      </c>
      <c r="L589" s="214"/>
      <c r="M589" s="215" t="s">
        <v>1</v>
      </c>
      <c r="N589" s="216" t="s">
        <v>41</v>
      </c>
      <c r="O589" s="57"/>
      <c r="P589" s="183">
        <f>O589*H589</f>
        <v>0</v>
      </c>
      <c r="Q589" s="183">
        <v>0</v>
      </c>
      <c r="R589" s="183">
        <f>Q589*H589</f>
        <v>0</v>
      </c>
      <c r="S589" s="183">
        <v>0</v>
      </c>
      <c r="T589" s="184">
        <f>S589*H589</f>
        <v>0</v>
      </c>
      <c r="AR589" s="14" t="s">
        <v>391</v>
      </c>
      <c r="AT589" s="14" t="s">
        <v>422</v>
      </c>
      <c r="AU589" s="14" t="s">
        <v>106</v>
      </c>
      <c r="AY589" s="14" t="s">
        <v>310</v>
      </c>
      <c r="BE589" s="185">
        <f>IF(N589="základní",J589,0)</f>
        <v>0</v>
      </c>
      <c r="BF589" s="185">
        <f>IF(N589="snížená",J589,0)</f>
        <v>0</v>
      </c>
      <c r="BG589" s="185">
        <f>IF(N589="zákl. přenesená",J589,0)</f>
        <v>0</v>
      </c>
      <c r="BH589" s="185">
        <f>IF(N589="sníž. přenesená",J589,0)</f>
        <v>0</v>
      </c>
      <c r="BI589" s="185">
        <f>IF(N589="nulová",J589,0)</f>
        <v>0</v>
      </c>
      <c r="BJ589" s="14" t="s">
        <v>106</v>
      </c>
      <c r="BK589" s="185">
        <f>ROUND(I589*H589,2)</f>
        <v>0</v>
      </c>
      <c r="BL589" s="14" t="s">
        <v>314</v>
      </c>
      <c r="BM589" s="14" t="s">
        <v>4081</v>
      </c>
    </row>
    <row r="590" spans="2:51" s="11" customFormat="1" ht="11.25">
      <c r="B590" s="186"/>
      <c r="C590" s="187"/>
      <c r="D590" s="188" t="s">
        <v>325</v>
      </c>
      <c r="E590" s="189" t="s">
        <v>2266</v>
      </c>
      <c r="F590" s="190" t="s">
        <v>77</v>
      </c>
      <c r="G590" s="187"/>
      <c r="H590" s="191">
        <v>1</v>
      </c>
      <c r="I590" s="192"/>
      <c r="J590" s="187"/>
      <c r="K590" s="187"/>
      <c r="L590" s="193"/>
      <c r="M590" s="194"/>
      <c r="N590" s="195"/>
      <c r="O590" s="195"/>
      <c r="P590" s="195"/>
      <c r="Q590" s="195"/>
      <c r="R590" s="195"/>
      <c r="S590" s="195"/>
      <c r="T590" s="196"/>
      <c r="AT590" s="197" t="s">
        <v>325</v>
      </c>
      <c r="AU590" s="197" t="s">
        <v>106</v>
      </c>
      <c r="AV590" s="11" t="s">
        <v>106</v>
      </c>
      <c r="AW590" s="11" t="s">
        <v>31</v>
      </c>
      <c r="AX590" s="11" t="s">
        <v>77</v>
      </c>
      <c r="AY590" s="197" t="s">
        <v>310</v>
      </c>
    </row>
    <row r="591" spans="2:63" s="10" customFormat="1" ht="22.9" customHeight="1">
      <c r="B591" s="159"/>
      <c r="C591" s="160"/>
      <c r="D591" s="161" t="s">
        <v>68</v>
      </c>
      <c r="E591" s="173" t="s">
        <v>881</v>
      </c>
      <c r="F591" s="173" t="s">
        <v>882</v>
      </c>
      <c r="G591" s="160"/>
      <c r="H591" s="160"/>
      <c r="I591" s="163"/>
      <c r="J591" s="174">
        <f>BK591</f>
        <v>0</v>
      </c>
      <c r="K591" s="160"/>
      <c r="L591" s="165"/>
      <c r="M591" s="166"/>
      <c r="N591" s="167"/>
      <c r="O591" s="167"/>
      <c r="P591" s="168">
        <f>SUM(P592:P629)</f>
        <v>0</v>
      </c>
      <c r="Q591" s="167"/>
      <c r="R591" s="168">
        <f>SUM(R592:R629)</f>
        <v>2.1767901999999997</v>
      </c>
      <c r="S591" s="167"/>
      <c r="T591" s="169">
        <f>SUM(T592:T629)</f>
        <v>0.9181799999999999</v>
      </c>
      <c r="AR591" s="170" t="s">
        <v>314</v>
      </c>
      <c r="AT591" s="171" t="s">
        <v>68</v>
      </c>
      <c r="AU591" s="171" t="s">
        <v>77</v>
      </c>
      <c r="AY591" s="170" t="s">
        <v>310</v>
      </c>
      <c r="BK591" s="172">
        <f>SUM(BK592:BK629)</f>
        <v>0</v>
      </c>
    </row>
    <row r="592" spans="2:65" s="1" customFormat="1" ht="16.5" customHeight="1">
      <c r="B592" s="31"/>
      <c r="C592" s="175" t="s">
        <v>1076</v>
      </c>
      <c r="D592" s="175" t="s">
        <v>317</v>
      </c>
      <c r="E592" s="176" t="s">
        <v>884</v>
      </c>
      <c r="F592" s="177" t="s">
        <v>885</v>
      </c>
      <c r="G592" s="178" t="s">
        <v>320</v>
      </c>
      <c r="H592" s="179">
        <v>205.04</v>
      </c>
      <c r="I592" s="180"/>
      <c r="J592" s="179">
        <f>ROUND(I592*H592,2)</f>
        <v>0</v>
      </c>
      <c r="K592" s="177" t="s">
        <v>321</v>
      </c>
      <c r="L592" s="35"/>
      <c r="M592" s="181" t="s">
        <v>1</v>
      </c>
      <c r="N592" s="182" t="s">
        <v>41</v>
      </c>
      <c r="O592" s="57"/>
      <c r="P592" s="183">
        <f>O592*H592</f>
        <v>0</v>
      </c>
      <c r="Q592" s="183">
        <v>0</v>
      </c>
      <c r="R592" s="183">
        <f>Q592*H592</f>
        <v>0</v>
      </c>
      <c r="S592" s="183">
        <v>0</v>
      </c>
      <c r="T592" s="184">
        <f>S592*H592</f>
        <v>0</v>
      </c>
      <c r="AR592" s="14" t="s">
        <v>314</v>
      </c>
      <c r="AT592" s="14" t="s">
        <v>317</v>
      </c>
      <c r="AU592" s="14" t="s">
        <v>106</v>
      </c>
      <c r="AY592" s="14" t="s">
        <v>310</v>
      </c>
      <c r="BE592" s="185">
        <f>IF(N592="základní",J592,0)</f>
        <v>0</v>
      </c>
      <c r="BF592" s="185">
        <f>IF(N592="snížená",J592,0)</f>
        <v>0</v>
      </c>
      <c r="BG592" s="185">
        <f>IF(N592="zákl. přenesená",J592,0)</f>
        <v>0</v>
      </c>
      <c r="BH592" s="185">
        <f>IF(N592="sníž. přenesená",J592,0)</f>
        <v>0</v>
      </c>
      <c r="BI592" s="185">
        <f>IF(N592="nulová",J592,0)</f>
        <v>0</v>
      </c>
      <c r="BJ592" s="14" t="s">
        <v>106</v>
      </c>
      <c r="BK592" s="185">
        <f>ROUND(I592*H592,2)</f>
        <v>0</v>
      </c>
      <c r="BL592" s="14" t="s">
        <v>314</v>
      </c>
      <c r="BM592" s="14" t="s">
        <v>4082</v>
      </c>
    </row>
    <row r="593" spans="2:51" s="12" customFormat="1" ht="11.25">
      <c r="B593" s="198"/>
      <c r="C593" s="199"/>
      <c r="D593" s="188" t="s">
        <v>325</v>
      </c>
      <c r="E593" s="200" t="s">
        <v>1</v>
      </c>
      <c r="F593" s="201" t="s">
        <v>441</v>
      </c>
      <c r="G593" s="199"/>
      <c r="H593" s="200" t="s">
        <v>1</v>
      </c>
      <c r="I593" s="202"/>
      <c r="J593" s="199"/>
      <c r="K593" s="199"/>
      <c r="L593" s="203"/>
      <c r="M593" s="204"/>
      <c r="N593" s="205"/>
      <c r="O593" s="205"/>
      <c r="P593" s="205"/>
      <c r="Q593" s="205"/>
      <c r="R593" s="205"/>
      <c r="S593" s="205"/>
      <c r="T593" s="206"/>
      <c r="AT593" s="207" t="s">
        <v>325</v>
      </c>
      <c r="AU593" s="207" t="s">
        <v>106</v>
      </c>
      <c r="AV593" s="12" t="s">
        <v>77</v>
      </c>
      <c r="AW593" s="12" t="s">
        <v>31</v>
      </c>
      <c r="AX593" s="12" t="s">
        <v>69</v>
      </c>
      <c r="AY593" s="207" t="s">
        <v>310</v>
      </c>
    </row>
    <row r="594" spans="2:51" s="11" customFormat="1" ht="11.25">
      <c r="B594" s="186"/>
      <c r="C594" s="187"/>
      <c r="D594" s="188" t="s">
        <v>325</v>
      </c>
      <c r="E594" s="189" t="s">
        <v>1080</v>
      </c>
      <c r="F594" s="190" t="s">
        <v>888</v>
      </c>
      <c r="G594" s="187"/>
      <c r="H594" s="191">
        <v>229.23</v>
      </c>
      <c r="I594" s="192"/>
      <c r="J594" s="187"/>
      <c r="K594" s="187"/>
      <c r="L594" s="193"/>
      <c r="M594" s="194"/>
      <c r="N594" s="195"/>
      <c r="O594" s="195"/>
      <c r="P594" s="195"/>
      <c r="Q594" s="195"/>
      <c r="R594" s="195"/>
      <c r="S594" s="195"/>
      <c r="T594" s="196"/>
      <c r="AT594" s="197" t="s">
        <v>325</v>
      </c>
      <c r="AU594" s="197" t="s">
        <v>106</v>
      </c>
      <c r="AV594" s="11" t="s">
        <v>106</v>
      </c>
      <c r="AW594" s="11" t="s">
        <v>31</v>
      </c>
      <c r="AX594" s="11" t="s">
        <v>69</v>
      </c>
      <c r="AY594" s="197" t="s">
        <v>310</v>
      </c>
    </row>
    <row r="595" spans="2:51" s="12" customFormat="1" ht="11.25">
      <c r="B595" s="198"/>
      <c r="C595" s="199"/>
      <c r="D595" s="188" t="s">
        <v>325</v>
      </c>
      <c r="E595" s="200" t="s">
        <v>1</v>
      </c>
      <c r="F595" s="201" t="s">
        <v>534</v>
      </c>
      <c r="G595" s="199"/>
      <c r="H595" s="200" t="s">
        <v>1</v>
      </c>
      <c r="I595" s="202"/>
      <c r="J595" s="199"/>
      <c r="K595" s="199"/>
      <c r="L595" s="203"/>
      <c r="M595" s="204"/>
      <c r="N595" s="205"/>
      <c r="O595" s="205"/>
      <c r="P595" s="205"/>
      <c r="Q595" s="205"/>
      <c r="R595" s="205"/>
      <c r="S595" s="205"/>
      <c r="T595" s="206"/>
      <c r="AT595" s="207" t="s">
        <v>325</v>
      </c>
      <c r="AU595" s="207" t="s">
        <v>106</v>
      </c>
      <c r="AV595" s="12" t="s">
        <v>77</v>
      </c>
      <c r="AW595" s="12" t="s">
        <v>31</v>
      </c>
      <c r="AX595" s="12" t="s">
        <v>69</v>
      </c>
      <c r="AY595" s="207" t="s">
        <v>310</v>
      </c>
    </row>
    <row r="596" spans="2:51" s="11" customFormat="1" ht="11.25">
      <c r="B596" s="186"/>
      <c r="C596" s="187"/>
      <c r="D596" s="188" t="s">
        <v>325</v>
      </c>
      <c r="E596" s="189" t="s">
        <v>3528</v>
      </c>
      <c r="F596" s="190" t="s">
        <v>552</v>
      </c>
      <c r="G596" s="187"/>
      <c r="H596" s="191">
        <v>-24.19</v>
      </c>
      <c r="I596" s="192"/>
      <c r="J596" s="187"/>
      <c r="K596" s="187"/>
      <c r="L596" s="193"/>
      <c r="M596" s="194"/>
      <c r="N596" s="195"/>
      <c r="O596" s="195"/>
      <c r="P596" s="195"/>
      <c r="Q596" s="195"/>
      <c r="R596" s="195"/>
      <c r="S596" s="195"/>
      <c r="T596" s="196"/>
      <c r="AT596" s="197" t="s">
        <v>325</v>
      </c>
      <c r="AU596" s="197" t="s">
        <v>106</v>
      </c>
      <c r="AV596" s="11" t="s">
        <v>106</v>
      </c>
      <c r="AW596" s="11" t="s">
        <v>31</v>
      </c>
      <c r="AX596" s="11" t="s">
        <v>69</v>
      </c>
      <c r="AY596" s="197" t="s">
        <v>310</v>
      </c>
    </row>
    <row r="597" spans="2:51" s="11" customFormat="1" ht="11.25">
      <c r="B597" s="186"/>
      <c r="C597" s="187"/>
      <c r="D597" s="188" t="s">
        <v>325</v>
      </c>
      <c r="E597" s="189" t="s">
        <v>4083</v>
      </c>
      <c r="F597" s="190" t="s">
        <v>4084</v>
      </c>
      <c r="G597" s="187"/>
      <c r="H597" s="191">
        <v>205.04</v>
      </c>
      <c r="I597" s="192"/>
      <c r="J597" s="187"/>
      <c r="K597" s="187"/>
      <c r="L597" s="193"/>
      <c r="M597" s="194"/>
      <c r="N597" s="195"/>
      <c r="O597" s="195"/>
      <c r="P597" s="195"/>
      <c r="Q597" s="195"/>
      <c r="R597" s="195"/>
      <c r="S597" s="195"/>
      <c r="T597" s="196"/>
      <c r="AT597" s="197" t="s">
        <v>325</v>
      </c>
      <c r="AU597" s="197" t="s">
        <v>106</v>
      </c>
      <c r="AV597" s="11" t="s">
        <v>106</v>
      </c>
      <c r="AW597" s="11" t="s">
        <v>31</v>
      </c>
      <c r="AX597" s="11" t="s">
        <v>77</v>
      </c>
      <c r="AY597" s="197" t="s">
        <v>310</v>
      </c>
    </row>
    <row r="598" spans="2:65" s="1" customFormat="1" ht="16.5" customHeight="1">
      <c r="B598" s="31"/>
      <c r="C598" s="208" t="s">
        <v>1081</v>
      </c>
      <c r="D598" s="208" t="s">
        <v>422</v>
      </c>
      <c r="E598" s="209" t="s">
        <v>892</v>
      </c>
      <c r="F598" s="210" t="s">
        <v>893</v>
      </c>
      <c r="G598" s="211" t="s">
        <v>832</v>
      </c>
      <c r="H598" s="212">
        <v>0.72</v>
      </c>
      <c r="I598" s="213"/>
      <c r="J598" s="212">
        <f>ROUND(I598*H598,2)</f>
        <v>0</v>
      </c>
      <c r="K598" s="210" t="s">
        <v>321</v>
      </c>
      <c r="L598" s="214"/>
      <c r="M598" s="215" t="s">
        <v>1</v>
      </c>
      <c r="N598" s="216" t="s">
        <v>41</v>
      </c>
      <c r="O598" s="57"/>
      <c r="P598" s="183">
        <f>O598*H598</f>
        <v>0</v>
      </c>
      <c r="Q598" s="183">
        <v>1</v>
      </c>
      <c r="R598" s="183">
        <f>Q598*H598</f>
        <v>0.72</v>
      </c>
      <c r="S598" s="183">
        <v>0</v>
      </c>
      <c r="T598" s="184">
        <f>S598*H598</f>
        <v>0</v>
      </c>
      <c r="AR598" s="14" t="s">
        <v>391</v>
      </c>
      <c r="AT598" s="14" t="s">
        <v>422</v>
      </c>
      <c r="AU598" s="14" t="s">
        <v>106</v>
      </c>
      <c r="AY598" s="14" t="s">
        <v>310</v>
      </c>
      <c r="BE598" s="185">
        <f>IF(N598="základní",J598,0)</f>
        <v>0</v>
      </c>
      <c r="BF598" s="185">
        <f>IF(N598="snížená",J598,0)</f>
        <v>0</v>
      </c>
      <c r="BG598" s="185">
        <f>IF(N598="zákl. přenesená",J598,0)</f>
        <v>0</v>
      </c>
      <c r="BH598" s="185">
        <f>IF(N598="sníž. přenesená",J598,0)</f>
        <v>0</v>
      </c>
      <c r="BI598" s="185">
        <f>IF(N598="nulová",J598,0)</f>
        <v>0</v>
      </c>
      <c r="BJ598" s="14" t="s">
        <v>106</v>
      </c>
      <c r="BK598" s="185">
        <f>ROUND(I598*H598,2)</f>
        <v>0</v>
      </c>
      <c r="BL598" s="14" t="s">
        <v>314</v>
      </c>
      <c r="BM598" s="14" t="s">
        <v>4085</v>
      </c>
    </row>
    <row r="599" spans="2:51" s="11" customFormat="1" ht="11.25">
      <c r="B599" s="186"/>
      <c r="C599" s="187"/>
      <c r="D599" s="188" t="s">
        <v>325</v>
      </c>
      <c r="E599" s="189" t="s">
        <v>1086</v>
      </c>
      <c r="F599" s="190" t="s">
        <v>896</v>
      </c>
      <c r="G599" s="187"/>
      <c r="H599" s="191">
        <v>0.72</v>
      </c>
      <c r="I599" s="192"/>
      <c r="J599" s="187"/>
      <c r="K599" s="187"/>
      <c r="L599" s="193"/>
      <c r="M599" s="194"/>
      <c r="N599" s="195"/>
      <c r="O599" s="195"/>
      <c r="P599" s="195"/>
      <c r="Q599" s="195"/>
      <c r="R599" s="195"/>
      <c r="S599" s="195"/>
      <c r="T599" s="196"/>
      <c r="AT599" s="197" t="s">
        <v>325</v>
      </c>
      <c r="AU599" s="197" t="s">
        <v>106</v>
      </c>
      <c r="AV599" s="11" t="s">
        <v>106</v>
      </c>
      <c r="AW599" s="11" t="s">
        <v>31</v>
      </c>
      <c r="AX599" s="11" t="s">
        <v>69</v>
      </c>
      <c r="AY599" s="197" t="s">
        <v>310</v>
      </c>
    </row>
    <row r="600" spans="2:51" s="11" customFormat="1" ht="11.25">
      <c r="B600" s="186"/>
      <c r="C600" s="187"/>
      <c r="D600" s="188" t="s">
        <v>325</v>
      </c>
      <c r="E600" s="189" t="s">
        <v>2278</v>
      </c>
      <c r="F600" s="190" t="s">
        <v>2279</v>
      </c>
      <c r="G600" s="187"/>
      <c r="H600" s="191">
        <v>0.72</v>
      </c>
      <c r="I600" s="192"/>
      <c r="J600" s="187"/>
      <c r="K600" s="187"/>
      <c r="L600" s="193"/>
      <c r="M600" s="194"/>
      <c r="N600" s="195"/>
      <c r="O600" s="195"/>
      <c r="P600" s="195"/>
      <c r="Q600" s="195"/>
      <c r="R600" s="195"/>
      <c r="S600" s="195"/>
      <c r="T600" s="196"/>
      <c r="AT600" s="197" t="s">
        <v>325</v>
      </c>
      <c r="AU600" s="197" t="s">
        <v>106</v>
      </c>
      <c r="AV600" s="11" t="s">
        <v>106</v>
      </c>
      <c r="AW600" s="11" t="s">
        <v>31</v>
      </c>
      <c r="AX600" s="11" t="s">
        <v>77</v>
      </c>
      <c r="AY600" s="197" t="s">
        <v>310</v>
      </c>
    </row>
    <row r="601" spans="2:65" s="1" customFormat="1" ht="16.5" customHeight="1">
      <c r="B601" s="31"/>
      <c r="C601" s="175" t="s">
        <v>1087</v>
      </c>
      <c r="D601" s="175" t="s">
        <v>317</v>
      </c>
      <c r="E601" s="176" t="s">
        <v>900</v>
      </c>
      <c r="F601" s="177" t="s">
        <v>901</v>
      </c>
      <c r="G601" s="178" t="s">
        <v>320</v>
      </c>
      <c r="H601" s="179">
        <v>204.04</v>
      </c>
      <c r="I601" s="180"/>
      <c r="J601" s="179">
        <f>ROUND(I601*H601,2)</f>
        <v>0</v>
      </c>
      <c r="K601" s="177" t="s">
        <v>321</v>
      </c>
      <c r="L601" s="35"/>
      <c r="M601" s="181" t="s">
        <v>1</v>
      </c>
      <c r="N601" s="182" t="s">
        <v>41</v>
      </c>
      <c r="O601" s="57"/>
      <c r="P601" s="183">
        <f>O601*H601</f>
        <v>0</v>
      </c>
      <c r="Q601" s="183">
        <v>0</v>
      </c>
      <c r="R601" s="183">
        <f>Q601*H601</f>
        <v>0</v>
      </c>
      <c r="S601" s="183">
        <v>0.0045</v>
      </c>
      <c r="T601" s="184">
        <f>S601*H601</f>
        <v>0.9181799999999999</v>
      </c>
      <c r="AR601" s="14" t="s">
        <v>314</v>
      </c>
      <c r="AT601" s="14" t="s">
        <v>317</v>
      </c>
      <c r="AU601" s="14" t="s">
        <v>106</v>
      </c>
      <c r="AY601" s="14" t="s">
        <v>310</v>
      </c>
      <c r="BE601" s="185">
        <f>IF(N601="základní",J601,0)</f>
        <v>0</v>
      </c>
      <c r="BF601" s="185">
        <f>IF(N601="snížená",J601,0)</f>
        <v>0</v>
      </c>
      <c r="BG601" s="185">
        <f>IF(N601="zákl. přenesená",J601,0)</f>
        <v>0</v>
      </c>
      <c r="BH601" s="185">
        <f>IF(N601="sníž. přenesená",J601,0)</f>
        <v>0</v>
      </c>
      <c r="BI601" s="185">
        <f>IF(N601="nulová",J601,0)</f>
        <v>0</v>
      </c>
      <c r="BJ601" s="14" t="s">
        <v>106</v>
      </c>
      <c r="BK601" s="185">
        <f>ROUND(I601*H601,2)</f>
        <v>0</v>
      </c>
      <c r="BL601" s="14" t="s">
        <v>314</v>
      </c>
      <c r="BM601" s="14" t="s">
        <v>4086</v>
      </c>
    </row>
    <row r="602" spans="2:51" s="12" customFormat="1" ht="11.25">
      <c r="B602" s="198"/>
      <c r="C602" s="199"/>
      <c r="D602" s="188" t="s">
        <v>325</v>
      </c>
      <c r="E602" s="200" t="s">
        <v>1</v>
      </c>
      <c r="F602" s="201" t="s">
        <v>441</v>
      </c>
      <c r="G602" s="199"/>
      <c r="H602" s="200" t="s">
        <v>1</v>
      </c>
      <c r="I602" s="202"/>
      <c r="J602" s="199"/>
      <c r="K602" s="199"/>
      <c r="L602" s="203"/>
      <c r="M602" s="204"/>
      <c r="N602" s="205"/>
      <c r="O602" s="205"/>
      <c r="P602" s="205"/>
      <c r="Q602" s="205"/>
      <c r="R602" s="205"/>
      <c r="S602" s="205"/>
      <c r="T602" s="206"/>
      <c r="AT602" s="207" t="s">
        <v>325</v>
      </c>
      <c r="AU602" s="207" t="s">
        <v>106</v>
      </c>
      <c r="AV602" s="12" t="s">
        <v>77</v>
      </c>
      <c r="AW602" s="12" t="s">
        <v>31</v>
      </c>
      <c r="AX602" s="12" t="s">
        <v>69</v>
      </c>
      <c r="AY602" s="207" t="s">
        <v>310</v>
      </c>
    </row>
    <row r="603" spans="2:51" s="11" customFormat="1" ht="11.25">
      <c r="B603" s="186"/>
      <c r="C603" s="187"/>
      <c r="D603" s="188" t="s">
        <v>325</v>
      </c>
      <c r="E603" s="189" t="s">
        <v>2283</v>
      </c>
      <c r="F603" s="190" t="s">
        <v>888</v>
      </c>
      <c r="G603" s="187"/>
      <c r="H603" s="191">
        <v>229.23</v>
      </c>
      <c r="I603" s="192"/>
      <c r="J603" s="187"/>
      <c r="K603" s="187"/>
      <c r="L603" s="193"/>
      <c r="M603" s="194"/>
      <c r="N603" s="195"/>
      <c r="O603" s="195"/>
      <c r="P603" s="195"/>
      <c r="Q603" s="195"/>
      <c r="R603" s="195"/>
      <c r="S603" s="195"/>
      <c r="T603" s="196"/>
      <c r="AT603" s="197" t="s">
        <v>325</v>
      </c>
      <c r="AU603" s="197" t="s">
        <v>106</v>
      </c>
      <c r="AV603" s="11" t="s">
        <v>106</v>
      </c>
      <c r="AW603" s="11" t="s">
        <v>31</v>
      </c>
      <c r="AX603" s="11" t="s">
        <v>69</v>
      </c>
      <c r="AY603" s="197" t="s">
        <v>310</v>
      </c>
    </row>
    <row r="604" spans="2:51" s="12" customFormat="1" ht="11.25">
      <c r="B604" s="198"/>
      <c r="C604" s="199"/>
      <c r="D604" s="188" t="s">
        <v>325</v>
      </c>
      <c r="E604" s="200" t="s">
        <v>1</v>
      </c>
      <c r="F604" s="201" t="s">
        <v>534</v>
      </c>
      <c r="G604" s="199"/>
      <c r="H604" s="200" t="s">
        <v>1</v>
      </c>
      <c r="I604" s="202"/>
      <c r="J604" s="199"/>
      <c r="K604" s="199"/>
      <c r="L604" s="203"/>
      <c r="M604" s="204"/>
      <c r="N604" s="205"/>
      <c r="O604" s="205"/>
      <c r="P604" s="205"/>
      <c r="Q604" s="205"/>
      <c r="R604" s="205"/>
      <c r="S604" s="205"/>
      <c r="T604" s="206"/>
      <c r="AT604" s="207" t="s">
        <v>325</v>
      </c>
      <c r="AU604" s="207" t="s">
        <v>106</v>
      </c>
      <c r="AV604" s="12" t="s">
        <v>77</v>
      </c>
      <c r="AW604" s="12" t="s">
        <v>31</v>
      </c>
      <c r="AX604" s="12" t="s">
        <v>69</v>
      </c>
      <c r="AY604" s="207" t="s">
        <v>310</v>
      </c>
    </row>
    <row r="605" spans="2:51" s="11" customFormat="1" ht="11.25">
      <c r="B605" s="186"/>
      <c r="C605" s="187"/>
      <c r="D605" s="188" t="s">
        <v>325</v>
      </c>
      <c r="E605" s="189" t="s">
        <v>2285</v>
      </c>
      <c r="F605" s="190" t="s">
        <v>4087</v>
      </c>
      <c r="G605" s="187"/>
      <c r="H605" s="191">
        <v>-25.19</v>
      </c>
      <c r="I605" s="192"/>
      <c r="J605" s="187"/>
      <c r="K605" s="187"/>
      <c r="L605" s="193"/>
      <c r="M605" s="194"/>
      <c r="N605" s="195"/>
      <c r="O605" s="195"/>
      <c r="P605" s="195"/>
      <c r="Q605" s="195"/>
      <c r="R605" s="195"/>
      <c r="S605" s="195"/>
      <c r="T605" s="196"/>
      <c r="AT605" s="197" t="s">
        <v>325</v>
      </c>
      <c r="AU605" s="197" t="s">
        <v>106</v>
      </c>
      <c r="AV605" s="11" t="s">
        <v>106</v>
      </c>
      <c r="AW605" s="11" t="s">
        <v>31</v>
      </c>
      <c r="AX605" s="11" t="s">
        <v>69</v>
      </c>
      <c r="AY605" s="197" t="s">
        <v>310</v>
      </c>
    </row>
    <row r="606" spans="2:51" s="11" customFormat="1" ht="11.25">
      <c r="B606" s="186"/>
      <c r="C606" s="187"/>
      <c r="D606" s="188" t="s">
        <v>325</v>
      </c>
      <c r="E606" s="189" t="s">
        <v>4088</v>
      </c>
      <c r="F606" s="190" t="s">
        <v>4089</v>
      </c>
      <c r="G606" s="187"/>
      <c r="H606" s="191">
        <v>204.04</v>
      </c>
      <c r="I606" s="192"/>
      <c r="J606" s="187"/>
      <c r="K606" s="187"/>
      <c r="L606" s="193"/>
      <c r="M606" s="194"/>
      <c r="N606" s="195"/>
      <c r="O606" s="195"/>
      <c r="P606" s="195"/>
      <c r="Q606" s="195"/>
      <c r="R606" s="195"/>
      <c r="S606" s="195"/>
      <c r="T606" s="196"/>
      <c r="AT606" s="197" t="s">
        <v>325</v>
      </c>
      <c r="AU606" s="197" t="s">
        <v>106</v>
      </c>
      <c r="AV606" s="11" t="s">
        <v>106</v>
      </c>
      <c r="AW606" s="11" t="s">
        <v>31</v>
      </c>
      <c r="AX606" s="11" t="s">
        <v>77</v>
      </c>
      <c r="AY606" s="197" t="s">
        <v>310</v>
      </c>
    </row>
    <row r="607" spans="2:65" s="1" customFormat="1" ht="22.5" customHeight="1">
      <c r="B607" s="31"/>
      <c r="C607" s="175" t="s">
        <v>1093</v>
      </c>
      <c r="D607" s="175" t="s">
        <v>317</v>
      </c>
      <c r="E607" s="176" t="s">
        <v>908</v>
      </c>
      <c r="F607" s="177" t="s">
        <v>909</v>
      </c>
      <c r="G607" s="178" t="s">
        <v>320</v>
      </c>
      <c r="H607" s="179">
        <v>205.04</v>
      </c>
      <c r="I607" s="180"/>
      <c r="J607" s="179">
        <f>ROUND(I607*H607,2)</f>
        <v>0</v>
      </c>
      <c r="K607" s="177" t="s">
        <v>321</v>
      </c>
      <c r="L607" s="35"/>
      <c r="M607" s="181" t="s">
        <v>1</v>
      </c>
      <c r="N607" s="182" t="s">
        <v>41</v>
      </c>
      <c r="O607" s="57"/>
      <c r="P607" s="183">
        <f>O607*H607</f>
        <v>0</v>
      </c>
      <c r="Q607" s="183">
        <v>0.00078</v>
      </c>
      <c r="R607" s="183">
        <f>Q607*H607</f>
        <v>0.1599312</v>
      </c>
      <c r="S607" s="183">
        <v>0</v>
      </c>
      <c r="T607" s="184">
        <f>S607*H607</f>
        <v>0</v>
      </c>
      <c r="AR607" s="14" t="s">
        <v>314</v>
      </c>
      <c r="AT607" s="14" t="s">
        <v>317</v>
      </c>
      <c r="AU607" s="14" t="s">
        <v>106</v>
      </c>
      <c r="AY607" s="14" t="s">
        <v>310</v>
      </c>
      <c r="BE607" s="185">
        <f>IF(N607="základní",J607,0)</f>
        <v>0</v>
      </c>
      <c r="BF607" s="185">
        <f>IF(N607="snížená",J607,0)</f>
        <v>0</v>
      </c>
      <c r="BG607" s="185">
        <f>IF(N607="zákl. přenesená",J607,0)</f>
        <v>0</v>
      </c>
      <c r="BH607" s="185">
        <f>IF(N607="sníž. přenesená",J607,0)</f>
        <v>0</v>
      </c>
      <c r="BI607" s="185">
        <f>IF(N607="nulová",J607,0)</f>
        <v>0</v>
      </c>
      <c r="BJ607" s="14" t="s">
        <v>106</v>
      </c>
      <c r="BK607" s="185">
        <f>ROUND(I607*H607,2)</f>
        <v>0</v>
      </c>
      <c r="BL607" s="14" t="s">
        <v>314</v>
      </c>
      <c r="BM607" s="14" t="s">
        <v>4090</v>
      </c>
    </row>
    <row r="608" spans="2:51" s="12" customFormat="1" ht="11.25">
      <c r="B608" s="198"/>
      <c r="C608" s="199"/>
      <c r="D608" s="188" t="s">
        <v>325</v>
      </c>
      <c r="E608" s="200" t="s">
        <v>1</v>
      </c>
      <c r="F608" s="201" t="s">
        <v>441</v>
      </c>
      <c r="G608" s="199"/>
      <c r="H608" s="200" t="s">
        <v>1</v>
      </c>
      <c r="I608" s="202"/>
      <c r="J608" s="199"/>
      <c r="K608" s="199"/>
      <c r="L608" s="203"/>
      <c r="M608" s="204"/>
      <c r="N608" s="205"/>
      <c r="O608" s="205"/>
      <c r="P608" s="205"/>
      <c r="Q608" s="205"/>
      <c r="R608" s="205"/>
      <c r="S608" s="205"/>
      <c r="T608" s="206"/>
      <c r="AT608" s="207" t="s">
        <v>325</v>
      </c>
      <c r="AU608" s="207" t="s">
        <v>106</v>
      </c>
      <c r="AV608" s="12" t="s">
        <v>77</v>
      </c>
      <c r="AW608" s="12" t="s">
        <v>31</v>
      </c>
      <c r="AX608" s="12" t="s">
        <v>69</v>
      </c>
      <c r="AY608" s="207" t="s">
        <v>310</v>
      </c>
    </row>
    <row r="609" spans="2:51" s="11" customFormat="1" ht="11.25">
      <c r="B609" s="186"/>
      <c r="C609" s="187"/>
      <c r="D609" s="188" t="s">
        <v>325</v>
      </c>
      <c r="E609" s="189" t="s">
        <v>1097</v>
      </c>
      <c r="F609" s="190" t="s">
        <v>888</v>
      </c>
      <c r="G609" s="187"/>
      <c r="H609" s="191">
        <v>229.23</v>
      </c>
      <c r="I609" s="192"/>
      <c r="J609" s="187"/>
      <c r="K609" s="187"/>
      <c r="L609" s="193"/>
      <c r="M609" s="194"/>
      <c r="N609" s="195"/>
      <c r="O609" s="195"/>
      <c r="P609" s="195"/>
      <c r="Q609" s="195"/>
      <c r="R609" s="195"/>
      <c r="S609" s="195"/>
      <c r="T609" s="196"/>
      <c r="AT609" s="197" t="s">
        <v>325</v>
      </c>
      <c r="AU609" s="197" t="s">
        <v>106</v>
      </c>
      <c r="AV609" s="11" t="s">
        <v>106</v>
      </c>
      <c r="AW609" s="11" t="s">
        <v>31</v>
      </c>
      <c r="AX609" s="11" t="s">
        <v>69</v>
      </c>
      <c r="AY609" s="197" t="s">
        <v>310</v>
      </c>
    </row>
    <row r="610" spans="2:51" s="12" customFormat="1" ht="11.25">
      <c r="B610" s="198"/>
      <c r="C610" s="199"/>
      <c r="D610" s="188" t="s">
        <v>325</v>
      </c>
      <c r="E610" s="200" t="s">
        <v>1</v>
      </c>
      <c r="F610" s="201" t="s">
        <v>534</v>
      </c>
      <c r="G610" s="199"/>
      <c r="H610" s="200" t="s">
        <v>1</v>
      </c>
      <c r="I610" s="202"/>
      <c r="J610" s="199"/>
      <c r="K610" s="199"/>
      <c r="L610" s="203"/>
      <c r="M610" s="204"/>
      <c r="N610" s="205"/>
      <c r="O610" s="205"/>
      <c r="P610" s="205"/>
      <c r="Q610" s="205"/>
      <c r="R610" s="205"/>
      <c r="S610" s="205"/>
      <c r="T610" s="206"/>
      <c r="AT610" s="207" t="s">
        <v>325</v>
      </c>
      <c r="AU610" s="207" t="s">
        <v>106</v>
      </c>
      <c r="AV610" s="12" t="s">
        <v>77</v>
      </c>
      <c r="AW610" s="12" t="s">
        <v>31</v>
      </c>
      <c r="AX610" s="12" t="s">
        <v>69</v>
      </c>
      <c r="AY610" s="207" t="s">
        <v>310</v>
      </c>
    </row>
    <row r="611" spans="2:51" s="11" customFormat="1" ht="11.25">
      <c r="B611" s="186"/>
      <c r="C611" s="187"/>
      <c r="D611" s="188" t="s">
        <v>325</v>
      </c>
      <c r="E611" s="189" t="s">
        <v>2291</v>
      </c>
      <c r="F611" s="190" t="s">
        <v>552</v>
      </c>
      <c r="G611" s="187"/>
      <c r="H611" s="191">
        <v>-24.19</v>
      </c>
      <c r="I611" s="192"/>
      <c r="J611" s="187"/>
      <c r="K611" s="187"/>
      <c r="L611" s="193"/>
      <c r="M611" s="194"/>
      <c r="N611" s="195"/>
      <c r="O611" s="195"/>
      <c r="P611" s="195"/>
      <c r="Q611" s="195"/>
      <c r="R611" s="195"/>
      <c r="S611" s="195"/>
      <c r="T611" s="196"/>
      <c r="AT611" s="197" t="s">
        <v>325</v>
      </c>
      <c r="AU611" s="197" t="s">
        <v>106</v>
      </c>
      <c r="AV611" s="11" t="s">
        <v>106</v>
      </c>
      <c r="AW611" s="11" t="s">
        <v>31</v>
      </c>
      <c r="AX611" s="11" t="s">
        <v>69</v>
      </c>
      <c r="AY611" s="197" t="s">
        <v>310</v>
      </c>
    </row>
    <row r="612" spans="2:51" s="11" customFormat="1" ht="11.25">
      <c r="B612" s="186"/>
      <c r="C612" s="187"/>
      <c r="D612" s="188" t="s">
        <v>325</v>
      </c>
      <c r="E612" s="189" t="s">
        <v>2615</v>
      </c>
      <c r="F612" s="190" t="s">
        <v>4091</v>
      </c>
      <c r="G612" s="187"/>
      <c r="H612" s="191">
        <v>205.04</v>
      </c>
      <c r="I612" s="192"/>
      <c r="J612" s="187"/>
      <c r="K612" s="187"/>
      <c r="L612" s="193"/>
      <c r="M612" s="194"/>
      <c r="N612" s="195"/>
      <c r="O612" s="195"/>
      <c r="P612" s="195"/>
      <c r="Q612" s="195"/>
      <c r="R612" s="195"/>
      <c r="S612" s="195"/>
      <c r="T612" s="196"/>
      <c r="AT612" s="197" t="s">
        <v>325</v>
      </c>
      <c r="AU612" s="197" t="s">
        <v>106</v>
      </c>
      <c r="AV612" s="11" t="s">
        <v>106</v>
      </c>
      <c r="AW612" s="11" t="s">
        <v>31</v>
      </c>
      <c r="AX612" s="11" t="s">
        <v>77</v>
      </c>
      <c r="AY612" s="197" t="s">
        <v>310</v>
      </c>
    </row>
    <row r="613" spans="2:65" s="1" customFormat="1" ht="16.5" customHeight="1">
      <c r="B613" s="31"/>
      <c r="C613" s="175" t="s">
        <v>1099</v>
      </c>
      <c r="D613" s="175" t="s">
        <v>317</v>
      </c>
      <c r="E613" s="176" t="s">
        <v>915</v>
      </c>
      <c r="F613" s="177" t="s">
        <v>916</v>
      </c>
      <c r="G613" s="178" t="s">
        <v>320</v>
      </c>
      <c r="H613" s="179">
        <v>205.04</v>
      </c>
      <c r="I613" s="180"/>
      <c r="J613" s="179">
        <f>ROUND(I613*H613,2)</f>
        <v>0</v>
      </c>
      <c r="K613" s="177" t="s">
        <v>321</v>
      </c>
      <c r="L613" s="35"/>
      <c r="M613" s="181" t="s">
        <v>1</v>
      </c>
      <c r="N613" s="182" t="s">
        <v>41</v>
      </c>
      <c r="O613" s="57"/>
      <c r="P613" s="183">
        <f>O613*H613</f>
        <v>0</v>
      </c>
      <c r="Q613" s="183">
        <v>0.0004</v>
      </c>
      <c r="R613" s="183">
        <f>Q613*H613</f>
        <v>0.082016</v>
      </c>
      <c r="S613" s="183">
        <v>0</v>
      </c>
      <c r="T613" s="184">
        <f>S613*H613</f>
        <v>0</v>
      </c>
      <c r="AR613" s="14" t="s">
        <v>314</v>
      </c>
      <c r="AT613" s="14" t="s">
        <v>317</v>
      </c>
      <c r="AU613" s="14" t="s">
        <v>106</v>
      </c>
      <c r="AY613" s="14" t="s">
        <v>310</v>
      </c>
      <c r="BE613" s="185">
        <f>IF(N613="základní",J613,0)</f>
        <v>0</v>
      </c>
      <c r="BF613" s="185">
        <f>IF(N613="snížená",J613,0)</f>
        <v>0</v>
      </c>
      <c r="BG613" s="185">
        <f>IF(N613="zákl. přenesená",J613,0)</f>
        <v>0</v>
      </c>
      <c r="BH613" s="185">
        <f>IF(N613="sníž. přenesená",J613,0)</f>
        <v>0</v>
      </c>
      <c r="BI613" s="185">
        <f>IF(N613="nulová",J613,0)</f>
        <v>0</v>
      </c>
      <c r="BJ613" s="14" t="s">
        <v>106</v>
      </c>
      <c r="BK613" s="185">
        <f>ROUND(I613*H613,2)</f>
        <v>0</v>
      </c>
      <c r="BL613" s="14" t="s">
        <v>314</v>
      </c>
      <c r="BM613" s="14" t="s">
        <v>4092</v>
      </c>
    </row>
    <row r="614" spans="2:51" s="12" customFormat="1" ht="11.25">
      <c r="B614" s="198"/>
      <c r="C614" s="199"/>
      <c r="D614" s="188" t="s">
        <v>325</v>
      </c>
      <c r="E614" s="200" t="s">
        <v>1</v>
      </c>
      <c r="F614" s="201" t="s">
        <v>441</v>
      </c>
      <c r="G614" s="199"/>
      <c r="H614" s="200" t="s">
        <v>1</v>
      </c>
      <c r="I614" s="202"/>
      <c r="J614" s="199"/>
      <c r="K614" s="199"/>
      <c r="L614" s="203"/>
      <c r="M614" s="204"/>
      <c r="N614" s="205"/>
      <c r="O614" s="205"/>
      <c r="P614" s="205"/>
      <c r="Q614" s="205"/>
      <c r="R614" s="205"/>
      <c r="S614" s="205"/>
      <c r="T614" s="206"/>
      <c r="AT614" s="207" t="s">
        <v>325</v>
      </c>
      <c r="AU614" s="207" t="s">
        <v>106</v>
      </c>
      <c r="AV614" s="12" t="s">
        <v>77</v>
      </c>
      <c r="AW614" s="12" t="s">
        <v>31</v>
      </c>
      <c r="AX614" s="12" t="s">
        <v>69</v>
      </c>
      <c r="AY614" s="207" t="s">
        <v>310</v>
      </c>
    </row>
    <row r="615" spans="2:51" s="11" customFormat="1" ht="11.25">
      <c r="B615" s="186"/>
      <c r="C615" s="187"/>
      <c r="D615" s="188" t="s">
        <v>325</v>
      </c>
      <c r="E615" s="189" t="s">
        <v>1103</v>
      </c>
      <c r="F615" s="190" t="s">
        <v>888</v>
      </c>
      <c r="G615" s="187"/>
      <c r="H615" s="191">
        <v>229.23</v>
      </c>
      <c r="I615" s="192"/>
      <c r="J615" s="187"/>
      <c r="K615" s="187"/>
      <c r="L615" s="193"/>
      <c r="M615" s="194"/>
      <c r="N615" s="195"/>
      <c r="O615" s="195"/>
      <c r="P615" s="195"/>
      <c r="Q615" s="195"/>
      <c r="R615" s="195"/>
      <c r="S615" s="195"/>
      <c r="T615" s="196"/>
      <c r="AT615" s="197" t="s">
        <v>325</v>
      </c>
      <c r="AU615" s="197" t="s">
        <v>106</v>
      </c>
      <c r="AV615" s="11" t="s">
        <v>106</v>
      </c>
      <c r="AW615" s="11" t="s">
        <v>31</v>
      </c>
      <c r="AX615" s="11" t="s">
        <v>69</v>
      </c>
      <c r="AY615" s="197" t="s">
        <v>310</v>
      </c>
    </row>
    <row r="616" spans="2:51" s="12" customFormat="1" ht="11.25">
      <c r="B616" s="198"/>
      <c r="C616" s="199"/>
      <c r="D616" s="188" t="s">
        <v>325</v>
      </c>
      <c r="E616" s="200" t="s">
        <v>1</v>
      </c>
      <c r="F616" s="201" t="s">
        <v>534</v>
      </c>
      <c r="G616" s="199"/>
      <c r="H616" s="200" t="s">
        <v>1</v>
      </c>
      <c r="I616" s="202"/>
      <c r="J616" s="199"/>
      <c r="K616" s="199"/>
      <c r="L616" s="203"/>
      <c r="M616" s="204"/>
      <c r="N616" s="205"/>
      <c r="O616" s="205"/>
      <c r="P616" s="205"/>
      <c r="Q616" s="205"/>
      <c r="R616" s="205"/>
      <c r="S616" s="205"/>
      <c r="T616" s="206"/>
      <c r="AT616" s="207" t="s">
        <v>325</v>
      </c>
      <c r="AU616" s="207" t="s">
        <v>106</v>
      </c>
      <c r="AV616" s="12" t="s">
        <v>77</v>
      </c>
      <c r="AW616" s="12" t="s">
        <v>31</v>
      </c>
      <c r="AX616" s="12" t="s">
        <v>69</v>
      </c>
      <c r="AY616" s="207" t="s">
        <v>310</v>
      </c>
    </row>
    <row r="617" spans="2:51" s="11" customFormat="1" ht="11.25">
      <c r="B617" s="186"/>
      <c r="C617" s="187"/>
      <c r="D617" s="188" t="s">
        <v>325</v>
      </c>
      <c r="E617" s="189" t="s">
        <v>3534</v>
      </c>
      <c r="F617" s="190" t="s">
        <v>552</v>
      </c>
      <c r="G617" s="187"/>
      <c r="H617" s="191">
        <v>-24.19</v>
      </c>
      <c r="I617" s="192"/>
      <c r="J617" s="187"/>
      <c r="K617" s="187"/>
      <c r="L617" s="193"/>
      <c r="M617" s="194"/>
      <c r="N617" s="195"/>
      <c r="O617" s="195"/>
      <c r="P617" s="195"/>
      <c r="Q617" s="195"/>
      <c r="R617" s="195"/>
      <c r="S617" s="195"/>
      <c r="T617" s="196"/>
      <c r="AT617" s="197" t="s">
        <v>325</v>
      </c>
      <c r="AU617" s="197" t="s">
        <v>106</v>
      </c>
      <c r="AV617" s="11" t="s">
        <v>106</v>
      </c>
      <c r="AW617" s="11" t="s">
        <v>31</v>
      </c>
      <c r="AX617" s="11" t="s">
        <v>69</v>
      </c>
      <c r="AY617" s="197" t="s">
        <v>310</v>
      </c>
    </row>
    <row r="618" spans="2:51" s="11" customFormat="1" ht="11.25">
      <c r="B618" s="186"/>
      <c r="C618" s="187"/>
      <c r="D618" s="188" t="s">
        <v>325</v>
      </c>
      <c r="E618" s="189" t="s">
        <v>4093</v>
      </c>
      <c r="F618" s="190" t="s">
        <v>4094</v>
      </c>
      <c r="G618" s="187"/>
      <c r="H618" s="191">
        <v>205.04</v>
      </c>
      <c r="I618" s="192"/>
      <c r="J618" s="187"/>
      <c r="K618" s="187"/>
      <c r="L618" s="193"/>
      <c r="M618" s="194"/>
      <c r="N618" s="195"/>
      <c r="O618" s="195"/>
      <c r="P618" s="195"/>
      <c r="Q618" s="195"/>
      <c r="R618" s="195"/>
      <c r="S618" s="195"/>
      <c r="T618" s="196"/>
      <c r="AT618" s="197" t="s">
        <v>325</v>
      </c>
      <c r="AU618" s="197" t="s">
        <v>106</v>
      </c>
      <c r="AV618" s="11" t="s">
        <v>106</v>
      </c>
      <c r="AW618" s="11" t="s">
        <v>31</v>
      </c>
      <c r="AX618" s="11" t="s">
        <v>77</v>
      </c>
      <c r="AY618" s="197" t="s">
        <v>310</v>
      </c>
    </row>
    <row r="619" spans="2:65" s="1" customFormat="1" ht="16.5" customHeight="1">
      <c r="B619" s="31"/>
      <c r="C619" s="208" t="s">
        <v>396</v>
      </c>
      <c r="D619" s="208" t="s">
        <v>422</v>
      </c>
      <c r="E619" s="209" t="s">
        <v>922</v>
      </c>
      <c r="F619" s="210" t="s">
        <v>923</v>
      </c>
      <c r="G619" s="211" t="s">
        <v>320</v>
      </c>
      <c r="H619" s="212">
        <v>246.05</v>
      </c>
      <c r="I619" s="213"/>
      <c r="J619" s="212">
        <f>ROUND(I619*H619,2)</f>
        <v>0</v>
      </c>
      <c r="K619" s="210" t="s">
        <v>321</v>
      </c>
      <c r="L619" s="214"/>
      <c r="M619" s="215" t="s">
        <v>1</v>
      </c>
      <c r="N619" s="216" t="s">
        <v>41</v>
      </c>
      <c r="O619" s="57"/>
      <c r="P619" s="183">
        <f>O619*H619</f>
        <v>0</v>
      </c>
      <c r="Q619" s="183">
        <v>0.0039</v>
      </c>
      <c r="R619" s="183">
        <f>Q619*H619</f>
        <v>0.959595</v>
      </c>
      <c r="S619" s="183">
        <v>0</v>
      </c>
      <c r="T619" s="184">
        <f>S619*H619</f>
        <v>0</v>
      </c>
      <c r="AR619" s="14" t="s">
        <v>391</v>
      </c>
      <c r="AT619" s="14" t="s">
        <v>422</v>
      </c>
      <c r="AU619" s="14" t="s">
        <v>106</v>
      </c>
      <c r="AY619" s="14" t="s">
        <v>310</v>
      </c>
      <c r="BE619" s="185">
        <f>IF(N619="základní",J619,0)</f>
        <v>0</v>
      </c>
      <c r="BF619" s="185">
        <f>IF(N619="snížená",J619,0)</f>
        <v>0</v>
      </c>
      <c r="BG619" s="185">
        <f>IF(N619="zákl. přenesená",J619,0)</f>
        <v>0</v>
      </c>
      <c r="BH619" s="185">
        <f>IF(N619="sníž. přenesená",J619,0)</f>
        <v>0</v>
      </c>
      <c r="BI619" s="185">
        <f>IF(N619="nulová",J619,0)</f>
        <v>0</v>
      </c>
      <c r="BJ619" s="14" t="s">
        <v>106</v>
      </c>
      <c r="BK619" s="185">
        <f>ROUND(I619*H619,2)</f>
        <v>0</v>
      </c>
      <c r="BL619" s="14" t="s">
        <v>314</v>
      </c>
      <c r="BM619" s="14" t="s">
        <v>4095</v>
      </c>
    </row>
    <row r="620" spans="2:51" s="11" customFormat="1" ht="11.25">
      <c r="B620" s="186"/>
      <c r="C620" s="187"/>
      <c r="D620" s="188" t="s">
        <v>325</v>
      </c>
      <c r="E620" s="189" t="s">
        <v>1107</v>
      </c>
      <c r="F620" s="190" t="s">
        <v>926</v>
      </c>
      <c r="G620" s="187"/>
      <c r="H620" s="191">
        <v>246.05</v>
      </c>
      <c r="I620" s="192"/>
      <c r="J620" s="187"/>
      <c r="K620" s="187"/>
      <c r="L620" s="193"/>
      <c r="M620" s="194"/>
      <c r="N620" s="195"/>
      <c r="O620" s="195"/>
      <c r="P620" s="195"/>
      <c r="Q620" s="195"/>
      <c r="R620" s="195"/>
      <c r="S620" s="195"/>
      <c r="T620" s="196"/>
      <c r="AT620" s="197" t="s">
        <v>325</v>
      </c>
      <c r="AU620" s="197" t="s">
        <v>106</v>
      </c>
      <c r="AV620" s="11" t="s">
        <v>106</v>
      </c>
      <c r="AW620" s="11" t="s">
        <v>31</v>
      </c>
      <c r="AX620" s="11" t="s">
        <v>77</v>
      </c>
      <c r="AY620" s="197" t="s">
        <v>310</v>
      </c>
    </row>
    <row r="621" spans="2:65" s="1" customFormat="1" ht="16.5" customHeight="1">
      <c r="B621" s="31"/>
      <c r="C621" s="175" t="s">
        <v>1109</v>
      </c>
      <c r="D621" s="175" t="s">
        <v>317</v>
      </c>
      <c r="E621" s="176" t="s">
        <v>930</v>
      </c>
      <c r="F621" s="177" t="s">
        <v>931</v>
      </c>
      <c r="G621" s="178" t="s">
        <v>422</v>
      </c>
      <c r="H621" s="179">
        <v>232.83</v>
      </c>
      <c r="I621" s="180"/>
      <c r="J621" s="179">
        <f>ROUND(I621*H621,2)</f>
        <v>0</v>
      </c>
      <c r="K621" s="177" t="s">
        <v>321</v>
      </c>
      <c r="L621" s="35"/>
      <c r="M621" s="181" t="s">
        <v>1</v>
      </c>
      <c r="N621" s="182" t="s">
        <v>41</v>
      </c>
      <c r="O621" s="57"/>
      <c r="P621" s="183">
        <f>O621*H621</f>
        <v>0</v>
      </c>
      <c r="Q621" s="183">
        <v>0.00028</v>
      </c>
      <c r="R621" s="183">
        <f>Q621*H621</f>
        <v>0.0651924</v>
      </c>
      <c r="S621" s="183">
        <v>0</v>
      </c>
      <c r="T621" s="184">
        <f>S621*H621</f>
        <v>0</v>
      </c>
      <c r="AR621" s="14" t="s">
        <v>314</v>
      </c>
      <c r="AT621" s="14" t="s">
        <v>317</v>
      </c>
      <c r="AU621" s="14" t="s">
        <v>106</v>
      </c>
      <c r="AY621" s="14" t="s">
        <v>310</v>
      </c>
      <c r="BE621" s="185">
        <f>IF(N621="základní",J621,0)</f>
        <v>0</v>
      </c>
      <c r="BF621" s="185">
        <f>IF(N621="snížená",J621,0)</f>
        <v>0</v>
      </c>
      <c r="BG621" s="185">
        <f>IF(N621="zákl. přenesená",J621,0)</f>
        <v>0</v>
      </c>
      <c r="BH621" s="185">
        <f>IF(N621="sníž. přenesená",J621,0)</f>
        <v>0</v>
      </c>
      <c r="BI621" s="185">
        <f>IF(N621="nulová",J621,0)</f>
        <v>0</v>
      </c>
      <c r="BJ621" s="14" t="s">
        <v>106</v>
      </c>
      <c r="BK621" s="185">
        <f>ROUND(I621*H621,2)</f>
        <v>0</v>
      </c>
      <c r="BL621" s="14" t="s">
        <v>314</v>
      </c>
      <c r="BM621" s="14" t="s">
        <v>4096</v>
      </c>
    </row>
    <row r="622" spans="2:51" s="11" customFormat="1" ht="11.25">
      <c r="B622" s="186"/>
      <c r="C622" s="187"/>
      <c r="D622" s="188" t="s">
        <v>325</v>
      </c>
      <c r="E622" s="189" t="s">
        <v>1113</v>
      </c>
      <c r="F622" s="190" t="s">
        <v>4097</v>
      </c>
      <c r="G622" s="187"/>
      <c r="H622" s="191">
        <v>232.83</v>
      </c>
      <c r="I622" s="192"/>
      <c r="J622" s="187"/>
      <c r="K622" s="187"/>
      <c r="L622" s="193"/>
      <c r="M622" s="194"/>
      <c r="N622" s="195"/>
      <c r="O622" s="195"/>
      <c r="P622" s="195"/>
      <c r="Q622" s="195"/>
      <c r="R622" s="195"/>
      <c r="S622" s="195"/>
      <c r="T622" s="196"/>
      <c r="AT622" s="197" t="s">
        <v>325</v>
      </c>
      <c r="AU622" s="197" t="s">
        <v>106</v>
      </c>
      <c r="AV622" s="11" t="s">
        <v>106</v>
      </c>
      <c r="AW622" s="11" t="s">
        <v>31</v>
      </c>
      <c r="AX622" s="11" t="s">
        <v>77</v>
      </c>
      <c r="AY622" s="197" t="s">
        <v>310</v>
      </c>
    </row>
    <row r="623" spans="2:65" s="1" customFormat="1" ht="16.5" customHeight="1">
      <c r="B623" s="31"/>
      <c r="C623" s="175" t="s">
        <v>1115</v>
      </c>
      <c r="D623" s="175" t="s">
        <v>317</v>
      </c>
      <c r="E623" s="176" t="s">
        <v>936</v>
      </c>
      <c r="F623" s="177" t="s">
        <v>937</v>
      </c>
      <c r="G623" s="178" t="s">
        <v>320</v>
      </c>
      <c r="H623" s="179">
        <v>646.45</v>
      </c>
      <c r="I623" s="180"/>
      <c r="J623" s="179">
        <f>ROUND(I623*H623,2)</f>
        <v>0</v>
      </c>
      <c r="K623" s="177" t="s">
        <v>321</v>
      </c>
      <c r="L623" s="35"/>
      <c r="M623" s="181" t="s">
        <v>1</v>
      </c>
      <c r="N623" s="182" t="s">
        <v>41</v>
      </c>
      <c r="O623" s="57"/>
      <c r="P623" s="183">
        <f>O623*H623</f>
        <v>0</v>
      </c>
      <c r="Q623" s="183">
        <v>0</v>
      </c>
      <c r="R623" s="183">
        <f>Q623*H623</f>
        <v>0</v>
      </c>
      <c r="S623" s="183">
        <v>0</v>
      </c>
      <c r="T623" s="184">
        <f>S623*H623</f>
        <v>0</v>
      </c>
      <c r="AR623" s="14" t="s">
        <v>314</v>
      </c>
      <c r="AT623" s="14" t="s">
        <v>317</v>
      </c>
      <c r="AU623" s="14" t="s">
        <v>106</v>
      </c>
      <c r="AY623" s="14" t="s">
        <v>310</v>
      </c>
      <c r="BE623" s="185">
        <f>IF(N623="základní",J623,0)</f>
        <v>0</v>
      </c>
      <c r="BF623" s="185">
        <f>IF(N623="snížená",J623,0)</f>
        <v>0</v>
      </c>
      <c r="BG623" s="185">
        <f>IF(N623="zákl. přenesená",J623,0)</f>
        <v>0</v>
      </c>
      <c r="BH623" s="185">
        <f>IF(N623="sníž. přenesená",J623,0)</f>
        <v>0</v>
      </c>
      <c r="BI623" s="185">
        <f>IF(N623="nulová",J623,0)</f>
        <v>0</v>
      </c>
      <c r="BJ623" s="14" t="s">
        <v>106</v>
      </c>
      <c r="BK623" s="185">
        <f>ROUND(I623*H623,2)</f>
        <v>0</v>
      </c>
      <c r="BL623" s="14" t="s">
        <v>314</v>
      </c>
      <c r="BM623" s="14" t="s">
        <v>4098</v>
      </c>
    </row>
    <row r="624" spans="2:51" s="12" customFormat="1" ht="11.25">
      <c r="B624" s="198"/>
      <c r="C624" s="199"/>
      <c r="D624" s="188" t="s">
        <v>325</v>
      </c>
      <c r="E624" s="200" t="s">
        <v>1</v>
      </c>
      <c r="F624" s="201" t="s">
        <v>939</v>
      </c>
      <c r="G624" s="199"/>
      <c r="H624" s="200" t="s">
        <v>1</v>
      </c>
      <c r="I624" s="202"/>
      <c r="J624" s="199"/>
      <c r="K624" s="199"/>
      <c r="L624" s="203"/>
      <c r="M624" s="204"/>
      <c r="N624" s="205"/>
      <c r="O624" s="205"/>
      <c r="P624" s="205"/>
      <c r="Q624" s="205"/>
      <c r="R624" s="205"/>
      <c r="S624" s="205"/>
      <c r="T624" s="206"/>
      <c r="AT624" s="207" t="s">
        <v>325</v>
      </c>
      <c r="AU624" s="207" t="s">
        <v>106</v>
      </c>
      <c r="AV624" s="12" t="s">
        <v>77</v>
      </c>
      <c r="AW624" s="12" t="s">
        <v>31</v>
      </c>
      <c r="AX624" s="12" t="s">
        <v>69</v>
      </c>
      <c r="AY624" s="207" t="s">
        <v>310</v>
      </c>
    </row>
    <row r="625" spans="2:51" s="11" customFormat="1" ht="11.25">
      <c r="B625" s="186"/>
      <c r="C625" s="187"/>
      <c r="D625" s="188" t="s">
        <v>325</v>
      </c>
      <c r="E625" s="189" t="s">
        <v>1119</v>
      </c>
      <c r="F625" s="190" t="s">
        <v>941</v>
      </c>
      <c r="G625" s="187"/>
      <c r="H625" s="191">
        <v>646.45</v>
      </c>
      <c r="I625" s="192"/>
      <c r="J625" s="187"/>
      <c r="K625" s="187"/>
      <c r="L625" s="193"/>
      <c r="M625" s="194"/>
      <c r="N625" s="195"/>
      <c r="O625" s="195"/>
      <c r="P625" s="195"/>
      <c r="Q625" s="195"/>
      <c r="R625" s="195"/>
      <c r="S625" s="195"/>
      <c r="T625" s="196"/>
      <c r="AT625" s="197" t="s">
        <v>325</v>
      </c>
      <c r="AU625" s="197" t="s">
        <v>106</v>
      </c>
      <c r="AV625" s="11" t="s">
        <v>106</v>
      </c>
      <c r="AW625" s="11" t="s">
        <v>31</v>
      </c>
      <c r="AX625" s="11" t="s">
        <v>69</v>
      </c>
      <c r="AY625" s="197" t="s">
        <v>310</v>
      </c>
    </row>
    <row r="626" spans="2:51" s="11" customFormat="1" ht="11.25">
      <c r="B626" s="186"/>
      <c r="C626" s="187"/>
      <c r="D626" s="188" t="s">
        <v>325</v>
      </c>
      <c r="E626" s="189" t="s">
        <v>3541</v>
      </c>
      <c r="F626" s="190" t="s">
        <v>3542</v>
      </c>
      <c r="G626" s="187"/>
      <c r="H626" s="191">
        <v>646.45</v>
      </c>
      <c r="I626" s="192"/>
      <c r="J626" s="187"/>
      <c r="K626" s="187"/>
      <c r="L626" s="193"/>
      <c r="M626" s="194"/>
      <c r="N626" s="195"/>
      <c r="O626" s="195"/>
      <c r="P626" s="195"/>
      <c r="Q626" s="195"/>
      <c r="R626" s="195"/>
      <c r="S626" s="195"/>
      <c r="T626" s="196"/>
      <c r="AT626" s="197" t="s">
        <v>325</v>
      </c>
      <c r="AU626" s="197" t="s">
        <v>106</v>
      </c>
      <c r="AV626" s="11" t="s">
        <v>106</v>
      </c>
      <c r="AW626" s="11" t="s">
        <v>31</v>
      </c>
      <c r="AX626" s="11" t="s">
        <v>77</v>
      </c>
      <c r="AY626" s="197" t="s">
        <v>310</v>
      </c>
    </row>
    <row r="627" spans="2:65" s="1" customFormat="1" ht="16.5" customHeight="1">
      <c r="B627" s="31"/>
      <c r="C627" s="208" t="s">
        <v>1121</v>
      </c>
      <c r="D627" s="208" t="s">
        <v>422</v>
      </c>
      <c r="E627" s="209" t="s">
        <v>945</v>
      </c>
      <c r="F627" s="210" t="s">
        <v>946</v>
      </c>
      <c r="G627" s="211" t="s">
        <v>320</v>
      </c>
      <c r="H627" s="212">
        <v>678.77</v>
      </c>
      <c r="I627" s="213"/>
      <c r="J627" s="212">
        <f>ROUND(I627*H627,2)</f>
        <v>0</v>
      </c>
      <c r="K627" s="210" t="s">
        <v>321</v>
      </c>
      <c r="L627" s="214"/>
      <c r="M627" s="215" t="s">
        <v>1</v>
      </c>
      <c r="N627" s="216" t="s">
        <v>41</v>
      </c>
      <c r="O627" s="57"/>
      <c r="P627" s="183">
        <f>O627*H627</f>
        <v>0</v>
      </c>
      <c r="Q627" s="183">
        <v>0.00028</v>
      </c>
      <c r="R627" s="183">
        <f>Q627*H627</f>
        <v>0.1900556</v>
      </c>
      <c r="S627" s="183">
        <v>0</v>
      </c>
      <c r="T627" s="184">
        <f>S627*H627</f>
        <v>0</v>
      </c>
      <c r="AR627" s="14" t="s">
        <v>391</v>
      </c>
      <c r="AT627" s="14" t="s">
        <v>422</v>
      </c>
      <c r="AU627" s="14" t="s">
        <v>106</v>
      </c>
      <c r="AY627" s="14" t="s">
        <v>310</v>
      </c>
      <c r="BE627" s="185">
        <f>IF(N627="základní",J627,0)</f>
        <v>0</v>
      </c>
      <c r="BF627" s="185">
        <f>IF(N627="snížená",J627,0)</f>
        <v>0</v>
      </c>
      <c r="BG627" s="185">
        <f>IF(N627="zákl. přenesená",J627,0)</f>
        <v>0</v>
      </c>
      <c r="BH627" s="185">
        <f>IF(N627="sníž. přenesená",J627,0)</f>
        <v>0</v>
      </c>
      <c r="BI627" s="185">
        <f>IF(N627="nulová",J627,0)</f>
        <v>0</v>
      </c>
      <c r="BJ627" s="14" t="s">
        <v>106</v>
      </c>
      <c r="BK627" s="185">
        <f>ROUND(I627*H627,2)</f>
        <v>0</v>
      </c>
      <c r="BL627" s="14" t="s">
        <v>314</v>
      </c>
      <c r="BM627" s="14" t="s">
        <v>4099</v>
      </c>
    </row>
    <row r="628" spans="2:51" s="11" customFormat="1" ht="11.25">
      <c r="B628" s="186"/>
      <c r="C628" s="187"/>
      <c r="D628" s="188" t="s">
        <v>325</v>
      </c>
      <c r="E628" s="189" t="s">
        <v>1125</v>
      </c>
      <c r="F628" s="190" t="s">
        <v>949</v>
      </c>
      <c r="G628" s="187"/>
      <c r="H628" s="191">
        <v>678.77</v>
      </c>
      <c r="I628" s="192"/>
      <c r="J628" s="187"/>
      <c r="K628" s="187"/>
      <c r="L628" s="193"/>
      <c r="M628" s="194"/>
      <c r="N628" s="195"/>
      <c r="O628" s="195"/>
      <c r="P628" s="195"/>
      <c r="Q628" s="195"/>
      <c r="R628" s="195"/>
      <c r="S628" s="195"/>
      <c r="T628" s="196"/>
      <c r="AT628" s="197" t="s">
        <v>325</v>
      </c>
      <c r="AU628" s="197" t="s">
        <v>106</v>
      </c>
      <c r="AV628" s="11" t="s">
        <v>106</v>
      </c>
      <c r="AW628" s="11" t="s">
        <v>31</v>
      </c>
      <c r="AX628" s="11" t="s">
        <v>77</v>
      </c>
      <c r="AY628" s="197" t="s">
        <v>310</v>
      </c>
    </row>
    <row r="629" spans="2:65" s="1" customFormat="1" ht="22.5" customHeight="1">
      <c r="B629" s="31"/>
      <c r="C629" s="175" t="s">
        <v>1126</v>
      </c>
      <c r="D629" s="175" t="s">
        <v>317</v>
      </c>
      <c r="E629" s="176" t="s">
        <v>953</v>
      </c>
      <c r="F629" s="177" t="s">
        <v>954</v>
      </c>
      <c r="G629" s="178" t="s">
        <v>832</v>
      </c>
      <c r="H629" s="179">
        <v>2.14</v>
      </c>
      <c r="I629" s="180"/>
      <c r="J629" s="179">
        <f>ROUND(I629*H629,2)</f>
        <v>0</v>
      </c>
      <c r="K629" s="177" t="s">
        <v>321</v>
      </c>
      <c r="L629" s="35"/>
      <c r="M629" s="181" t="s">
        <v>1</v>
      </c>
      <c r="N629" s="182" t="s">
        <v>41</v>
      </c>
      <c r="O629" s="57"/>
      <c r="P629" s="183">
        <f>O629*H629</f>
        <v>0</v>
      </c>
      <c r="Q629" s="183">
        <v>0</v>
      </c>
      <c r="R629" s="183">
        <f>Q629*H629</f>
        <v>0</v>
      </c>
      <c r="S629" s="183">
        <v>0</v>
      </c>
      <c r="T629" s="184">
        <f>S629*H629</f>
        <v>0</v>
      </c>
      <c r="AR629" s="14" t="s">
        <v>314</v>
      </c>
      <c r="AT629" s="14" t="s">
        <v>317</v>
      </c>
      <c r="AU629" s="14" t="s">
        <v>106</v>
      </c>
      <c r="AY629" s="14" t="s">
        <v>310</v>
      </c>
      <c r="BE629" s="185">
        <f>IF(N629="základní",J629,0)</f>
        <v>0</v>
      </c>
      <c r="BF629" s="185">
        <f>IF(N629="snížená",J629,0)</f>
        <v>0</v>
      </c>
      <c r="BG629" s="185">
        <f>IF(N629="zákl. přenesená",J629,0)</f>
        <v>0</v>
      </c>
      <c r="BH629" s="185">
        <f>IF(N629="sníž. přenesená",J629,0)</f>
        <v>0</v>
      </c>
      <c r="BI629" s="185">
        <f>IF(N629="nulová",J629,0)</f>
        <v>0</v>
      </c>
      <c r="BJ629" s="14" t="s">
        <v>106</v>
      </c>
      <c r="BK629" s="185">
        <f>ROUND(I629*H629,2)</f>
        <v>0</v>
      </c>
      <c r="BL629" s="14" t="s">
        <v>314</v>
      </c>
      <c r="BM629" s="14" t="s">
        <v>4100</v>
      </c>
    </row>
    <row r="630" spans="2:63" s="10" customFormat="1" ht="22.9" customHeight="1">
      <c r="B630" s="159"/>
      <c r="C630" s="160"/>
      <c r="D630" s="161" t="s">
        <v>68</v>
      </c>
      <c r="E630" s="173" t="s">
        <v>956</v>
      </c>
      <c r="F630" s="173" t="s">
        <v>957</v>
      </c>
      <c r="G630" s="160"/>
      <c r="H630" s="160"/>
      <c r="I630" s="163"/>
      <c r="J630" s="174">
        <f>BK630</f>
        <v>0</v>
      </c>
      <c r="K630" s="160"/>
      <c r="L630" s="165"/>
      <c r="M630" s="166"/>
      <c r="N630" s="167"/>
      <c r="O630" s="167"/>
      <c r="P630" s="168">
        <f>SUM(P631:P636)</f>
        <v>0</v>
      </c>
      <c r="Q630" s="167"/>
      <c r="R630" s="168">
        <f>SUM(R631:R636)</f>
        <v>2.57788</v>
      </c>
      <c r="S630" s="167"/>
      <c r="T630" s="169">
        <f>SUM(T631:T636)</f>
        <v>0</v>
      </c>
      <c r="AR630" s="170" t="s">
        <v>314</v>
      </c>
      <c r="AT630" s="171" t="s">
        <v>68</v>
      </c>
      <c r="AU630" s="171" t="s">
        <v>77</v>
      </c>
      <c r="AY630" s="170" t="s">
        <v>310</v>
      </c>
      <c r="BK630" s="172">
        <f>SUM(BK631:BK636)</f>
        <v>0</v>
      </c>
    </row>
    <row r="631" spans="2:65" s="1" customFormat="1" ht="16.5" customHeight="1">
      <c r="B631" s="31"/>
      <c r="C631" s="175" t="s">
        <v>1132</v>
      </c>
      <c r="D631" s="175" t="s">
        <v>317</v>
      </c>
      <c r="E631" s="176" t="s">
        <v>959</v>
      </c>
      <c r="F631" s="177" t="s">
        <v>960</v>
      </c>
      <c r="G631" s="178" t="s">
        <v>320</v>
      </c>
      <c r="H631" s="179">
        <v>560.41</v>
      </c>
      <c r="I631" s="180"/>
      <c r="J631" s="179">
        <f>ROUND(I631*H631,2)</f>
        <v>0</v>
      </c>
      <c r="K631" s="177" t="s">
        <v>321</v>
      </c>
      <c r="L631" s="35"/>
      <c r="M631" s="181" t="s">
        <v>1</v>
      </c>
      <c r="N631" s="182" t="s">
        <v>41</v>
      </c>
      <c r="O631" s="57"/>
      <c r="P631" s="183">
        <f>O631*H631</f>
        <v>0</v>
      </c>
      <c r="Q631" s="183">
        <v>0</v>
      </c>
      <c r="R631" s="183">
        <f>Q631*H631</f>
        <v>0</v>
      </c>
      <c r="S631" s="183">
        <v>0</v>
      </c>
      <c r="T631" s="184">
        <f>S631*H631</f>
        <v>0</v>
      </c>
      <c r="AR631" s="14" t="s">
        <v>314</v>
      </c>
      <c r="AT631" s="14" t="s">
        <v>317</v>
      </c>
      <c r="AU631" s="14" t="s">
        <v>106</v>
      </c>
      <c r="AY631" s="14" t="s">
        <v>310</v>
      </c>
      <c r="BE631" s="185">
        <f>IF(N631="základní",J631,0)</f>
        <v>0</v>
      </c>
      <c r="BF631" s="185">
        <f>IF(N631="snížená",J631,0)</f>
        <v>0</v>
      </c>
      <c r="BG631" s="185">
        <f>IF(N631="zákl. přenesená",J631,0)</f>
        <v>0</v>
      </c>
      <c r="BH631" s="185">
        <f>IF(N631="sníž. přenesená",J631,0)</f>
        <v>0</v>
      </c>
      <c r="BI631" s="185">
        <f>IF(N631="nulová",J631,0)</f>
        <v>0</v>
      </c>
      <c r="BJ631" s="14" t="s">
        <v>106</v>
      </c>
      <c r="BK631" s="185">
        <f>ROUND(I631*H631,2)</f>
        <v>0</v>
      </c>
      <c r="BL631" s="14" t="s">
        <v>314</v>
      </c>
      <c r="BM631" s="14" t="s">
        <v>4101</v>
      </c>
    </row>
    <row r="632" spans="2:51" s="11" customFormat="1" ht="11.25">
      <c r="B632" s="186"/>
      <c r="C632" s="187"/>
      <c r="D632" s="188" t="s">
        <v>325</v>
      </c>
      <c r="E632" s="189" t="s">
        <v>1136</v>
      </c>
      <c r="F632" s="190" t="s">
        <v>963</v>
      </c>
      <c r="G632" s="187"/>
      <c r="H632" s="191">
        <v>560.41</v>
      </c>
      <c r="I632" s="192"/>
      <c r="J632" s="187"/>
      <c r="K632" s="187"/>
      <c r="L632" s="193"/>
      <c r="M632" s="194"/>
      <c r="N632" s="195"/>
      <c r="O632" s="195"/>
      <c r="P632" s="195"/>
      <c r="Q632" s="195"/>
      <c r="R632" s="195"/>
      <c r="S632" s="195"/>
      <c r="T632" s="196"/>
      <c r="AT632" s="197" t="s">
        <v>325</v>
      </c>
      <c r="AU632" s="197" t="s">
        <v>106</v>
      </c>
      <c r="AV632" s="11" t="s">
        <v>106</v>
      </c>
      <c r="AW632" s="11" t="s">
        <v>31</v>
      </c>
      <c r="AX632" s="11" t="s">
        <v>69</v>
      </c>
      <c r="AY632" s="197" t="s">
        <v>310</v>
      </c>
    </row>
    <row r="633" spans="2:51" s="11" customFormat="1" ht="11.25">
      <c r="B633" s="186"/>
      <c r="C633" s="187"/>
      <c r="D633" s="188" t="s">
        <v>325</v>
      </c>
      <c r="E633" s="189" t="s">
        <v>3552</v>
      </c>
      <c r="F633" s="190" t="s">
        <v>3553</v>
      </c>
      <c r="G633" s="187"/>
      <c r="H633" s="191">
        <v>560.41</v>
      </c>
      <c r="I633" s="192"/>
      <c r="J633" s="187"/>
      <c r="K633" s="187"/>
      <c r="L633" s="193"/>
      <c r="M633" s="194"/>
      <c r="N633" s="195"/>
      <c r="O633" s="195"/>
      <c r="P633" s="195"/>
      <c r="Q633" s="195"/>
      <c r="R633" s="195"/>
      <c r="S633" s="195"/>
      <c r="T633" s="196"/>
      <c r="AT633" s="197" t="s">
        <v>325</v>
      </c>
      <c r="AU633" s="197" t="s">
        <v>106</v>
      </c>
      <c r="AV633" s="11" t="s">
        <v>106</v>
      </c>
      <c r="AW633" s="11" t="s">
        <v>31</v>
      </c>
      <c r="AX633" s="11" t="s">
        <v>77</v>
      </c>
      <c r="AY633" s="197" t="s">
        <v>310</v>
      </c>
    </row>
    <row r="634" spans="2:65" s="1" customFormat="1" ht="16.5" customHeight="1">
      <c r="B634" s="31"/>
      <c r="C634" s="208" t="s">
        <v>1137</v>
      </c>
      <c r="D634" s="208" t="s">
        <v>422</v>
      </c>
      <c r="E634" s="209" t="s">
        <v>967</v>
      </c>
      <c r="F634" s="210" t="s">
        <v>968</v>
      </c>
      <c r="G634" s="211" t="s">
        <v>320</v>
      </c>
      <c r="H634" s="212">
        <v>644.47</v>
      </c>
      <c r="I634" s="213"/>
      <c r="J634" s="212">
        <f>ROUND(I634*H634,2)</f>
        <v>0</v>
      </c>
      <c r="K634" s="210" t="s">
        <v>321</v>
      </c>
      <c r="L634" s="214"/>
      <c r="M634" s="215" t="s">
        <v>1</v>
      </c>
      <c r="N634" s="216" t="s">
        <v>41</v>
      </c>
      <c r="O634" s="57"/>
      <c r="P634" s="183">
        <f>O634*H634</f>
        <v>0</v>
      </c>
      <c r="Q634" s="183">
        <v>0.004</v>
      </c>
      <c r="R634" s="183">
        <f>Q634*H634</f>
        <v>2.57788</v>
      </c>
      <c r="S634" s="183">
        <v>0</v>
      </c>
      <c r="T634" s="184">
        <f>S634*H634</f>
        <v>0</v>
      </c>
      <c r="AR634" s="14" t="s">
        <v>391</v>
      </c>
      <c r="AT634" s="14" t="s">
        <v>422</v>
      </c>
      <c r="AU634" s="14" t="s">
        <v>106</v>
      </c>
      <c r="AY634" s="14" t="s">
        <v>310</v>
      </c>
      <c r="BE634" s="185">
        <f>IF(N634="základní",J634,0)</f>
        <v>0</v>
      </c>
      <c r="BF634" s="185">
        <f>IF(N634="snížená",J634,0)</f>
        <v>0</v>
      </c>
      <c r="BG634" s="185">
        <f>IF(N634="zákl. přenesená",J634,0)</f>
        <v>0</v>
      </c>
      <c r="BH634" s="185">
        <f>IF(N634="sníž. přenesená",J634,0)</f>
        <v>0</v>
      </c>
      <c r="BI634" s="185">
        <f>IF(N634="nulová",J634,0)</f>
        <v>0</v>
      </c>
      <c r="BJ634" s="14" t="s">
        <v>106</v>
      </c>
      <c r="BK634" s="185">
        <f>ROUND(I634*H634,2)</f>
        <v>0</v>
      </c>
      <c r="BL634" s="14" t="s">
        <v>314</v>
      </c>
      <c r="BM634" s="14" t="s">
        <v>4102</v>
      </c>
    </row>
    <row r="635" spans="2:51" s="11" customFormat="1" ht="11.25">
      <c r="B635" s="186"/>
      <c r="C635" s="187"/>
      <c r="D635" s="188" t="s">
        <v>325</v>
      </c>
      <c r="E635" s="189" t="s">
        <v>1141</v>
      </c>
      <c r="F635" s="190" t="s">
        <v>971</v>
      </c>
      <c r="G635" s="187"/>
      <c r="H635" s="191">
        <v>644.47</v>
      </c>
      <c r="I635" s="192"/>
      <c r="J635" s="187"/>
      <c r="K635" s="187"/>
      <c r="L635" s="193"/>
      <c r="M635" s="194"/>
      <c r="N635" s="195"/>
      <c r="O635" s="195"/>
      <c r="P635" s="195"/>
      <c r="Q635" s="195"/>
      <c r="R635" s="195"/>
      <c r="S635" s="195"/>
      <c r="T635" s="196"/>
      <c r="AT635" s="197" t="s">
        <v>325</v>
      </c>
      <c r="AU635" s="197" t="s">
        <v>106</v>
      </c>
      <c r="AV635" s="11" t="s">
        <v>106</v>
      </c>
      <c r="AW635" s="11" t="s">
        <v>31</v>
      </c>
      <c r="AX635" s="11" t="s">
        <v>77</v>
      </c>
      <c r="AY635" s="197" t="s">
        <v>310</v>
      </c>
    </row>
    <row r="636" spans="2:65" s="1" customFormat="1" ht="22.5" customHeight="1">
      <c r="B636" s="31"/>
      <c r="C636" s="175" t="s">
        <v>1142</v>
      </c>
      <c r="D636" s="175" t="s">
        <v>317</v>
      </c>
      <c r="E636" s="176" t="s">
        <v>975</v>
      </c>
      <c r="F636" s="177" t="s">
        <v>976</v>
      </c>
      <c r="G636" s="178" t="s">
        <v>832</v>
      </c>
      <c r="H636" s="179">
        <v>2.58</v>
      </c>
      <c r="I636" s="180"/>
      <c r="J636" s="179">
        <f>ROUND(I636*H636,2)</f>
        <v>0</v>
      </c>
      <c r="K636" s="177" t="s">
        <v>321</v>
      </c>
      <c r="L636" s="35"/>
      <c r="M636" s="181" t="s">
        <v>1</v>
      </c>
      <c r="N636" s="182" t="s">
        <v>41</v>
      </c>
      <c r="O636" s="57"/>
      <c r="P636" s="183">
        <f>O636*H636</f>
        <v>0</v>
      </c>
      <c r="Q636" s="183">
        <v>0</v>
      </c>
      <c r="R636" s="183">
        <f>Q636*H636</f>
        <v>0</v>
      </c>
      <c r="S636" s="183">
        <v>0</v>
      </c>
      <c r="T636" s="184">
        <f>S636*H636</f>
        <v>0</v>
      </c>
      <c r="AR636" s="14" t="s">
        <v>314</v>
      </c>
      <c r="AT636" s="14" t="s">
        <v>317</v>
      </c>
      <c r="AU636" s="14" t="s">
        <v>106</v>
      </c>
      <c r="AY636" s="14" t="s">
        <v>310</v>
      </c>
      <c r="BE636" s="185">
        <f>IF(N636="základní",J636,0)</f>
        <v>0</v>
      </c>
      <c r="BF636" s="185">
        <f>IF(N636="snížená",J636,0)</f>
        <v>0</v>
      </c>
      <c r="BG636" s="185">
        <f>IF(N636="zákl. přenesená",J636,0)</f>
        <v>0</v>
      </c>
      <c r="BH636" s="185">
        <f>IF(N636="sníž. přenesená",J636,0)</f>
        <v>0</v>
      </c>
      <c r="BI636" s="185">
        <f>IF(N636="nulová",J636,0)</f>
        <v>0</v>
      </c>
      <c r="BJ636" s="14" t="s">
        <v>106</v>
      </c>
      <c r="BK636" s="185">
        <f>ROUND(I636*H636,2)</f>
        <v>0</v>
      </c>
      <c r="BL636" s="14" t="s">
        <v>314</v>
      </c>
      <c r="BM636" s="14" t="s">
        <v>4103</v>
      </c>
    </row>
    <row r="637" spans="2:63" s="10" customFormat="1" ht="22.9" customHeight="1">
      <c r="B637" s="159"/>
      <c r="C637" s="160"/>
      <c r="D637" s="161" t="s">
        <v>68</v>
      </c>
      <c r="E637" s="173" t="s">
        <v>978</v>
      </c>
      <c r="F637" s="173" t="s">
        <v>979</v>
      </c>
      <c r="G637" s="160"/>
      <c r="H637" s="160"/>
      <c r="I637" s="163"/>
      <c r="J637" s="174">
        <f>BK637</f>
        <v>0</v>
      </c>
      <c r="K637" s="160"/>
      <c r="L637" s="165"/>
      <c r="M637" s="166"/>
      <c r="N637" s="167"/>
      <c r="O637" s="167"/>
      <c r="P637" s="168">
        <f>SUM(P638:P680)</f>
        <v>0</v>
      </c>
      <c r="Q637" s="167"/>
      <c r="R637" s="168">
        <f>SUM(R638:R680)</f>
        <v>14.24504</v>
      </c>
      <c r="S637" s="167"/>
      <c r="T637" s="169">
        <f>SUM(T638:T680)</f>
        <v>0</v>
      </c>
      <c r="AR637" s="170" t="s">
        <v>314</v>
      </c>
      <c r="AT637" s="171" t="s">
        <v>68</v>
      </c>
      <c r="AU637" s="171" t="s">
        <v>77</v>
      </c>
      <c r="AY637" s="170" t="s">
        <v>310</v>
      </c>
      <c r="BK637" s="172">
        <f>SUM(BK638:BK680)</f>
        <v>0</v>
      </c>
    </row>
    <row r="638" spans="2:65" s="1" customFormat="1" ht="16.5" customHeight="1">
      <c r="B638" s="31"/>
      <c r="C638" s="175" t="s">
        <v>1147</v>
      </c>
      <c r="D638" s="175" t="s">
        <v>317</v>
      </c>
      <c r="E638" s="176" t="s">
        <v>981</v>
      </c>
      <c r="F638" s="177" t="s">
        <v>982</v>
      </c>
      <c r="G638" s="178" t="s">
        <v>320</v>
      </c>
      <c r="H638" s="179">
        <v>205.04</v>
      </c>
      <c r="I638" s="180"/>
      <c r="J638" s="179">
        <f>ROUND(I638*H638,2)</f>
        <v>0</v>
      </c>
      <c r="K638" s="177" t="s">
        <v>321</v>
      </c>
      <c r="L638" s="35"/>
      <c r="M638" s="181" t="s">
        <v>1</v>
      </c>
      <c r="N638" s="182" t="s">
        <v>41</v>
      </c>
      <c r="O638" s="57"/>
      <c r="P638" s="183">
        <f>O638*H638</f>
        <v>0</v>
      </c>
      <c r="Q638" s="183">
        <v>0.006</v>
      </c>
      <c r="R638" s="183">
        <f>Q638*H638</f>
        <v>1.23024</v>
      </c>
      <c r="S638" s="183">
        <v>0</v>
      </c>
      <c r="T638" s="184">
        <f>S638*H638</f>
        <v>0</v>
      </c>
      <c r="AR638" s="14" t="s">
        <v>314</v>
      </c>
      <c r="AT638" s="14" t="s">
        <v>317</v>
      </c>
      <c r="AU638" s="14" t="s">
        <v>106</v>
      </c>
      <c r="AY638" s="14" t="s">
        <v>310</v>
      </c>
      <c r="BE638" s="185">
        <f>IF(N638="základní",J638,0)</f>
        <v>0</v>
      </c>
      <c r="BF638" s="185">
        <f>IF(N638="snížená",J638,0)</f>
        <v>0</v>
      </c>
      <c r="BG638" s="185">
        <f>IF(N638="zákl. přenesená",J638,0)</f>
        <v>0</v>
      </c>
      <c r="BH638" s="185">
        <f>IF(N638="sníž. přenesená",J638,0)</f>
        <v>0</v>
      </c>
      <c r="BI638" s="185">
        <f>IF(N638="nulová",J638,0)</f>
        <v>0</v>
      </c>
      <c r="BJ638" s="14" t="s">
        <v>106</v>
      </c>
      <c r="BK638" s="185">
        <f>ROUND(I638*H638,2)</f>
        <v>0</v>
      </c>
      <c r="BL638" s="14" t="s">
        <v>314</v>
      </c>
      <c r="BM638" s="14" t="s">
        <v>4104</v>
      </c>
    </row>
    <row r="639" spans="2:51" s="12" customFormat="1" ht="11.25">
      <c r="B639" s="198"/>
      <c r="C639" s="199"/>
      <c r="D639" s="188" t="s">
        <v>325</v>
      </c>
      <c r="E639" s="200" t="s">
        <v>1</v>
      </c>
      <c r="F639" s="201" t="s">
        <v>441</v>
      </c>
      <c r="G639" s="199"/>
      <c r="H639" s="200" t="s">
        <v>1</v>
      </c>
      <c r="I639" s="202"/>
      <c r="J639" s="199"/>
      <c r="K639" s="199"/>
      <c r="L639" s="203"/>
      <c r="M639" s="204"/>
      <c r="N639" s="205"/>
      <c r="O639" s="205"/>
      <c r="P639" s="205"/>
      <c r="Q639" s="205"/>
      <c r="R639" s="205"/>
      <c r="S639" s="205"/>
      <c r="T639" s="206"/>
      <c r="AT639" s="207" t="s">
        <v>325</v>
      </c>
      <c r="AU639" s="207" t="s">
        <v>106</v>
      </c>
      <c r="AV639" s="12" t="s">
        <v>77</v>
      </c>
      <c r="AW639" s="12" t="s">
        <v>31</v>
      </c>
      <c r="AX639" s="12" t="s">
        <v>69</v>
      </c>
      <c r="AY639" s="207" t="s">
        <v>310</v>
      </c>
    </row>
    <row r="640" spans="2:51" s="11" customFormat="1" ht="11.25">
      <c r="B640" s="186"/>
      <c r="C640" s="187"/>
      <c r="D640" s="188" t="s">
        <v>325</v>
      </c>
      <c r="E640" s="189" t="s">
        <v>1151</v>
      </c>
      <c r="F640" s="190" t="s">
        <v>888</v>
      </c>
      <c r="G640" s="187"/>
      <c r="H640" s="191">
        <v>229.23</v>
      </c>
      <c r="I640" s="192"/>
      <c r="J640" s="187"/>
      <c r="K640" s="187"/>
      <c r="L640" s="193"/>
      <c r="M640" s="194"/>
      <c r="N640" s="195"/>
      <c r="O640" s="195"/>
      <c r="P640" s="195"/>
      <c r="Q640" s="195"/>
      <c r="R640" s="195"/>
      <c r="S640" s="195"/>
      <c r="T640" s="196"/>
      <c r="AT640" s="197" t="s">
        <v>325</v>
      </c>
      <c r="AU640" s="197" t="s">
        <v>106</v>
      </c>
      <c r="AV640" s="11" t="s">
        <v>106</v>
      </c>
      <c r="AW640" s="11" t="s">
        <v>31</v>
      </c>
      <c r="AX640" s="11" t="s">
        <v>69</v>
      </c>
      <c r="AY640" s="197" t="s">
        <v>310</v>
      </c>
    </row>
    <row r="641" spans="2:51" s="12" customFormat="1" ht="11.25">
      <c r="B641" s="198"/>
      <c r="C641" s="199"/>
      <c r="D641" s="188" t="s">
        <v>325</v>
      </c>
      <c r="E641" s="200" t="s">
        <v>1</v>
      </c>
      <c r="F641" s="201" t="s">
        <v>534</v>
      </c>
      <c r="G641" s="199"/>
      <c r="H641" s="200" t="s">
        <v>1</v>
      </c>
      <c r="I641" s="202"/>
      <c r="J641" s="199"/>
      <c r="K641" s="199"/>
      <c r="L641" s="203"/>
      <c r="M641" s="204"/>
      <c r="N641" s="205"/>
      <c r="O641" s="205"/>
      <c r="P641" s="205"/>
      <c r="Q641" s="205"/>
      <c r="R641" s="205"/>
      <c r="S641" s="205"/>
      <c r="T641" s="206"/>
      <c r="AT641" s="207" t="s">
        <v>325</v>
      </c>
      <c r="AU641" s="207" t="s">
        <v>106</v>
      </c>
      <c r="AV641" s="12" t="s">
        <v>77</v>
      </c>
      <c r="AW641" s="12" t="s">
        <v>31</v>
      </c>
      <c r="AX641" s="12" t="s">
        <v>69</v>
      </c>
      <c r="AY641" s="207" t="s">
        <v>310</v>
      </c>
    </row>
    <row r="642" spans="2:51" s="11" customFormat="1" ht="11.25">
      <c r="B642" s="186"/>
      <c r="C642" s="187"/>
      <c r="D642" s="188" t="s">
        <v>325</v>
      </c>
      <c r="E642" s="189" t="s">
        <v>3561</v>
      </c>
      <c r="F642" s="190" t="s">
        <v>552</v>
      </c>
      <c r="G642" s="187"/>
      <c r="H642" s="191">
        <v>-24.19</v>
      </c>
      <c r="I642" s="192"/>
      <c r="J642" s="187"/>
      <c r="K642" s="187"/>
      <c r="L642" s="193"/>
      <c r="M642" s="194"/>
      <c r="N642" s="195"/>
      <c r="O642" s="195"/>
      <c r="P642" s="195"/>
      <c r="Q642" s="195"/>
      <c r="R642" s="195"/>
      <c r="S642" s="195"/>
      <c r="T642" s="196"/>
      <c r="AT642" s="197" t="s">
        <v>325</v>
      </c>
      <c r="AU642" s="197" t="s">
        <v>106</v>
      </c>
      <c r="AV642" s="11" t="s">
        <v>106</v>
      </c>
      <c r="AW642" s="11" t="s">
        <v>31</v>
      </c>
      <c r="AX642" s="11" t="s">
        <v>69</v>
      </c>
      <c r="AY642" s="197" t="s">
        <v>310</v>
      </c>
    </row>
    <row r="643" spans="2:51" s="11" customFormat="1" ht="11.25">
      <c r="B643" s="186"/>
      <c r="C643" s="187"/>
      <c r="D643" s="188" t="s">
        <v>325</v>
      </c>
      <c r="E643" s="189" t="s">
        <v>4105</v>
      </c>
      <c r="F643" s="190" t="s">
        <v>4106</v>
      </c>
      <c r="G643" s="187"/>
      <c r="H643" s="191">
        <v>205.04</v>
      </c>
      <c r="I643" s="192"/>
      <c r="J643" s="187"/>
      <c r="K643" s="187"/>
      <c r="L643" s="193"/>
      <c r="M643" s="194"/>
      <c r="N643" s="195"/>
      <c r="O643" s="195"/>
      <c r="P643" s="195"/>
      <c r="Q643" s="195"/>
      <c r="R643" s="195"/>
      <c r="S643" s="195"/>
      <c r="T643" s="196"/>
      <c r="AT643" s="197" t="s">
        <v>325</v>
      </c>
      <c r="AU643" s="197" t="s">
        <v>106</v>
      </c>
      <c r="AV643" s="11" t="s">
        <v>106</v>
      </c>
      <c r="AW643" s="11" t="s">
        <v>31</v>
      </c>
      <c r="AX643" s="11" t="s">
        <v>77</v>
      </c>
      <c r="AY643" s="197" t="s">
        <v>310</v>
      </c>
    </row>
    <row r="644" spans="2:65" s="1" customFormat="1" ht="16.5" customHeight="1">
      <c r="B644" s="31"/>
      <c r="C644" s="208" t="s">
        <v>1152</v>
      </c>
      <c r="D644" s="208" t="s">
        <v>422</v>
      </c>
      <c r="E644" s="209" t="s">
        <v>988</v>
      </c>
      <c r="F644" s="210" t="s">
        <v>989</v>
      </c>
      <c r="G644" s="211" t="s">
        <v>336</v>
      </c>
      <c r="H644" s="212">
        <v>33.47</v>
      </c>
      <c r="I644" s="213"/>
      <c r="J644" s="212">
        <f>ROUND(I644*H644,2)</f>
        <v>0</v>
      </c>
      <c r="K644" s="210" t="s">
        <v>321</v>
      </c>
      <c r="L644" s="214"/>
      <c r="M644" s="215" t="s">
        <v>1</v>
      </c>
      <c r="N644" s="216" t="s">
        <v>41</v>
      </c>
      <c r="O644" s="57"/>
      <c r="P644" s="183">
        <f>O644*H644</f>
        <v>0</v>
      </c>
      <c r="Q644" s="183">
        <v>0.03</v>
      </c>
      <c r="R644" s="183">
        <f>Q644*H644</f>
        <v>1.0041</v>
      </c>
      <c r="S644" s="183">
        <v>0</v>
      </c>
      <c r="T644" s="184">
        <f>S644*H644</f>
        <v>0</v>
      </c>
      <c r="AR644" s="14" t="s">
        <v>391</v>
      </c>
      <c r="AT644" s="14" t="s">
        <v>422</v>
      </c>
      <c r="AU644" s="14" t="s">
        <v>106</v>
      </c>
      <c r="AY644" s="14" t="s">
        <v>310</v>
      </c>
      <c r="BE644" s="185">
        <f>IF(N644="základní",J644,0)</f>
        <v>0</v>
      </c>
      <c r="BF644" s="185">
        <f>IF(N644="snížená",J644,0)</f>
        <v>0</v>
      </c>
      <c r="BG644" s="185">
        <f>IF(N644="zákl. přenesená",J644,0)</f>
        <v>0</v>
      </c>
      <c r="BH644" s="185">
        <f>IF(N644="sníž. přenesená",J644,0)</f>
        <v>0</v>
      </c>
      <c r="BI644" s="185">
        <f>IF(N644="nulová",J644,0)</f>
        <v>0</v>
      </c>
      <c r="BJ644" s="14" t="s">
        <v>106</v>
      </c>
      <c r="BK644" s="185">
        <f>ROUND(I644*H644,2)</f>
        <v>0</v>
      </c>
      <c r="BL644" s="14" t="s">
        <v>314</v>
      </c>
      <c r="BM644" s="14" t="s">
        <v>4107</v>
      </c>
    </row>
    <row r="645" spans="2:51" s="11" customFormat="1" ht="11.25">
      <c r="B645" s="186"/>
      <c r="C645" s="187"/>
      <c r="D645" s="188" t="s">
        <v>325</v>
      </c>
      <c r="E645" s="189" t="s">
        <v>1156</v>
      </c>
      <c r="F645" s="190" t="s">
        <v>4108</v>
      </c>
      <c r="G645" s="187"/>
      <c r="H645" s="191">
        <v>33.47</v>
      </c>
      <c r="I645" s="192"/>
      <c r="J645" s="187"/>
      <c r="K645" s="187"/>
      <c r="L645" s="193"/>
      <c r="M645" s="194"/>
      <c r="N645" s="195"/>
      <c r="O645" s="195"/>
      <c r="P645" s="195"/>
      <c r="Q645" s="195"/>
      <c r="R645" s="195"/>
      <c r="S645" s="195"/>
      <c r="T645" s="196"/>
      <c r="AT645" s="197" t="s">
        <v>325</v>
      </c>
      <c r="AU645" s="197" t="s">
        <v>106</v>
      </c>
      <c r="AV645" s="11" t="s">
        <v>106</v>
      </c>
      <c r="AW645" s="11" t="s">
        <v>31</v>
      </c>
      <c r="AX645" s="11" t="s">
        <v>77</v>
      </c>
      <c r="AY645" s="197" t="s">
        <v>310</v>
      </c>
    </row>
    <row r="646" spans="2:65" s="1" customFormat="1" ht="22.5" customHeight="1">
      <c r="B646" s="31"/>
      <c r="C646" s="175" t="s">
        <v>1157</v>
      </c>
      <c r="D646" s="175" t="s">
        <v>317</v>
      </c>
      <c r="E646" s="176" t="s">
        <v>994</v>
      </c>
      <c r="F646" s="177" t="s">
        <v>995</v>
      </c>
      <c r="G646" s="178" t="s">
        <v>320</v>
      </c>
      <c r="H646" s="179">
        <v>1120.82</v>
      </c>
      <c r="I646" s="180"/>
      <c r="J646" s="179">
        <f>ROUND(I646*H646,2)</f>
        <v>0</v>
      </c>
      <c r="K646" s="177" t="s">
        <v>321</v>
      </c>
      <c r="L646" s="35"/>
      <c r="M646" s="181" t="s">
        <v>1</v>
      </c>
      <c r="N646" s="182" t="s">
        <v>41</v>
      </c>
      <c r="O646" s="57"/>
      <c r="P646" s="183">
        <f>O646*H646</f>
        <v>0</v>
      </c>
      <c r="Q646" s="183">
        <v>0</v>
      </c>
      <c r="R646" s="183">
        <f>Q646*H646</f>
        <v>0</v>
      </c>
      <c r="S646" s="183">
        <v>0</v>
      </c>
      <c r="T646" s="184">
        <f>S646*H646</f>
        <v>0</v>
      </c>
      <c r="AR646" s="14" t="s">
        <v>314</v>
      </c>
      <c r="AT646" s="14" t="s">
        <v>317</v>
      </c>
      <c r="AU646" s="14" t="s">
        <v>106</v>
      </c>
      <c r="AY646" s="14" t="s">
        <v>310</v>
      </c>
      <c r="BE646" s="185">
        <f>IF(N646="základní",J646,0)</f>
        <v>0</v>
      </c>
      <c r="BF646" s="185">
        <f>IF(N646="snížená",J646,0)</f>
        <v>0</v>
      </c>
      <c r="BG646" s="185">
        <f>IF(N646="zákl. přenesená",J646,0)</f>
        <v>0</v>
      </c>
      <c r="BH646" s="185">
        <f>IF(N646="sníž. přenesená",J646,0)</f>
        <v>0</v>
      </c>
      <c r="BI646" s="185">
        <f>IF(N646="nulová",J646,0)</f>
        <v>0</v>
      </c>
      <c r="BJ646" s="14" t="s">
        <v>106</v>
      </c>
      <c r="BK646" s="185">
        <f>ROUND(I646*H646,2)</f>
        <v>0</v>
      </c>
      <c r="BL646" s="14" t="s">
        <v>314</v>
      </c>
      <c r="BM646" s="14" t="s">
        <v>4109</v>
      </c>
    </row>
    <row r="647" spans="2:51" s="11" customFormat="1" ht="11.25">
      <c r="B647" s="186"/>
      <c r="C647" s="187"/>
      <c r="D647" s="188" t="s">
        <v>325</v>
      </c>
      <c r="E647" s="189" t="s">
        <v>1161</v>
      </c>
      <c r="F647" s="190" t="s">
        <v>963</v>
      </c>
      <c r="G647" s="187"/>
      <c r="H647" s="191">
        <v>560.41</v>
      </c>
      <c r="I647" s="192"/>
      <c r="J647" s="187"/>
      <c r="K647" s="187"/>
      <c r="L647" s="193"/>
      <c r="M647" s="194"/>
      <c r="N647" s="195"/>
      <c r="O647" s="195"/>
      <c r="P647" s="195"/>
      <c r="Q647" s="195"/>
      <c r="R647" s="195"/>
      <c r="S647" s="195"/>
      <c r="T647" s="196"/>
      <c r="AT647" s="197" t="s">
        <v>325</v>
      </c>
      <c r="AU647" s="197" t="s">
        <v>106</v>
      </c>
      <c r="AV647" s="11" t="s">
        <v>106</v>
      </c>
      <c r="AW647" s="11" t="s">
        <v>31</v>
      </c>
      <c r="AX647" s="11" t="s">
        <v>69</v>
      </c>
      <c r="AY647" s="197" t="s">
        <v>310</v>
      </c>
    </row>
    <row r="648" spans="2:51" s="11" customFormat="1" ht="11.25">
      <c r="B648" s="186"/>
      <c r="C648" s="187"/>
      <c r="D648" s="188" t="s">
        <v>325</v>
      </c>
      <c r="E648" s="189" t="s">
        <v>3570</v>
      </c>
      <c r="F648" s="190" t="s">
        <v>1838</v>
      </c>
      <c r="G648" s="187"/>
      <c r="H648" s="191">
        <v>560.41</v>
      </c>
      <c r="I648" s="192"/>
      <c r="J648" s="187"/>
      <c r="K648" s="187"/>
      <c r="L648" s="193"/>
      <c r="M648" s="194"/>
      <c r="N648" s="195"/>
      <c r="O648" s="195"/>
      <c r="P648" s="195"/>
      <c r="Q648" s="195"/>
      <c r="R648" s="195"/>
      <c r="S648" s="195"/>
      <c r="T648" s="196"/>
      <c r="AT648" s="197" t="s">
        <v>325</v>
      </c>
      <c r="AU648" s="197" t="s">
        <v>106</v>
      </c>
      <c r="AV648" s="11" t="s">
        <v>106</v>
      </c>
      <c r="AW648" s="11" t="s">
        <v>31</v>
      </c>
      <c r="AX648" s="11" t="s">
        <v>69</v>
      </c>
      <c r="AY648" s="197" t="s">
        <v>310</v>
      </c>
    </row>
    <row r="649" spans="2:51" s="11" customFormat="1" ht="11.25">
      <c r="B649" s="186"/>
      <c r="C649" s="187"/>
      <c r="D649" s="188" t="s">
        <v>325</v>
      </c>
      <c r="E649" s="189" t="s">
        <v>4110</v>
      </c>
      <c r="F649" s="190" t="s">
        <v>4111</v>
      </c>
      <c r="G649" s="187"/>
      <c r="H649" s="191">
        <v>1120.82</v>
      </c>
      <c r="I649" s="192"/>
      <c r="J649" s="187"/>
      <c r="K649" s="187"/>
      <c r="L649" s="193"/>
      <c r="M649" s="194"/>
      <c r="N649" s="195"/>
      <c r="O649" s="195"/>
      <c r="P649" s="195"/>
      <c r="Q649" s="195"/>
      <c r="R649" s="195"/>
      <c r="S649" s="195"/>
      <c r="T649" s="196"/>
      <c r="AT649" s="197" t="s">
        <v>325</v>
      </c>
      <c r="AU649" s="197" t="s">
        <v>106</v>
      </c>
      <c r="AV649" s="11" t="s">
        <v>106</v>
      </c>
      <c r="AW649" s="11" t="s">
        <v>31</v>
      </c>
      <c r="AX649" s="11" t="s">
        <v>77</v>
      </c>
      <c r="AY649" s="197" t="s">
        <v>310</v>
      </c>
    </row>
    <row r="650" spans="2:65" s="1" customFormat="1" ht="16.5" customHeight="1">
      <c r="B650" s="31"/>
      <c r="C650" s="208" t="s">
        <v>1162</v>
      </c>
      <c r="D650" s="208" t="s">
        <v>422</v>
      </c>
      <c r="E650" s="209" t="s">
        <v>1002</v>
      </c>
      <c r="F650" s="210" t="s">
        <v>1003</v>
      </c>
      <c r="G650" s="211" t="s">
        <v>863</v>
      </c>
      <c r="H650" s="212">
        <v>11768.61</v>
      </c>
      <c r="I650" s="213"/>
      <c r="J650" s="212">
        <f>ROUND(I650*H650,2)</f>
        <v>0</v>
      </c>
      <c r="K650" s="210" t="s">
        <v>321</v>
      </c>
      <c r="L650" s="214"/>
      <c r="M650" s="215" t="s">
        <v>1</v>
      </c>
      <c r="N650" s="216" t="s">
        <v>41</v>
      </c>
      <c r="O650" s="57"/>
      <c r="P650" s="183">
        <f>O650*H650</f>
        <v>0</v>
      </c>
      <c r="Q650" s="183">
        <v>0.001</v>
      </c>
      <c r="R650" s="183">
        <f>Q650*H650</f>
        <v>11.76861</v>
      </c>
      <c r="S650" s="183">
        <v>0</v>
      </c>
      <c r="T650" s="184">
        <f>S650*H650</f>
        <v>0</v>
      </c>
      <c r="AR650" s="14" t="s">
        <v>391</v>
      </c>
      <c r="AT650" s="14" t="s">
        <v>422</v>
      </c>
      <c r="AU650" s="14" t="s">
        <v>106</v>
      </c>
      <c r="AY650" s="14" t="s">
        <v>310</v>
      </c>
      <c r="BE650" s="185">
        <f>IF(N650="základní",J650,0)</f>
        <v>0</v>
      </c>
      <c r="BF650" s="185">
        <f>IF(N650="snížená",J650,0)</f>
        <v>0</v>
      </c>
      <c r="BG650" s="185">
        <f>IF(N650="zákl. přenesená",J650,0)</f>
        <v>0</v>
      </c>
      <c r="BH650" s="185">
        <f>IF(N650="sníž. přenesená",J650,0)</f>
        <v>0</v>
      </c>
      <c r="BI650" s="185">
        <f>IF(N650="nulová",J650,0)</f>
        <v>0</v>
      </c>
      <c r="BJ650" s="14" t="s">
        <v>106</v>
      </c>
      <c r="BK650" s="185">
        <f>ROUND(I650*H650,2)</f>
        <v>0</v>
      </c>
      <c r="BL650" s="14" t="s">
        <v>314</v>
      </c>
      <c r="BM650" s="14" t="s">
        <v>4112</v>
      </c>
    </row>
    <row r="651" spans="2:51" s="11" customFormat="1" ht="11.25">
      <c r="B651" s="186"/>
      <c r="C651" s="187"/>
      <c r="D651" s="188" t="s">
        <v>325</v>
      </c>
      <c r="E651" s="189" t="s">
        <v>1166</v>
      </c>
      <c r="F651" s="190" t="s">
        <v>4113</v>
      </c>
      <c r="G651" s="187"/>
      <c r="H651" s="191">
        <v>11768.61</v>
      </c>
      <c r="I651" s="192"/>
      <c r="J651" s="187"/>
      <c r="K651" s="187"/>
      <c r="L651" s="193"/>
      <c r="M651" s="194"/>
      <c r="N651" s="195"/>
      <c r="O651" s="195"/>
      <c r="P651" s="195"/>
      <c r="Q651" s="195"/>
      <c r="R651" s="195"/>
      <c r="S651" s="195"/>
      <c r="T651" s="196"/>
      <c r="AT651" s="197" t="s">
        <v>325</v>
      </c>
      <c r="AU651" s="197" t="s">
        <v>106</v>
      </c>
      <c r="AV651" s="11" t="s">
        <v>106</v>
      </c>
      <c r="AW651" s="11" t="s">
        <v>31</v>
      </c>
      <c r="AX651" s="11" t="s">
        <v>77</v>
      </c>
      <c r="AY651" s="197" t="s">
        <v>310</v>
      </c>
    </row>
    <row r="652" spans="2:65" s="1" customFormat="1" ht="22.5" customHeight="1">
      <c r="B652" s="31"/>
      <c r="C652" s="175" t="s">
        <v>1167</v>
      </c>
      <c r="D652" s="175" t="s">
        <v>317</v>
      </c>
      <c r="E652" s="176" t="s">
        <v>1010</v>
      </c>
      <c r="F652" s="177" t="s">
        <v>1011</v>
      </c>
      <c r="G652" s="178" t="s">
        <v>422</v>
      </c>
      <c r="H652" s="179">
        <v>257</v>
      </c>
      <c r="I652" s="180"/>
      <c r="J652" s="179">
        <f>ROUND(I652*H652,2)</f>
        <v>0</v>
      </c>
      <c r="K652" s="177" t="s">
        <v>321</v>
      </c>
      <c r="L652" s="35"/>
      <c r="M652" s="181" t="s">
        <v>1</v>
      </c>
      <c r="N652" s="182" t="s">
        <v>41</v>
      </c>
      <c r="O652" s="57"/>
      <c r="P652" s="183">
        <f>O652*H652</f>
        <v>0</v>
      </c>
      <c r="Q652" s="183">
        <v>0.00014</v>
      </c>
      <c r="R652" s="183">
        <f>Q652*H652</f>
        <v>0.03598</v>
      </c>
      <c r="S652" s="183">
        <v>0</v>
      </c>
      <c r="T652" s="184">
        <f>S652*H652</f>
        <v>0</v>
      </c>
      <c r="AR652" s="14" t="s">
        <v>314</v>
      </c>
      <c r="AT652" s="14" t="s">
        <v>317</v>
      </c>
      <c r="AU652" s="14" t="s">
        <v>106</v>
      </c>
      <c r="AY652" s="14" t="s">
        <v>310</v>
      </c>
      <c r="BE652" s="185">
        <f>IF(N652="základní",J652,0)</f>
        <v>0</v>
      </c>
      <c r="BF652" s="185">
        <f>IF(N652="snížená",J652,0)</f>
        <v>0</v>
      </c>
      <c r="BG652" s="185">
        <f>IF(N652="zákl. přenesená",J652,0)</f>
        <v>0</v>
      </c>
      <c r="BH652" s="185">
        <f>IF(N652="sníž. přenesená",J652,0)</f>
        <v>0</v>
      </c>
      <c r="BI652" s="185">
        <f>IF(N652="nulová",J652,0)</f>
        <v>0</v>
      </c>
      <c r="BJ652" s="14" t="s">
        <v>106</v>
      </c>
      <c r="BK652" s="185">
        <f>ROUND(I652*H652,2)</f>
        <v>0</v>
      </c>
      <c r="BL652" s="14" t="s">
        <v>314</v>
      </c>
      <c r="BM652" s="14" t="s">
        <v>4114</v>
      </c>
    </row>
    <row r="653" spans="2:51" s="12" customFormat="1" ht="11.25">
      <c r="B653" s="198"/>
      <c r="C653" s="199"/>
      <c r="D653" s="188" t="s">
        <v>325</v>
      </c>
      <c r="E653" s="200" t="s">
        <v>1</v>
      </c>
      <c r="F653" s="201" t="s">
        <v>1013</v>
      </c>
      <c r="G653" s="199"/>
      <c r="H653" s="200" t="s">
        <v>1</v>
      </c>
      <c r="I653" s="202"/>
      <c r="J653" s="199"/>
      <c r="K653" s="199"/>
      <c r="L653" s="203"/>
      <c r="M653" s="204"/>
      <c r="N653" s="205"/>
      <c r="O653" s="205"/>
      <c r="P653" s="205"/>
      <c r="Q653" s="205"/>
      <c r="R653" s="205"/>
      <c r="S653" s="205"/>
      <c r="T653" s="206"/>
      <c r="AT653" s="207" t="s">
        <v>325</v>
      </c>
      <c r="AU653" s="207" t="s">
        <v>106</v>
      </c>
      <c r="AV653" s="12" t="s">
        <v>77</v>
      </c>
      <c r="AW653" s="12" t="s">
        <v>31</v>
      </c>
      <c r="AX653" s="12" t="s">
        <v>69</v>
      </c>
      <c r="AY653" s="207" t="s">
        <v>310</v>
      </c>
    </row>
    <row r="654" spans="2:51" s="11" customFormat="1" ht="11.25">
      <c r="B654" s="186"/>
      <c r="C654" s="187"/>
      <c r="D654" s="188" t="s">
        <v>325</v>
      </c>
      <c r="E654" s="189" t="s">
        <v>1171</v>
      </c>
      <c r="F654" s="190" t="s">
        <v>4115</v>
      </c>
      <c r="G654" s="187"/>
      <c r="H654" s="191">
        <v>257</v>
      </c>
      <c r="I654" s="192"/>
      <c r="J654" s="187"/>
      <c r="K654" s="187"/>
      <c r="L654" s="193"/>
      <c r="M654" s="194"/>
      <c r="N654" s="195"/>
      <c r="O654" s="195"/>
      <c r="P654" s="195"/>
      <c r="Q654" s="195"/>
      <c r="R654" s="195"/>
      <c r="S654" s="195"/>
      <c r="T654" s="196"/>
      <c r="AT654" s="197" t="s">
        <v>325</v>
      </c>
      <c r="AU654" s="197" t="s">
        <v>106</v>
      </c>
      <c r="AV654" s="11" t="s">
        <v>106</v>
      </c>
      <c r="AW654" s="11" t="s">
        <v>31</v>
      </c>
      <c r="AX654" s="11" t="s">
        <v>77</v>
      </c>
      <c r="AY654" s="197" t="s">
        <v>310</v>
      </c>
    </row>
    <row r="655" spans="2:65" s="1" customFormat="1" ht="16.5" customHeight="1">
      <c r="B655" s="31"/>
      <c r="C655" s="208" t="s">
        <v>1172</v>
      </c>
      <c r="D655" s="208" t="s">
        <v>422</v>
      </c>
      <c r="E655" s="209" t="s">
        <v>1017</v>
      </c>
      <c r="F655" s="210" t="s">
        <v>1018</v>
      </c>
      <c r="G655" s="211" t="s">
        <v>422</v>
      </c>
      <c r="H655" s="212">
        <v>15</v>
      </c>
      <c r="I655" s="213"/>
      <c r="J655" s="212">
        <f>ROUND(I655*H655,2)</f>
        <v>0</v>
      </c>
      <c r="K655" s="210" t="s">
        <v>321</v>
      </c>
      <c r="L655" s="214"/>
      <c r="M655" s="215" t="s">
        <v>1</v>
      </c>
      <c r="N655" s="216" t="s">
        <v>41</v>
      </c>
      <c r="O655" s="57"/>
      <c r="P655" s="183">
        <f>O655*H655</f>
        <v>0</v>
      </c>
      <c r="Q655" s="183">
        <v>0.00054</v>
      </c>
      <c r="R655" s="183">
        <f>Q655*H655</f>
        <v>0.0081</v>
      </c>
      <c r="S655" s="183">
        <v>0</v>
      </c>
      <c r="T655" s="184">
        <f>S655*H655</f>
        <v>0</v>
      </c>
      <c r="AR655" s="14" t="s">
        <v>391</v>
      </c>
      <c r="AT655" s="14" t="s">
        <v>422</v>
      </c>
      <c r="AU655" s="14" t="s">
        <v>106</v>
      </c>
      <c r="AY655" s="14" t="s">
        <v>310</v>
      </c>
      <c r="BE655" s="185">
        <f>IF(N655="základní",J655,0)</f>
        <v>0</v>
      </c>
      <c r="BF655" s="185">
        <f>IF(N655="snížená",J655,0)</f>
        <v>0</v>
      </c>
      <c r="BG655" s="185">
        <f>IF(N655="zákl. přenesená",J655,0)</f>
        <v>0</v>
      </c>
      <c r="BH655" s="185">
        <f>IF(N655="sníž. přenesená",J655,0)</f>
        <v>0</v>
      </c>
      <c r="BI655" s="185">
        <f>IF(N655="nulová",J655,0)</f>
        <v>0</v>
      </c>
      <c r="BJ655" s="14" t="s">
        <v>106</v>
      </c>
      <c r="BK655" s="185">
        <f>ROUND(I655*H655,2)</f>
        <v>0</v>
      </c>
      <c r="BL655" s="14" t="s">
        <v>314</v>
      </c>
      <c r="BM655" s="14" t="s">
        <v>4116</v>
      </c>
    </row>
    <row r="656" spans="2:51" s="11" customFormat="1" ht="11.25">
      <c r="B656" s="186"/>
      <c r="C656" s="187"/>
      <c r="D656" s="188" t="s">
        <v>325</v>
      </c>
      <c r="E656" s="189" t="s">
        <v>1176</v>
      </c>
      <c r="F656" s="190" t="s">
        <v>4117</v>
      </c>
      <c r="G656" s="187"/>
      <c r="H656" s="191">
        <v>15</v>
      </c>
      <c r="I656" s="192"/>
      <c r="J656" s="187"/>
      <c r="K656" s="187"/>
      <c r="L656" s="193"/>
      <c r="M656" s="194"/>
      <c r="N656" s="195"/>
      <c r="O656" s="195"/>
      <c r="P656" s="195"/>
      <c r="Q656" s="195"/>
      <c r="R656" s="195"/>
      <c r="S656" s="195"/>
      <c r="T656" s="196"/>
      <c r="AT656" s="197" t="s">
        <v>325</v>
      </c>
      <c r="AU656" s="197" t="s">
        <v>106</v>
      </c>
      <c r="AV656" s="11" t="s">
        <v>106</v>
      </c>
      <c r="AW656" s="11" t="s">
        <v>31</v>
      </c>
      <c r="AX656" s="11" t="s">
        <v>77</v>
      </c>
      <c r="AY656" s="197" t="s">
        <v>310</v>
      </c>
    </row>
    <row r="657" spans="2:65" s="1" customFormat="1" ht="16.5" customHeight="1">
      <c r="B657" s="31"/>
      <c r="C657" s="208" t="s">
        <v>1177</v>
      </c>
      <c r="D657" s="208" t="s">
        <v>422</v>
      </c>
      <c r="E657" s="209" t="s">
        <v>1023</v>
      </c>
      <c r="F657" s="210" t="s">
        <v>1024</v>
      </c>
      <c r="G657" s="211" t="s">
        <v>422</v>
      </c>
      <c r="H657" s="212">
        <v>67</v>
      </c>
      <c r="I657" s="213"/>
      <c r="J657" s="212">
        <f>ROUND(I657*H657,2)</f>
        <v>0</v>
      </c>
      <c r="K657" s="210" t="s">
        <v>321</v>
      </c>
      <c r="L657" s="214"/>
      <c r="M657" s="215" t="s">
        <v>1</v>
      </c>
      <c r="N657" s="216" t="s">
        <v>41</v>
      </c>
      <c r="O657" s="57"/>
      <c r="P657" s="183">
        <f>O657*H657</f>
        <v>0</v>
      </c>
      <c r="Q657" s="183">
        <v>0.00059</v>
      </c>
      <c r="R657" s="183">
        <f>Q657*H657</f>
        <v>0.03953</v>
      </c>
      <c r="S657" s="183">
        <v>0</v>
      </c>
      <c r="T657" s="184">
        <f>S657*H657</f>
        <v>0</v>
      </c>
      <c r="AR657" s="14" t="s">
        <v>391</v>
      </c>
      <c r="AT657" s="14" t="s">
        <v>422</v>
      </c>
      <c r="AU657" s="14" t="s">
        <v>106</v>
      </c>
      <c r="AY657" s="14" t="s">
        <v>310</v>
      </c>
      <c r="BE657" s="185">
        <f>IF(N657="základní",J657,0)</f>
        <v>0</v>
      </c>
      <c r="BF657" s="185">
        <f>IF(N657="snížená",J657,0)</f>
        <v>0</v>
      </c>
      <c r="BG657" s="185">
        <f>IF(N657="zákl. přenesená",J657,0)</f>
        <v>0</v>
      </c>
      <c r="BH657" s="185">
        <f>IF(N657="sníž. přenesená",J657,0)</f>
        <v>0</v>
      </c>
      <c r="BI657" s="185">
        <f>IF(N657="nulová",J657,0)</f>
        <v>0</v>
      </c>
      <c r="BJ657" s="14" t="s">
        <v>106</v>
      </c>
      <c r="BK657" s="185">
        <f>ROUND(I657*H657,2)</f>
        <v>0</v>
      </c>
      <c r="BL657" s="14" t="s">
        <v>314</v>
      </c>
      <c r="BM657" s="14" t="s">
        <v>4118</v>
      </c>
    </row>
    <row r="658" spans="2:51" s="12" customFormat="1" ht="11.25">
      <c r="B658" s="198"/>
      <c r="C658" s="199"/>
      <c r="D658" s="188" t="s">
        <v>325</v>
      </c>
      <c r="E658" s="200" t="s">
        <v>1</v>
      </c>
      <c r="F658" s="201" t="s">
        <v>1013</v>
      </c>
      <c r="G658" s="199"/>
      <c r="H658" s="200" t="s">
        <v>1</v>
      </c>
      <c r="I658" s="202"/>
      <c r="J658" s="199"/>
      <c r="K658" s="199"/>
      <c r="L658" s="203"/>
      <c r="M658" s="204"/>
      <c r="N658" s="205"/>
      <c r="O658" s="205"/>
      <c r="P658" s="205"/>
      <c r="Q658" s="205"/>
      <c r="R658" s="205"/>
      <c r="S658" s="205"/>
      <c r="T658" s="206"/>
      <c r="AT658" s="207" t="s">
        <v>325</v>
      </c>
      <c r="AU658" s="207" t="s">
        <v>106</v>
      </c>
      <c r="AV658" s="12" t="s">
        <v>77</v>
      </c>
      <c r="AW658" s="12" t="s">
        <v>31</v>
      </c>
      <c r="AX658" s="12" t="s">
        <v>69</v>
      </c>
      <c r="AY658" s="207" t="s">
        <v>310</v>
      </c>
    </row>
    <row r="659" spans="2:51" s="11" customFormat="1" ht="11.25">
      <c r="B659" s="186"/>
      <c r="C659" s="187"/>
      <c r="D659" s="188" t="s">
        <v>325</v>
      </c>
      <c r="E659" s="189" t="s">
        <v>1181</v>
      </c>
      <c r="F659" s="190" t="s">
        <v>4119</v>
      </c>
      <c r="G659" s="187"/>
      <c r="H659" s="191">
        <v>67</v>
      </c>
      <c r="I659" s="192"/>
      <c r="J659" s="187"/>
      <c r="K659" s="187"/>
      <c r="L659" s="193"/>
      <c r="M659" s="194"/>
      <c r="N659" s="195"/>
      <c r="O659" s="195"/>
      <c r="P659" s="195"/>
      <c r="Q659" s="195"/>
      <c r="R659" s="195"/>
      <c r="S659" s="195"/>
      <c r="T659" s="196"/>
      <c r="AT659" s="197" t="s">
        <v>325</v>
      </c>
      <c r="AU659" s="197" t="s">
        <v>106</v>
      </c>
      <c r="AV659" s="11" t="s">
        <v>106</v>
      </c>
      <c r="AW659" s="11" t="s">
        <v>31</v>
      </c>
      <c r="AX659" s="11" t="s">
        <v>77</v>
      </c>
      <c r="AY659" s="197" t="s">
        <v>310</v>
      </c>
    </row>
    <row r="660" spans="2:65" s="1" customFormat="1" ht="16.5" customHeight="1">
      <c r="B660" s="31"/>
      <c r="C660" s="208" t="s">
        <v>1182</v>
      </c>
      <c r="D660" s="208" t="s">
        <v>422</v>
      </c>
      <c r="E660" s="209" t="s">
        <v>1029</v>
      </c>
      <c r="F660" s="210" t="s">
        <v>1030</v>
      </c>
      <c r="G660" s="211" t="s">
        <v>422</v>
      </c>
      <c r="H660" s="212">
        <v>54</v>
      </c>
      <c r="I660" s="213"/>
      <c r="J660" s="212">
        <f>ROUND(I660*H660,2)</f>
        <v>0</v>
      </c>
      <c r="K660" s="210" t="s">
        <v>321</v>
      </c>
      <c r="L660" s="214"/>
      <c r="M660" s="215" t="s">
        <v>1</v>
      </c>
      <c r="N660" s="216" t="s">
        <v>41</v>
      </c>
      <c r="O660" s="57"/>
      <c r="P660" s="183">
        <f>O660*H660</f>
        <v>0</v>
      </c>
      <c r="Q660" s="183">
        <v>0.00065</v>
      </c>
      <c r="R660" s="183">
        <f>Q660*H660</f>
        <v>0.0351</v>
      </c>
      <c r="S660" s="183">
        <v>0</v>
      </c>
      <c r="T660" s="184">
        <f>S660*H660</f>
        <v>0</v>
      </c>
      <c r="AR660" s="14" t="s">
        <v>391</v>
      </c>
      <c r="AT660" s="14" t="s">
        <v>422</v>
      </c>
      <c r="AU660" s="14" t="s">
        <v>106</v>
      </c>
      <c r="AY660" s="14" t="s">
        <v>310</v>
      </c>
      <c r="BE660" s="185">
        <f>IF(N660="základní",J660,0)</f>
        <v>0</v>
      </c>
      <c r="BF660" s="185">
        <f>IF(N660="snížená",J660,0)</f>
        <v>0</v>
      </c>
      <c r="BG660" s="185">
        <f>IF(N660="zákl. přenesená",J660,0)</f>
        <v>0</v>
      </c>
      <c r="BH660" s="185">
        <f>IF(N660="sníž. přenesená",J660,0)</f>
        <v>0</v>
      </c>
      <c r="BI660" s="185">
        <f>IF(N660="nulová",J660,0)</f>
        <v>0</v>
      </c>
      <c r="BJ660" s="14" t="s">
        <v>106</v>
      </c>
      <c r="BK660" s="185">
        <f>ROUND(I660*H660,2)</f>
        <v>0</v>
      </c>
      <c r="BL660" s="14" t="s">
        <v>314</v>
      </c>
      <c r="BM660" s="14" t="s">
        <v>4120</v>
      </c>
    </row>
    <row r="661" spans="2:51" s="12" customFormat="1" ht="11.25">
      <c r="B661" s="198"/>
      <c r="C661" s="199"/>
      <c r="D661" s="188" t="s">
        <v>325</v>
      </c>
      <c r="E661" s="200" t="s">
        <v>1</v>
      </c>
      <c r="F661" s="201" t="s">
        <v>1013</v>
      </c>
      <c r="G661" s="199"/>
      <c r="H661" s="200" t="s">
        <v>1</v>
      </c>
      <c r="I661" s="202"/>
      <c r="J661" s="199"/>
      <c r="K661" s="199"/>
      <c r="L661" s="203"/>
      <c r="M661" s="204"/>
      <c r="N661" s="205"/>
      <c r="O661" s="205"/>
      <c r="P661" s="205"/>
      <c r="Q661" s="205"/>
      <c r="R661" s="205"/>
      <c r="S661" s="205"/>
      <c r="T661" s="206"/>
      <c r="AT661" s="207" t="s">
        <v>325</v>
      </c>
      <c r="AU661" s="207" t="s">
        <v>106</v>
      </c>
      <c r="AV661" s="12" t="s">
        <v>77</v>
      </c>
      <c r="AW661" s="12" t="s">
        <v>31</v>
      </c>
      <c r="AX661" s="12" t="s">
        <v>69</v>
      </c>
      <c r="AY661" s="207" t="s">
        <v>310</v>
      </c>
    </row>
    <row r="662" spans="2:51" s="11" customFormat="1" ht="11.25">
      <c r="B662" s="186"/>
      <c r="C662" s="187"/>
      <c r="D662" s="188" t="s">
        <v>325</v>
      </c>
      <c r="E662" s="189" t="s">
        <v>1186</v>
      </c>
      <c r="F662" s="190" t="s">
        <v>4121</v>
      </c>
      <c r="G662" s="187"/>
      <c r="H662" s="191">
        <v>54</v>
      </c>
      <c r="I662" s="192"/>
      <c r="J662" s="187"/>
      <c r="K662" s="187"/>
      <c r="L662" s="193"/>
      <c r="M662" s="194"/>
      <c r="N662" s="195"/>
      <c r="O662" s="195"/>
      <c r="P662" s="195"/>
      <c r="Q662" s="195"/>
      <c r="R662" s="195"/>
      <c r="S662" s="195"/>
      <c r="T662" s="196"/>
      <c r="AT662" s="197" t="s">
        <v>325</v>
      </c>
      <c r="AU662" s="197" t="s">
        <v>106</v>
      </c>
      <c r="AV662" s="11" t="s">
        <v>106</v>
      </c>
      <c r="AW662" s="11" t="s">
        <v>31</v>
      </c>
      <c r="AX662" s="11" t="s">
        <v>77</v>
      </c>
      <c r="AY662" s="197" t="s">
        <v>310</v>
      </c>
    </row>
    <row r="663" spans="2:65" s="1" customFormat="1" ht="16.5" customHeight="1">
      <c r="B663" s="31"/>
      <c r="C663" s="208" t="s">
        <v>1187</v>
      </c>
      <c r="D663" s="208" t="s">
        <v>422</v>
      </c>
      <c r="E663" s="209" t="s">
        <v>1035</v>
      </c>
      <c r="F663" s="210" t="s">
        <v>1036</v>
      </c>
      <c r="G663" s="211" t="s">
        <v>422</v>
      </c>
      <c r="H663" s="212">
        <v>44</v>
      </c>
      <c r="I663" s="213"/>
      <c r="J663" s="212">
        <f>ROUND(I663*H663,2)</f>
        <v>0</v>
      </c>
      <c r="K663" s="210" t="s">
        <v>321</v>
      </c>
      <c r="L663" s="214"/>
      <c r="M663" s="215" t="s">
        <v>1</v>
      </c>
      <c r="N663" s="216" t="s">
        <v>41</v>
      </c>
      <c r="O663" s="57"/>
      <c r="P663" s="183">
        <f>O663*H663</f>
        <v>0</v>
      </c>
      <c r="Q663" s="183">
        <v>0.00101</v>
      </c>
      <c r="R663" s="183">
        <f>Q663*H663</f>
        <v>0.04444</v>
      </c>
      <c r="S663" s="183">
        <v>0</v>
      </c>
      <c r="T663" s="184">
        <f>S663*H663</f>
        <v>0</v>
      </c>
      <c r="AR663" s="14" t="s">
        <v>391</v>
      </c>
      <c r="AT663" s="14" t="s">
        <v>422</v>
      </c>
      <c r="AU663" s="14" t="s">
        <v>106</v>
      </c>
      <c r="AY663" s="14" t="s">
        <v>310</v>
      </c>
      <c r="BE663" s="185">
        <f>IF(N663="základní",J663,0)</f>
        <v>0</v>
      </c>
      <c r="BF663" s="185">
        <f>IF(N663="snížená",J663,0)</f>
        <v>0</v>
      </c>
      <c r="BG663" s="185">
        <f>IF(N663="zákl. přenesená",J663,0)</f>
        <v>0</v>
      </c>
      <c r="BH663" s="185">
        <f>IF(N663="sníž. přenesená",J663,0)</f>
        <v>0</v>
      </c>
      <c r="BI663" s="185">
        <f>IF(N663="nulová",J663,0)</f>
        <v>0</v>
      </c>
      <c r="BJ663" s="14" t="s">
        <v>106</v>
      </c>
      <c r="BK663" s="185">
        <f>ROUND(I663*H663,2)</f>
        <v>0</v>
      </c>
      <c r="BL663" s="14" t="s">
        <v>314</v>
      </c>
      <c r="BM663" s="14" t="s">
        <v>4122</v>
      </c>
    </row>
    <row r="664" spans="2:51" s="11" customFormat="1" ht="11.25">
      <c r="B664" s="186"/>
      <c r="C664" s="187"/>
      <c r="D664" s="188" t="s">
        <v>325</v>
      </c>
      <c r="E664" s="189" t="s">
        <v>2361</v>
      </c>
      <c r="F664" s="190" t="s">
        <v>4123</v>
      </c>
      <c r="G664" s="187"/>
      <c r="H664" s="191">
        <v>44</v>
      </c>
      <c r="I664" s="192"/>
      <c r="J664" s="187"/>
      <c r="K664" s="187"/>
      <c r="L664" s="193"/>
      <c r="M664" s="194"/>
      <c r="N664" s="195"/>
      <c r="O664" s="195"/>
      <c r="P664" s="195"/>
      <c r="Q664" s="195"/>
      <c r="R664" s="195"/>
      <c r="S664" s="195"/>
      <c r="T664" s="196"/>
      <c r="AT664" s="197" t="s">
        <v>325</v>
      </c>
      <c r="AU664" s="197" t="s">
        <v>106</v>
      </c>
      <c r="AV664" s="11" t="s">
        <v>106</v>
      </c>
      <c r="AW664" s="11" t="s">
        <v>31</v>
      </c>
      <c r="AX664" s="11" t="s">
        <v>77</v>
      </c>
      <c r="AY664" s="197" t="s">
        <v>310</v>
      </c>
    </row>
    <row r="665" spans="2:65" s="1" customFormat="1" ht="16.5" customHeight="1">
      <c r="B665" s="31"/>
      <c r="C665" s="208" t="s">
        <v>1191</v>
      </c>
      <c r="D665" s="208" t="s">
        <v>422</v>
      </c>
      <c r="E665" s="209" t="s">
        <v>1041</v>
      </c>
      <c r="F665" s="210" t="s">
        <v>1042</v>
      </c>
      <c r="G665" s="211" t="s">
        <v>422</v>
      </c>
      <c r="H665" s="212">
        <v>22</v>
      </c>
      <c r="I665" s="213"/>
      <c r="J665" s="212">
        <f>ROUND(I665*H665,2)</f>
        <v>0</v>
      </c>
      <c r="K665" s="210" t="s">
        <v>321</v>
      </c>
      <c r="L665" s="214"/>
      <c r="M665" s="215" t="s">
        <v>1</v>
      </c>
      <c r="N665" s="216" t="s">
        <v>41</v>
      </c>
      <c r="O665" s="57"/>
      <c r="P665" s="183">
        <f>O665*H665</f>
        <v>0</v>
      </c>
      <c r="Q665" s="183">
        <v>0.00078</v>
      </c>
      <c r="R665" s="183">
        <f>Q665*H665</f>
        <v>0.017159999999999998</v>
      </c>
      <c r="S665" s="183">
        <v>0</v>
      </c>
      <c r="T665" s="184">
        <f>S665*H665</f>
        <v>0</v>
      </c>
      <c r="AR665" s="14" t="s">
        <v>391</v>
      </c>
      <c r="AT665" s="14" t="s">
        <v>422</v>
      </c>
      <c r="AU665" s="14" t="s">
        <v>106</v>
      </c>
      <c r="AY665" s="14" t="s">
        <v>310</v>
      </c>
      <c r="BE665" s="185">
        <f>IF(N665="základní",J665,0)</f>
        <v>0</v>
      </c>
      <c r="BF665" s="185">
        <f>IF(N665="snížená",J665,0)</f>
        <v>0</v>
      </c>
      <c r="BG665" s="185">
        <f>IF(N665="zákl. přenesená",J665,0)</f>
        <v>0</v>
      </c>
      <c r="BH665" s="185">
        <f>IF(N665="sníž. přenesená",J665,0)</f>
        <v>0</v>
      </c>
      <c r="BI665" s="185">
        <f>IF(N665="nulová",J665,0)</f>
        <v>0</v>
      </c>
      <c r="BJ665" s="14" t="s">
        <v>106</v>
      </c>
      <c r="BK665" s="185">
        <f>ROUND(I665*H665,2)</f>
        <v>0</v>
      </c>
      <c r="BL665" s="14" t="s">
        <v>314</v>
      </c>
      <c r="BM665" s="14" t="s">
        <v>4124</v>
      </c>
    </row>
    <row r="666" spans="2:51" s="11" customFormat="1" ht="11.25">
      <c r="B666" s="186"/>
      <c r="C666" s="187"/>
      <c r="D666" s="188" t="s">
        <v>325</v>
      </c>
      <c r="E666" s="189" t="s">
        <v>2365</v>
      </c>
      <c r="F666" s="190" t="s">
        <v>4125</v>
      </c>
      <c r="G666" s="187"/>
      <c r="H666" s="191">
        <v>22</v>
      </c>
      <c r="I666" s="192"/>
      <c r="J666" s="187"/>
      <c r="K666" s="187"/>
      <c r="L666" s="193"/>
      <c r="M666" s="194"/>
      <c r="N666" s="195"/>
      <c r="O666" s="195"/>
      <c r="P666" s="195"/>
      <c r="Q666" s="195"/>
      <c r="R666" s="195"/>
      <c r="S666" s="195"/>
      <c r="T666" s="196"/>
      <c r="AT666" s="197" t="s">
        <v>325</v>
      </c>
      <c r="AU666" s="197" t="s">
        <v>106</v>
      </c>
      <c r="AV666" s="11" t="s">
        <v>106</v>
      </c>
      <c r="AW666" s="11" t="s">
        <v>31</v>
      </c>
      <c r="AX666" s="11" t="s">
        <v>77</v>
      </c>
      <c r="AY666" s="197" t="s">
        <v>310</v>
      </c>
    </row>
    <row r="667" spans="2:65" s="1" customFormat="1" ht="16.5" customHeight="1">
      <c r="B667" s="31"/>
      <c r="C667" s="208" t="s">
        <v>1197</v>
      </c>
      <c r="D667" s="208" t="s">
        <v>422</v>
      </c>
      <c r="E667" s="209" t="s">
        <v>1047</v>
      </c>
      <c r="F667" s="210" t="s">
        <v>1048</v>
      </c>
      <c r="G667" s="211" t="s">
        <v>422</v>
      </c>
      <c r="H667" s="212">
        <v>40</v>
      </c>
      <c r="I667" s="213"/>
      <c r="J667" s="212">
        <f>ROUND(I667*H667,2)</f>
        <v>0</v>
      </c>
      <c r="K667" s="210" t="s">
        <v>321</v>
      </c>
      <c r="L667" s="214"/>
      <c r="M667" s="215" t="s">
        <v>1</v>
      </c>
      <c r="N667" s="216" t="s">
        <v>41</v>
      </c>
      <c r="O667" s="57"/>
      <c r="P667" s="183">
        <f>O667*H667</f>
        <v>0</v>
      </c>
      <c r="Q667" s="183">
        <v>0.00088</v>
      </c>
      <c r="R667" s="183">
        <f>Q667*H667</f>
        <v>0.0352</v>
      </c>
      <c r="S667" s="183">
        <v>0</v>
      </c>
      <c r="T667" s="184">
        <f>S667*H667</f>
        <v>0</v>
      </c>
      <c r="AR667" s="14" t="s">
        <v>391</v>
      </c>
      <c r="AT667" s="14" t="s">
        <v>422</v>
      </c>
      <c r="AU667" s="14" t="s">
        <v>106</v>
      </c>
      <c r="AY667" s="14" t="s">
        <v>310</v>
      </c>
      <c r="BE667" s="185">
        <f>IF(N667="základní",J667,0)</f>
        <v>0</v>
      </c>
      <c r="BF667" s="185">
        <f>IF(N667="snížená",J667,0)</f>
        <v>0</v>
      </c>
      <c r="BG667" s="185">
        <f>IF(N667="zákl. přenesená",J667,0)</f>
        <v>0</v>
      </c>
      <c r="BH667" s="185">
        <f>IF(N667="sníž. přenesená",J667,0)</f>
        <v>0</v>
      </c>
      <c r="BI667" s="185">
        <f>IF(N667="nulová",J667,0)</f>
        <v>0</v>
      </c>
      <c r="BJ667" s="14" t="s">
        <v>106</v>
      </c>
      <c r="BK667" s="185">
        <f>ROUND(I667*H667,2)</f>
        <v>0</v>
      </c>
      <c r="BL667" s="14" t="s">
        <v>314</v>
      </c>
      <c r="BM667" s="14" t="s">
        <v>4126</v>
      </c>
    </row>
    <row r="668" spans="2:51" s="11" customFormat="1" ht="11.25">
      <c r="B668" s="186"/>
      <c r="C668" s="187"/>
      <c r="D668" s="188" t="s">
        <v>325</v>
      </c>
      <c r="E668" s="189" t="s">
        <v>1201</v>
      </c>
      <c r="F668" s="190" t="s">
        <v>4127</v>
      </c>
      <c r="G668" s="187"/>
      <c r="H668" s="191">
        <v>40</v>
      </c>
      <c r="I668" s="192"/>
      <c r="J668" s="187"/>
      <c r="K668" s="187"/>
      <c r="L668" s="193"/>
      <c r="M668" s="194"/>
      <c r="N668" s="195"/>
      <c r="O668" s="195"/>
      <c r="P668" s="195"/>
      <c r="Q668" s="195"/>
      <c r="R668" s="195"/>
      <c r="S668" s="195"/>
      <c r="T668" s="196"/>
      <c r="AT668" s="197" t="s">
        <v>325</v>
      </c>
      <c r="AU668" s="197" t="s">
        <v>106</v>
      </c>
      <c r="AV668" s="11" t="s">
        <v>106</v>
      </c>
      <c r="AW668" s="11" t="s">
        <v>31</v>
      </c>
      <c r="AX668" s="11" t="s">
        <v>77</v>
      </c>
      <c r="AY668" s="197" t="s">
        <v>310</v>
      </c>
    </row>
    <row r="669" spans="2:65" s="1" customFormat="1" ht="16.5" customHeight="1">
      <c r="B669" s="31"/>
      <c r="C669" s="208" t="s">
        <v>1203</v>
      </c>
      <c r="D669" s="208" t="s">
        <v>422</v>
      </c>
      <c r="E669" s="209" t="s">
        <v>4128</v>
      </c>
      <c r="F669" s="210" t="s">
        <v>4129</v>
      </c>
      <c r="G669" s="211" t="s">
        <v>422</v>
      </c>
      <c r="H669" s="212">
        <v>15</v>
      </c>
      <c r="I669" s="213"/>
      <c r="J669" s="212">
        <f>ROUND(I669*H669,2)</f>
        <v>0</v>
      </c>
      <c r="K669" s="210" t="s">
        <v>321</v>
      </c>
      <c r="L669" s="214"/>
      <c r="M669" s="215" t="s">
        <v>1</v>
      </c>
      <c r="N669" s="216" t="s">
        <v>41</v>
      </c>
      <c r="O669" s="57"/>
      <c r="P669" s="183">
        <f>O669*H669</f>
        <v>0</v>
      </c>
      <c r="Q669" s="183">
        <v>0.00139</v>
      </c>
      <c r="R669" s="183">
        <f>Q669*H669</f>
        <v>0.02085</v>
      </c>
      <c r="S669" s="183">
        <v>0</v>
      </c>
      <c r="T669" s="184">
        <f>S669*H669</f>
        <v>0</v>
      </c>
      <c r="AR669" s="14" t="s">
        <v>391</v>
      </c>
      <c r="AT669" s="14" t="s">
        <v>422</v>
      </c>
      <c r="AU669" s="14" t="s">
        <v>106</v>
      </c>
      <c r="AY669" s="14" t="s">
        <v>310</v>
      </c>
      <c r="BE669" s="185">
        <f>IF(N669="základní",J669,0)</f>
        <v>0</v>
      </c>
      <c r="BF669" s="185">
        <f>IF(N669="snížená",J669,0)</f>
        <v>0</v>
      </c>
      <c r="BG669" s="185">
        <f>IF(N669="zákl. přenesená",J669,0)</f>
        <v>0</v>
      </c>
      <c r="BH669" s="185">
        <f>IF(N669="sníž. přenesená",J669,0)</f>
        <v>0</v>
      </c>
      <c r="BI669" s="185">
        <f>IF(N669="nulová",J669,0)</f>
        <v>0</v>
      </c>
      <c r="BJ669" s="14" t="s">
        <v>106</v>
      </c>
      <c r="BK669" s="185">
        <f>ROUND(I669*H669,2)</f>
        <v>0</v>
      </c>
      <c r="BL669" s="14" t="s">
        <v>314</v>
      </c>
      <c r="BM669" s="14" t="s">
        <v>4130</v>
      </c>
    </row>
    <row r="670" spans="2:51" s="11" customFormat="1" ht="11.25">
      <c r="B670" s="186"/>
      <c r="C670" s="187"/>
      <c r="D670" s="188" t="s">
        <v>325</v>
      </c>
      <c r="E670" s="189" t="s">
        <v>1207</v>
      </c>
      <c r="F670" s="190" t="s">
        <v>4131</v>
      </c>
      <c r="G670" s="187"/>
      <c r="H670" s="191">
        <v>15</v>
      </c>
      <c r="I670" s="192"/>
      <c r="J670" s="187"/>
      <c r="K670" s="187"/>
      <c r="L670" s="193"/>
      <c r="M670" s="194"/>
      <c r="N670" s="195"/>
      <c r="O670" s="195"/>
      <c r="P670" s="195"/>
      <c r="Q670" s="195"/>
      <c r="R670" s="195"/>
      <c r="S670" s="195"/>
      <c r="T670" s="196"/>
      <c r="AT670" s="197" t="s">
        <v>325</v>
      </c>
      <c r="AU670" s="197" t="s">
        <v>106</v>
      </c>
      <c r="AV670" s="11" t="s">
        <v>106</v>
      </c>
      <c r="AW670" s="11" t="s">
        <v>31</v>
      </c>
      <c r="AX670" s="11" t="s">
        <v>77</v>
      </c>
      <c r="AY670" s="197" t="s">
        <v>310</v>
      </c>
    </row>
    <row r="671" spans="2:65" s="1" customFormat="1" ht="22.5" customHeight="1">
      <c r="B671" s="31"/>
      <c r="C671" s="175" t="s">
        <v>1209</v>
      </c>
      <c r="D671" s="175" t="s">
        <v>317</v>
      </c>
      <c r="E671" s="176" t="s">
        <v>1053</v>
      </c>
      <c r="F671" s="177" t="s">
        <v>1054</v>
      </c>
      <c r="G671" s="178" t="s">
        <v>422</v>
      </c>
      <c r="H671" s="179">
        <v>191</v>
      </c>
      <c r="I671" s="180"/>
      <c r="J671" s="179">
        <f>ROUND(I671*H671,2)</f>
        <v>0</v>
      </c>
      <c r="K671" s="177" t="s">
        <v>321</v>
      </c>
      <c r="L671" s="35"/>
      <c r="M671" s="181" t="s">
        <v>1</v>
      </c>
      <c r="N671" s="182" t="s">
        <v>41</v>
      </c>
      <c r="O671" s="57"/>
      <c r="P671" s="183">
        <f>O671*H671</f>
        <v>0</v>
      </c>
      <c r="Q671" s="183">
        <v>0</v>
      </c>
      <c r="R671" s="183">
        <f>Q671*H671</f>
        <v>0</v>
      </c>
      <c r="S671" s="183">
        <v>0</v>
      </c>
      <c r="T671" s="184">
        <f>S671*H671</f>
        <v>0</v>
      </c>
      <c r="AR671" s="14" t="s">
        <v>314</v>
      </c>
      <c r="AT671" s="14" t="s">
        <v>317</v>
      </c>
      <c r="AU671" s="14" t="s">
        <v>106</v>
      </c>
      <c r="AY671" s="14" t="s">
        <v>310</v>
      </c>
      <c r="BE671" s="185">
        <f>IF(N671="základní",J671,0)</f>
        <v>0</v>
      </c>
      <c r="BF671" s="185">
        <f>IF(N671="snížená",J671,0)</f>
        <v>0</v>
      </c>
      <c r="BG671" s="185">
        <f>IF(N671="zákl. přenesená",J671,0)</f>
        <v>0</v>
      </c>
      <c r="BH671" s="185">
        <f>IF(N671="sníž. přenesená",J671,0)</f>
        <v>0</v>
      </c>
      <c r="BI671" s="185">
        <f>IF(N671="nulová",J671,0)</f>
        <v>0</v>
      </c>
      <c r="BJ671" s="14" t="s">
        <v>106</v>
      </c>
      <c r="BK671" s="185">
        <f>ROUND(I671*H671,2)</f>
        <v>0</v>
      </c>
      <c r="BL671" s="14" t="s">
        <v>314</v>
      </c>
      <c r="BM671" s="14" t="s">
        <v>4132</v>
      </c>
    </row>
    <row r="672" spans="2:51" s="12" customFormat="1" ht="11.25">
      <c r="B672" s="198"/>
      <c r="C672" s="199"/>
      <c r="D672" s="188" t="s">
        <v>325</v>
      </c>
      <c r="E672" s="200" t="s">
        <v>1</v>
      </c>
      <c r="F672" s="201" t="s">
        <v>1013</v>
      </c>
      <c r="G672" s="199"/>
      <c r="H672" s="200" t="s">
        <v>1</v>
      </c>
      <c r="I672" s="202"/>
      <c r="J672" s="199"/>
      <c r="K672" s="199"/>
      <c r="L672" s="203"/>
      <c r="M672" s="204"/>
      <c r="N672" s="205"/>
      <c r="O672" s="205"/>
      <c r="P672" s="205"/>
      <c r="Q672" s="205"/>
      <c r="R672" s="205"/>
      <c r="S672" s="205"/>
      <c r="T672" s="206"/>
      <c r="AT672" s="207" t="s">
        <v>325</v>
      </c>
      <c r="AU672" s="207" t="s">
        <v>106</v>
      </c>
      <c r="AV672" s="12" t="s">
        <v>77</v>
      </c>
      <c r="AW672" s="12" t="s">
        <v>31</v>
      </c>
      <c r="AX672" s="12" t="s">
        <v>69</v>
      </c>
      <c r="AY672" s="207" t="s">
        <v>310</v>
      </c>
    </row>
    <row r="673" spans="2:51" s="11" customFormat="1" ht="11.25">
      <c r="B673" s="186"/>
      <c r="C673" s="187"/>
      <c r="D673" s="188" t="s">
        <v>325</v>
      </c>
      <c r="E673" s="189" t="s">
        <v>1213</v>
      </c>
      <c r="F673" s="190" t="s">
        <v>4133</v>
      </c>
      <c r="G673" s="187"/>
      <c r="H673" s="191">
        <v>191</v>
      </c>
      <c r="I673" s="192"/>
      <c r="J673" s="187"/>
      <c r="K673" s="187"/>
      <c r="L673" s="193"/>
      <c r="M673" s="194"/>
      <c r="N673" s="195"/>
      <c r="O673" s="195"/>
      <c r="P673" s="195"/>
      <c r="Q673" s="195"/>
      <c r="R673" s="195"/>
      <c r="S673" s="195"/>
      <c r="T673" s="196"/>
      <c r="AT673" s="197" t="s">
        <v>325</v>
      </c>
      <c r="AU673" s="197" t="s">
        <v>106</v>
      </c>
      <c r="AV673" s="11" t="s">
        <v>106</v>
      </c>
      <c r="AW673" s="11" t="s">
        <v>31</v>
      </c>
      <c r="AX673" s="11" t="s">
        <v>77</v>
      </c>
      <c r="AY673" s="197" t="s">
        <v>310</v>
      </c>
    </row>
    <row r="674" spans="2:65" s="1" customFormat="1" ht="16.5" customHeight="1">
      <c r="B674" s="31"/>
      <c r="C674" s="208" t="s">
        <v>1215</v>
      </c>
      <c r="D674" s="208" t="s">
        <v>422</v>
      </c>
      <c r="E674" s="209" t="s">
        <v>1059</v>
      </c>
      <c r="F674" s="210" t="s">
        <v>1060</v>
      </c>
      <c r="G674" s="211" t="s">
        <v>422</v>
      </c>
      <c r="H674" s="212">
        <v>152</v>
      </c>
      <c r="I674" s="213"/>
      <c r="J674" s="212">
        <f>ROUND(I674*H674,2)</f>
        <v>0</v>
      </c>
      <c r="K674" s="210" t="s">
        <v>321</v>
      </c>
      <c r="L674" s="214"/>
      <c r="M674" s="215" t="s">
        <v>1</v>
      </c>
      <c r="N674" s="216" t="s">
        <v>41</v>
      </c>
      <c r="O674" s="57"/>
      <c r="P674" s="183">
        <f>O674*H674</f>
        <v>0</v>
      </c>
      <c r="Q674" s="183">
        <v>3E-05</v>
      </c>
      <c r="R674" s="183">
        <f>Q674*H674</f>
        <v>0.00456</v>
      </c>
      <c r="S674" s="183">
        <v>0</v>
      </c>
      <c r="T674" s="184">
        <f>S674*H674</f>
        <v>0</v>
      </c>
      <c r="AR674" s="14" t="s">
        <v>391</v>
      </c>
      <c r="AT674" s="14" t="s">
        <v>422</v>
      </c>
      <c r="AU674" s="14" t="s">
        <v>106</v>
      </c>
      <c r="AY674" s="14" t="s">
        <v>310</v>
      </c>
      <c r="BE674" s="185">
        <f>IF(N674="základní",J674,0)</f>
        <v>0</v>
      </c>
      <c r="BF674" s="185">
        <f>IF(N674="snížená",J674,0)</f>
        <v>0</v>
      </c>
      <c r="BG674" s="185">
        <f>IF(N674="zákl. přenesená",J674,0)</f>
        <v>0</v>
      </c>
      <c r="BH674" s="185">
        <f>IF(N674="sníž. přenesená",J674,0)</f>
        <v>0</v>
      </c>
      <c r="BI674" s="185">
        <f>IF(N674="nulová",J674,0)</f>
        <v>0</v>
      </c>
      <c r="BJ674" s="14" t="s">
        <v>106</v>
      </c>
      <c r="BK674" s="185">
        <f>ROUND(I674*H674,2)</f>
        <v>0</v>
      </c>
      <c r="BL674" s="14" t="s">
        <v>314</v>
      </c>
      <c r="BM674" s="14" t="s">
        <v>4134</v>
      </c>
    </row>
    <row r="675" spans="2:51" s="12" customFormat="1" ht="11.25">
      <c r="B675" s="198"/>
      <c r="C675" s="199"/>
      <c r="D675" s="188" t="s">
        <v>325</v>
      </c>
      <c r="E675" s="200" t="s">
        <v>1</v>
      </c>
      <c r="F675" s="201" t="s">
        <v>1013</v>
      </c>
      <c r="G675" s="199"/>
      <c r="H675" s="200" t="s">
        <v>1</v>
      </c>
      <c r="I675" s="202"/>
      <c r="J675" s="199"/>
      <c r="K675" s="199"/>
      <c r="L675" s="203"/>
      <c r="M675" s="204"/>
      <c r="N675" s="205"/>
      <c r="O675" s="205"/>
      <c r="P675" s="205"/>
      <c r="Q675" s="205"/>
      <c r="R675" s="205"/>
      <c r="S675" s="205"/>
      <c r="T675" s="206"/>
      <c r="AT675" s="207" t="s">
        <v>325</v>
      </c>
      <c r="AU675" s="207" t="s">
        <v>106</v>
      </c>
      <c r="AV675" s="12" t="s">
        <v>77</v>
      </c>
      <c r="AW675" s="12" t="s">
        <v>31</v>
      </c>
      <c r="AX675" s="12" t="s">
        <v>69</v>
      </c>
      <c r="AY675" s="207" t="s">
        <v>310</v>
      </c>
    </row>
    <row r="676" spans="2:51" s="11" customFormat="1" ht="11.25">
      <c r="B676" s="186"/>
      <c r="C676" s="187"/>
      <c r="D676" s="188" t="s">
        <v>325</v>
      </c>
      <c r="E676" s="189" t="s">
        <v>1219</v>
      </c>
      <c r="F676" s="190" t="s">
        <v>4135</v>
      </c>
      <c r="G676" s="187"/>
      <c r="H676" s="191">
        <v>152</v>
      </c>
      <c r="I676" s="192"/>
      <c r="J676" s="187"/>
      <c r="K676" s="187"/>
      <c r="L676" s="193"/>
      <c r="M676" s="194"/>
      <c r="N676" s="195"/>
      <c r="O676" s="195"/>
      <c r="P676" s="195"/>
      <c r="Q676" s="195"/>
      <c r="R676" s="195"/>
      <c r="S676" s="195"/>
      <c r="T676" s="196"/>
      <c r="AT676" s="197" t="s">
        <v>325</v>
      </c>
      <c r="AU676" s="197" t="s">
        <v>106</v>
      </c>
      <c r="AV676" s="11" t="s">
        <v>106</v>
      </c>
      <c r="AW676" s="11" t="s">
        <v>31</v>
      </c>
      <c r="AX676" s="11" t="s">
        <v>77</v>
      </c>
      <c r="AY676" s="197" t="s">
        <v>310</v>
      </c>
    </row>
    <row r="677" spans="2:65" s="1" customFormat="1" ht="16.5" customHeight="1">
      <c r="B677" s="31"/>
      <c r="C677" s="208" t="s">
        <v>1221</v>
      </c>
      <c r="D677" s="208" t="s">
        <v>422</v>
      </c>
      <c r="E677" s="209" t="s">
        <v>1065</v>
      </c>
      <c r="F677" s="210" t="s">
        <v>1066</v>
      </c>
      <c r="G677" s="211" t="s">
        <v>422</v>
      </c>
      <c r="H677" s="212">
        <v>39</v>
      </c>
      <c r="I677" s="213"/>
      <c r="J677" s="212">
        <f>ROUND(I677*H677,2)</f>
        <v>0</v>
      </c>
      <c r="K677" s="210" t="s">
        <v>321</v>
      </c>
      <c r="L677" s="214"/>
      <c r="M677" s="215" t="s">
        <v>1</v>
      </c>
      <c r="N677" s="216" t="s">
        <v>41</v>
      </c>
      <c r="O677" s="57"/>
      <c r="P677" s="183">
        <f>O677*H677</f>
        <v>0</v>
      </c>
      <c r="Q677" s="183">
        <v>3E-05</v>
      </c>
      <c r="R677" s="183">
        <f>Q677*H677</f>
        <v>0.00117</v>
      </c>
      <c r="S677" s="183">
        <v>0</v>
      </c>
      <c r="T677" s="184">
        <f>S677*H677</f>
        <v>0</v>
      </c>
      <c r="AR677" s="14" t="s">
        <v>391</v>
      </c>
      <c r="AT677" s="14" t="s">
        <v>422</v>
      </c>
      <c r="AU677" s="14" t="s">
        <v>106</v>
      </c>
      <c r="AY677" s="14" t="s">
        <v>310</v>
      </c>
      <c r="BE677" s="185">
        <f>IF(N677="základní",J677,0)</f>
        <v>0</v>
      </c>
      <c r="BF677" s="185">
        <f>IF(N677="snížená",J677,0)</f>
        <v>0</v>
      </c>
      <c r="BG677" s="185">
        <f>IF(N677="zákl. přenesená",J677,0)</f>
        <v>0</v>
      </c>
      <c r="BH677" s="185">
        <f>IF(N677="sníž. přenesená",J677,0)</f>
        <v>0</v>
      </c>
      <c r="BI677" s="185">
        <f>IF(N677="nulová",J677,0)</f>
        <v>0</v>
      </c>
      <c r="BJ677" s="14" t="s">
        <v>106</v>
      </c>
      <c r="BK677" s="185">
        <f>ROUND(I677*H677,2)</f>
        <v>0</v>
      </c>
      <c r="BL677" s="14" t="s">
        <v>314</v>
      </c>
      <c r="BM677" s="14" t="s">
        <v>4136</v>
      </c>
    </row>
    <row r="678" spans="2:51" s="12" customFormat="1" ht="11.25">
      <c r="B678" s="198"/>
      <c r="C678" s="199"/>
      <c r="D678" s="188" t="s">
        <v>325</v>
      </c>
      <c r="E678" s="200" t="s">
        <v>1</v>
      </c>
      <c r="F678" s="201" t="s">
        <v>1013</v>
      </c>
      <c r="G678" s="199"/>
      <c r="H678" s="200" t="s">
        <v>1</v>
      </c>
      <c r="I678" s="202"/>
      <c r="J678" s="199"/>
      <c r="K678" s="199"/>
      <c r="L678" s="203"/>
      <c r="M678" s="204"/>
      <c r="N678" s="205"/>
      <c r="O678" s="205"/>
      <c r="P678" s="205"/>
      <c r="Q678" s="205"/>
      <c r="R678" s="205"/>
      <c r="S678" s="205"/>
      <c r="T678" s="206"/>
      <c r="AT678" s="207" t="s">
        <v>325</v>
      </c>
      <c r="AU678" s="207" t="s">
        <v>106</v>
      </c>
      <c r="AV678" s="12" t="s">
        <v>77</v>
      </c>
      <c r="AW678" s="12" t="s">
        <v>31</v>
      </c>
      <c r="AX678" s="12" t="s">
        <v>69</v>
      </c>
      <c r="AY678" s="207" t="s">
        <v>310</v>
      </c>
    </row>
    <row r="679" spans="2:51" s="11" customFormat="1" ht="11.25">
      <c r="B679" s="186"/>
      <c r="C679" s="187"/>
      <c r="D679" s="188" t="s">
        <v>325</v>
      </c>
      <c r="E679" s="189" t="s">
        <v>1225</v>
      </c>
      <c r="F679" s="190" t="s">
        <v>4137</v>
      </c>
      <c r="G679" s="187"/>
      <c r="H679" s="191">
        <v>39</v>
      </c>
      <c r="I679" s="192"/>
      <c r="J679" s="187"/>
      <c r="K679" s="187"/>
      <c r="L679" s="193"/>
      <c r="M679" s="194"/>
      <c r="N679" s="195"/>
      <c r="O679" s="195"/>
      <c r="P679" s="195"/>
      <c r="Q679" s="195"/>
      <c r="R679" s="195"/>
      <c r="S679" s="195"/>
      <c r="T679" s="196"/>
      <c r="AT679" s="197" t="s">
        <v>325</v>
      </c>
      <c r="AU679" s="197" t="s">
        <v>106</v>
      </c>
      <c r="AV679" s="11" t="s">
        <v>106</v>
      </c>
      <c r="AW679" s="11" t="s">
        <v>31</v>
      </c>
      <c r="AX679" s="11" t="s">
        <v>77</v>
      </c>
      <c r="AY679" s="197" t="s">
        <v>310</v>
      </c>
    </row>
    <row r="680" spans="2:65" s="1" customFormat="1" ht="22.5" customHeight="1">
      <c r="B680" s="31"/>
      <c r="C680" s="175" t="s">
        <v>1227</v>
      </c>
      <c r="D680" s="175" t="s">
        <v>317</v>
      </c>
      <c r="E680" s="176" t="s">
        <v>1071</v>
      </c>
      <c r="F680" s="177" t="s">
        <v>1072</v>
      </c>
      <c r="G680" s="178" t="s">
        <v>832</v>
      </c>
      <c r="H680" s="179">
        <v>0.25</v>
      </c>
      <c r="I680" s="180"/>
      <c r="J680" s="179">
        <f>ROUND(I680*H680,2)</f>
        <v>0</v>
      </c>
      <c r="K680" s="177" t="s">
        <v>321</v>
      </c>
      <c r="L680" s="35"/>
      <c r="M680" s="181" t="s">
        <v>1</v>
      </c>
      <c r="N680" s="182" t="s">
        <v>41</v>
      </c>
      <c r="O680" s="57"/>
      <c r="P680" s="183">
        <f>O680*H680</f>
        <v>0</v>
      </c>
      <c r="Q680" s="183">
        <v>0</v>
      </c>
      <c r="R680" s="183">
        <f>Q680*H680</f>
        <v>0</v>
      </c>
      <c r="S680" s="183">
        <v>0</v>
      </c>
      <c r="T680" s="184">
        <f>S680*H680</f>
        <v>0</v>
      </c>
      <c r="AR680" s="14" t="s">
        <v>314</v>
      </c>
      <c r="AT680" s="14" t="s">
        <v>317</v>
      </c>
      <c r="AU680" s="14" t="s">
        <v>106</v>
      </c>
      <c r="AY680" s="14" t="s">
        <v>310</v>
      </c>
      <c r="BE680" s="185">
        <f>IF(N680="základní",J680,0)</f>
        <v>0</v>
      </c>
      <c r="BF680" s="185">
        <f>IF(N680="snížená",J680,0)</f>
        <v>0</v>
      </c>
      <c r="BG680" s="185">
        <f>IF(N680="zákl. přenesená",J680,0)</f>
        <v>0</v>
      </c>
      <c r="BH680" s="185">
        <f>IF(N680="sníž. přenesená",J680,0)</f>
        <v>0</v>
      </c>
      <c r="BI680" s="185">
        <f>IF(N680="nulová",J680,0)</f>
        <v>0</v>
      </c>
      <c r="BJ680" s="14" t="s">
        <v>106</v>
      </c>
      <c r="BK680" s="185">
        <f>ROUND(I680*H680,2)</f>
        <v>0</v>
      </c>
      <c r="BL680" s="14" t="s">
        <v>314</v>
      </c>
      <c r="BM680" s="14" t="s">
        <v>4138</v>
      </c>
    </row>
    <row r="681" spans="2:63" s="10" customFormat="1" ht="22.9" customHeight="1">
      <c r="B681" s="159"/>
      <c r="C681" s="160"/>
      <c r="D681" s="161" t="s">
        <v>68</v>
      </c>
      <c r="E681" s="173" t="s">
        <v>1074</v>
      </c>
      <c r="F681" s="173" t="s">
        <v>1075</v>
      </c>
      <c r="G681" s="160"/>
      <c r="H681" s="160"/>
      <c r="I681" s="163"/>
      <c r="J681" s="174">
        <f>BK681</f>
        <v>0</v>
      </c>
      <c r="K681" s="160"/>
      <c r="L681" s="165"/>
      <c r="M681" s="166"/>
      <c r="N681" s="167"/>
      <c r="O681" s="167"/>
      <c r="P681" s="168">
        <f>SUM(P682:P686)</f>
        <v>0</v>
      </c>
      <c r="Q681" s="167"/>
      <c r="R681" s="168">
        <f>SUM(R682:R686)</f>
        <v>0.1236</v>
      </c>
      <c r="S681" s="167"/>
      <c r="T681" s="169">
        <f>SUM(T682:T686)</f>
        <v>0</v>
      </c>
      <c r="AR681" s="170" t="s">
        <v>314</v>
      </c>
      <c r="AT681" s="171" t="s">
        <v>68</v>
      </c>
      <c r="AU681" s="171" t="s">
        <v>77</v>
      </c>
      <c r="AY681" s="170" t="s">
        <v>310</v>
      </c>
      <c r="BK681" s="172">
        <f>SUM(BK682:BK686)</f>
        <v>0</v>
      </c>
    </row>
    <row r="682" spans="2:65" s="1" customFormat="1" ht="16.5" customHeight="1">
      <c r="B682" s="31"/>
      <c r="C682" s="175" t="s">
        <v>1233</v>
      </c>
      <c r="D682" s="175" t="s">
        <v>317</v>
      </c>
      <c r="E682" s="176" t="s">
        <v>1077</v>
      </c>
      <c r="F682" s="177" t="s">
        <v>4139</v>
      </c>
      <c r="G682" s="178" t="s">
        <v>720</v>
      </c>
      <c r="H682" s="179">
        <v>4</v>
      </c>
      <c r="I682" s="180"/>
      <c r="J682" s="179">
        <f>ROUND(I682*H682,2)</f>
        <v>0</v>
      </c>
      <c r="K682" s="177" t="s">
        <v>402</v>
      </c>
      <c r="L682" s="35"/>
      <c r="M682" s="181" t="s">
        <v>1</v>
      </c>
      <c r="N682" s="182" t="s">
        <v>41</v>
      </c>
      <c r="O682" s="57"/>
      <c r="P682" s="183">
        <f>O682*H682</f>
        <v>0</v>
      </c>
      <c r="Q682" s="183">
        <v>0</v>
      </c>
      <c r="R682" s="183">
        <f>Q682*H682</f>
        <v>0</v>
      </c>
      <c r="S682" s="183">
        <v>0</v>
      </c>
      <c r="T682" s="184">
        <f>S682*H682</f>
        <v>0</v>
      </c>
      <c r="AR682" s="14" t="s">
        <v>314</v>
      </c>
      <c r="AT682" s="14" t="s">
        <v>317</v>
      </c>
      <c r="AU682" s="14" t="s">
        <v>106</v>
      </c>
      <c r="AY682" s="14" t="s">
        <v>310</v>
      </c>
      <c r="BE682" s="185">
        <f>IF(N682="základní",J682,0)</f>
        <v>0</v>
      </c>
      <c r="BF682" s="185">
        <f>IF(N682="snížená",J682,0)</f>
        <v>0</v>
      </c>
      <c r="BG682" s="185">
        <f>IF(N682="zákl. přenesená",J682,0)</f>
        <v>0</v>
      </c>
      <c r="BH682" s="185">
        <f>IF(N682="sníž. přenesená",J682,0)</f>
        <v>0</v>
      </c>
      <c r="BI682" s="185">
        <f>IF(N682="nulová",J682,0)</f>
        <v>0</v>
      </c>
      <c r="BJ682" s="14" t="s">
        <v>106</v>
      </c>
      <c r="BK682" s="185">
        <f>ROUND(I682*H682,2)</f>
        <v>0</v>
      </c>
      <c r="BL682" s="14" t="s">
        <v>314</v>
      </c>
      <c r="BM682" s="14" t="s">
        <v>4140</v>
      </c>
    </row>
    <row r="683" spans="2:51" s="11" customFormat="1" ht="11.25">
      <c r="B683" s="186"/>
      <c r="C683" s="187"/>
      <c r="D683" s="188" t="s">
        <v>325</v>
      </c>
      <c r="E683" s="189" t="s">
        <v>1237</v>
      </c>
      <c r="F683" s="190" t="s">
        <v>314</v>
      </c>
      <c r="G683" s="187"/>
      <c r="H683" s="191">
        <v>4</v>
      </c>
      <c r="I683" s="192"/>
      <c r="J683" s="187"/>
      <c r="K683" s="187"/>
      <c r="L683" s="193"/>
      <c r="M683" s="194"/>
      <c r="N683" s="195"/>
      <c r="O683" s="195"/>
      <c r="P683" s="195"/>
      <c r="Q683" s="195"/>
      <c r="R683" s="195"/>
      <c r="S683" s="195"/>
      <c r="T683" s="196"/>
      <c r="AT683" s="197" t="s">
        <v>325</v>
      </c>
      <c r="AU683" s="197" t="s">
        <v>106</v>
      </c>
      <c r="AV683" s="11" t="s">
        <v>106</v>
      </c>
      <c r="AW683" s="11" t="s">
        <v>31</v>
      </c>
      <c r="AX683" s="11" t="s">
        <v>77</v>
      </c>
      <c r="AY683" s="197" t="s">
        <v>310</v>
      </c>
    </row>
    <row r="684" spans="2:65" s="1" customFormat="1" ht="16.5" customHeight="1">
      <c r="B684" s="31"/>
      <c r="C684" s="175" t="s">
        <v>1239</v>
      </c>
      <c r="D684" s="175" t="s">
        <v>317</v>
      </c>
      <c r="E684" s="176" t="s">
        <v>1082</v>
      </c>
      <c r="F684" s="177" t="s">
        <v>1083</v>
      </c>
      <c r="G684" s="178" t="s">
        <v>1084</v>
      </c>
      <c r="H684" s="179">
        <v>4</v>
      </c>
      <c r="I684" s="180"/>
      <c r="J684" s="179">
        <f>ROUND(I684*H684,2)</f>
        <v>0</v>
      </c>
      <c r="K684" s="177" t="s">
        <v>321</v>
      </c>
      <c r="L684" s="35"/>
      <c r="M684" s="181" t="s">
        <v>1</v>
      </c>
      <c r="N684" s="182" t="s">
        <v>41</v>
      </c>
      <c r="O684" s="57"/>
      <c r="P684" s="183">
        <f>O684*H684</f>
        <v>0</v>
      </c>
      <c r="Q684" s="183">
        <v>0.0309</v>
      </c>
      <c r="R684" s="183">
        <f>Q684*H684</f>
        <v>0.1236</v>
      </c>
      <c r="S684" s="183">
        <v>0</v>
      </c>
      <c r="T684" s="184">
        <f>S684*H684</f>
        <v>0</v>
      </c>
      <c r="AR684" s="14" t="s">
        <v>314</v>
      </c>
      <c r="AT684" s="14" t="s">
        <v>317</v>
      </c>
      <c r="AU684" s="14" t="s">
        <v>106</v>
      </c>
      <c r="AY684" s="14" t="s">
        <v>310</v>
      </c>
      <c r="BE684" s="185">
        <f>IF(N684="základní",J684,0)</f>
        <v>0</v>
      </c>
      <c r="BF684" s="185">
        <f>IF(N684="snížená",J684,0)</f>
        <v>0</v>
      </c>
      <c r="BG684" s="185">
        <f>IF(N684="zákl. přenesená",J684,0)</f>
        <v>0</v>
      </c>
      <c r="BH684" s="185">
        <f>IF(N684="sníž. přenesená",J684,0)</f>
        <v>0</v>
      </c>
      <c r="BI684" s="185">
        <f>IF(N684="nulová",J684,0)</f>
        <v>0</v>
      </c>
      <c r="BJ684" s="14" t="s">
        <v>106</v>
      </c>
      <c r="BK684" s="185">
        <f>ROUND(I684*H684,2)</f>
        <v>0</v>
      </c>
      <c r="BL684" s="14" t="s">
        <v>314</v>
      </c>
      <c r="BM684" s="14" t="s">
        <v>4141</v>
      </c>
    </row>
    <row r="685" spans="2:51" s="11" customFormat="1" ht="11.25">
      <c r="B685" s="186"/>
      <c r="C685" s="187"/>
      <c r="D685" s="188" t="s">
        <v>325</v>
      </c>
      <c r="E685" s="189" t="s">
        <v>2391</v>
      </c>
      <c r="F685" s="190" t="s">
        <v>314</v>
      </c>
      <c r="G685" s="187"/>
      <c r="H685" s="191">
        <v>4</v>
      </c>
      <c r="I685" s="192"/>
      <c r="J685" s="187"/>
      <c r="K685" s="187"/>
      <c r="L685" s="193"/>
      <c r="M685" s="194"/>
      <c r="N685" s="195"/>
      <c r="O685" s="195"/>
      <c r="P685" s="195"/>
      <c r="Q685" s="195"/>
      <c r="R685" s="195"/>
      <c r="S685" s="195"/>
      <c r="T685" s="196"/>
      <c r="AT685" s="197" t="s">
        <v>325</v>
      </c>
      <c r="AU685" s="197" t="s">
        <v>106</v>
      </c>
      <c r="AV685" s="11" t="s">
        <v>106</v>
      </c>
      <c r="AW685" s="11" t="s">
        <v>31</v>
      </c>
      <c r="AX685" s="11" t="s">
        <v>77</v>
      </c>
      <c r="AY685" s="197" t="s">
        <v>310</v>
      </c>
    </row>
    <row r="686" spans="2:65" s="1" customFormat="1" ht="22.5" customHeight="1">
      <c r="B686" s="31"/>
      <c r="C686" s="175" t="s">
        <v>1245</v>
      </c>
      <c r="D686" s="175" t="s">
        <v>317</v>
      </c>
      <c r="E686" s="176" t="s">
        <v>1088</v>
      </c>
      <c r="F686" s="177" t="s">
        <v>1089</v>
      </c>
      <c r="G686" s="178" t="s">
        <v>832</v>
      </c>
      <c r="H686" s="179">
        <v>0.12</v>
      </c>
      <c r="I686" s="180"/>
      <c r="J686" s="179">
        <f>ROUND(I686*H686,2)</f>
        <v>0</v>
      </c>
      <c r="K686" s="177" t="s">
        <v>321</v>
      </c>
      <c r="L686" s="35"/>
      <c r="M686" s="181" t="s">
        <v>1</v>
      </c>
      <c r="N686" s="182" t="s">
        <v>41</v>
      </c>
      <c r="O686" s="57"/>
      <c r="P686" s="183">
        <f>O686*H686</f>
        <v>0</v>
      </c>
      <c r="Q686" s="183">
        <v>0</v>
      </c>
      <c r="R686" s="183">
        <f>Q686*H686</f>
        <v>0</v>
      </c>
      <c r="S686" s="183">
        <v>0</v>
      </c>
      <c r="T686" s="184">
        <f>S686*H686</f>
        <v>0</v>
      </c>
      <c r="AR686" s="14" t="s">
        <v>314</v>
      </c>
      <c r="AT686" s="14" t="s">
        <v>317</v>
      </c>
      <c r="AU686" s="14" t="s">
        <v>106</v>
      </c>
      <c r="AY686" s="14" t="s">
        <v>310</v>
      </c>
      <c r="BE686" s="185">
        <f>IF(N686="základní",J686,0)</f>
        <v>0</v>
      </c>
      <c r="BF686" s="185">
        <f>IF(N686="snížená",J686,0)</f>
        <v>0</v>
      </c>
      <c r="BG686" s="185">
        <f>IF(N686="zákl. přenesená",J686,0)</f>
        <v>0</v>
      </c>
      <c r="BH686" s="185">
        <f>IF(N686="sníž. přenesená",J686,0)</f>
        <v>0</v>
      </c>
      <c r="BI686" s="185">
        <f>IF(N686="nulová",J686,0)</f>
        <v>0</v>
      </c>
      <c r="BJ686" s="14" t="s">
        <v>106</v>
      </c>
      <c r="BK686" s="185">
        <f>ROUND(I686*H686,2)</f>
        <v>0</v>
      </c>
      <c r="BL686" s="14" t="s">
        <v>314</v>
      </c>
      <c r="BM686" s="14" t="s">
        <v>4142</v>
      </c>
    </row>
    <row r="687" spans="2:63" s="10" customFormat="1" ht="22.9" customHeight="1">
      <c r="B687" s="159"/>
      <c r="C687" s="160"/>
      <c r="D687" s="161" t="s">
        <v>68</v>
      </c>
      <c r="E687" s="173" t="s">
        <v>1091</v>
      </c>
      <c r="F687" s="173" t="s">
        <v>1092</v>
      </c>
      <c r="G687" s="160"/>
      <c r="H687" s="160"/>
      <c r="I687" s="163"/>
      <c r="J687" s="174">
        <f>BK687</f>
        <v>0</v>
      </c>
      <c r="K687" s="160"/>
      <c r="L687" s="165"/>
      <c r="M687" s="166"/>
      <c r="N687" s="167"/>
      <c r="O687" s="167"/>
      <c r="P687" s="168">
        <f>SUM(P688:P724)</f>
        <v>0</v>
      </c>
      <c r="Q687" s="167"/>
      <c r="R687" s="168">
        <f>SUM(R688:R724)</f>
        <v>0.2182</v>
      </c>
      <c r="S687" s="167"/>
      <c r="T687" s="169">
        <f>SUM(T688:T724)</f>
        <v>0</v>
      </c>
      <c r="AR687" s="170" t="s">
        <v>314</v>
      </c>
      <c r="AT687" s="171" t="s">
        <v>68</v>
      </c>
      <c r="AU687" s="171" t="s">
        <v>77</v>
      </c>
      <c r="AY687" s="170" t="s">
        <v>310</v>
      </c>
      <c r="BK687" s="172">
        <f>SUM(BK688:BK724)</f>
        <v>0</v>
      </c>
    </row>
    <row r="688" spans="2:65" s="1" customFormat="1" ht="16.5" customHeight="1">
      <c r="B688" s="31"/>
      <c r="C688" s="175" t="s">
        <v>1251</v>
      </c>
      <c r="D688" s="175" t="s">
        <v>317</v>
      </c>
      <c r="E688" s="176" t="s">
        <v>1094</v>
      </c>
      <c r="F688" s="177" t="s">
        <v>1095</v>
      </c>
      <c r="G688" s="178" t="s">
        <v>422</v>
      </c>
      <c r="H688" s="179">
        <v>200</v>
      </c>
      <c r="I688" s="180"/>
      <c r="J688" s="179">
        <f>ROUND(I688*H688,2)</f>
        <v>0</v>
      </c>
      <c r="K688" s="177" t="s">
        <v>402</v>
      </c>
      <c r="L688" s="35"/>
      <c r="M688" s="181" t="s">
        <v>1</v>
      </c>
      <c r="N688" s="182" t="s">
        <v>41</v>
      </c>
      <c r="O688" s="57"/>
      <c r="P688" s="183">
        <f>O688*H688</f>
        <v>0</v>
      </c>
      <c r="Q688" s="183">
        <v>0</v>
      </c>
      <c r="R688" s="183">
        <f>Q688*H688</f>
        <v>0</v>
      </c>
      <c r="S688" s="183">
        <v>0</v>
      </c>
      <c r="T688" s="184">
        <f>S688*H688</f>
        <v>0</v>
      </c>
      <c r="AR688" s="14" t="s">
        <v>314</v>
      </c>
      <c r="AT688" s="14" t="s">
        <v>317</v>
      </c>
      <c r="AU688" s="14" t="s">
        <v>106</v>
      </c>
      <c r="AY688" s="14" t="s">
        <v>310</v>
      </c>
      <c r="BE688" s="185">
        <f>IF(N688="základní",J688,0)</f>
        <v>0</v>
      </c>
      <c r="BF688" s="185">
        <f>IF(N688="snížená",J688,0)</f>
        <v>0</v>
      </c>
      <c r="BG688" s="185">
        <f>IF(N688="zákl. přenesená",J688,0)</f>
        <v>0</v>
      </c>
      <c r="BH688" s="185">
        <f>IF(N688="sníž. přenesená",J688,0)</f>
        <v>0</v>
      </c>
      <c r="BI688" s="185">
        <f>IF(N688="nulová",J688,0)</f>
        <v>0</v>
      </c>
      <c r="BJ688" s="14" t="s">
        <v>106</v>
      </c>
      <c r="BK688" s="185">
        <f>ROUND(I688*H688,2)</f>
        <v>0</v>
      </c>
      <c r="BL688" s="14" t="s">
        <v>314</v>
      </c>
      <c r="BM688" s="14" t="s">
        <v>4143</v>
      </c>
    </row>
    <row r="689" spans="2:51" s="11" customFormat="1" ht="11.25">
      <c r="B689" s="186"/>
      <c r="C689" s="187"/>
      <c r="D689" s="188" t="s">
        <v>325</v>
      </c>
      <c r="E689" s="189" t="s">
        <v>1255</v>
      </c>
      <c r="F689" s="190" t="s">
        <v>4144</v>
      </c>
      <c r="G689" s="187"/>
      <c r="H689" s="191">
        <v>200</v>
      </c>
      <c r="I689" s="192"/>
      <c r="J689" s="187"/>
      <c r="K689" s="187"/>
      <c r="L689" s="193"/>
      <c r="M689" s="194"/>
      <c r="N689" s="195"/>
      <c r="O689" s="195"/>
      <c r="P689" s="195"/>
      <c r="Q689" s="195"/>
      <c r="R689" s="195"/>
      <c r="S689" s="195"/>
      <c r="T689" s="196"/>
      <c r="AT689" s="197" t="s">
        <v>325</v>
      </c>
      <c r="AU689" s="197" t="s">
        <v>106</v>
      </c>
      <c r="AV689" s="11" t="s">
        <v>106</v>
      </c>
      <c r="AW689" s="11" t="s">
        <v>31</v>
      </c>
      <c r="AX689" s="11" t="s">
        <v>77</v>
      </c>
      <c r="AY689" s="197" t="s">
        <v>310</v>
      </c>
    </row>
    <row r="690" spans="2:65" s="1" customFormat="1" ht="16.5" customHeight="1">
      <c r="B690" s="31"/>
      <c r="C690" s="175" t="s">
        <v>1257</v>
      </c>
      <c r="D690" s="175" t="s">
        <v>317</v>
      </c>
      <c r="E690" s="176" t="s">
        <v>1104</v>
      </c>
      <c r="F690" s="177" t="s">
        <v>1105</v>
      </c>
      <c r="G690" s="178" t="s">
        <v>422</v>
      </c>
      <c r="H690" s="179">
        <v>25</v>
      </c>
      <c r="I690" s="180"/>
      <c r="J690" s="179">
        <f>ROUND(I690*H690,2)</f>
        <v>0</v>
      </c>
      <c r="K690" s="177" t="s">
        <v>321</v>
      </c>
      <c r="L690" s="35"/>
      <c r="M690" s="181" t="s">
        <v>1</v>
      </c>
      <c r="N690" s="182" t="s">
        <v>41</v>
      </c>
      <c r="O690" s="57"/>
      <c r="P690" s="183">
        <f>O690*H690</f>
        <v>0</v>
      </c>
      <c r="Q690" s="183">
        <v>0.00264</v>
      </c>
      <c r="R690" s="183">
        <f>Q690*H690</f>
        <v>0.066</v>
      </c>
      <c r="S690" s="183">
        <v>0</v>
      </c>
      <c r="T690" s="184">
        <f>S690*H690</f>
        <v>0</v>
      </c>
      <c r="AR690" s="14" t="s">
        <v>314</v>
      </c>
      <c r="AT690" s="14" t="s">
        <v>317</v>
      </c>
      <c r="AU690" s="14" t="s">
        <v>106</v>
      </c>
      <c r="AY690" s="14" t="s">
        <v>310</v>
      </c>
      <c r="BE690" s="185">
        <f>IF(N690="základní",J690,0)</f>
        <v>0</v>
      </c>
      <c r="BF690" s="185">
        <f>IF(N690="snížená",J690,0)</f>
        <v>0</v>
      </c>
      <c r="BG690" s="185">
        <f>IF(N690="zákl. přenesená",J690,0)</f>
        <v>0</v>
      </c>
      <c r="BH690" s="185">
        <f>IF(N690="sníž. přenesená",J690,0)</f>
        <v>0</v>
      </c>
      <c r="BI690" s="185">
        <f>IF(N690="nulová",J690,0)</f>
        <v>0</v>
      </c>
      <c r="BJ690" s="14" t="s">
        <v>106</v>
      </c>
      <c r="BK690" s="185">
        <f>ROUND(I690*H690,2)</f>
        <v>0</v>
      </c>
      <c r="BL690" s="14" t="s">
        <v>314</v>
      </c>
      <c r="BM690" s="14" t="s">
        <v>4145</v>
      </c>
    </row>
    <row r="691" spans="2:51" s="11" customFormat="1" ht="11.25">
      <c r="B691" s="186"/>
      <c r="C691" s="187"/>
      <c r="D691" s="188" t="s">
        <v>325</v>
      </c>
      <c r="E691" s="189" t="s">
        <v>1261</v>
      </c>
      <c r="F691" s="190" t="s">
        <v>4146</v>
      </c>
      <c r="G691" s="187"/>
      <c r="H691" s="191">
        <v>25</v>
      </c>
      <c r="I691" s="192"/>
      <c r="J691" s="187"/>
      <c r="K691" s="187"/>
      <c r="L691" s="193"/>
      <c r="M691" s="194"/>
      <c r="N691" s="195"/>
      <c r="O691" s="195"/>
      <c r="P691" s="195"/>
      <c r="Q691" s="195"/>
      <c r="R691" s="195"/>
      <c r="S691" s="195"/>
      <c r="T691" s="196"/>
      <c r="AT691" s="197" t="s">
        <v>325</v>
      </c>
      <c r="AU691" s="197" t="s">
        <v>106</v>
      </c>
      <c r="AV691" s="11" t="s">
        <v>106</v>
      </c>
      <c r="AW691" s="11" t="s">
        <v>31</v>
      </c>
      <c r="AX691" s="11" t="s">
        <v>77</v>
      </c>
      <c r="AY691" s="197" t="s">
        <v>310</v>
      </c>
    </row>
    <row r="692" spans="2:65" s="1" customFormat="1" ht="16.5" customHeight="1">
      <c r="B692" s="31"/>
      <c r="C692" s="175" t="s">
        <v>1262</v>
      </c>
      <c r="D692" s="175" t="s">
        <v>317</v>
      </c>
      <c r="E692" s="176" t="s">
        <v>1110</v>
      </c>
      <c r="F692" s="177" t="s">
        <v>1111</v>
      </c>
      <c r="G692" s="178" t="s">
        <v>422</v>
      </c>
      <c r="H692" s="179">
        <v>6</v>
      </c>
      <c r="I692" s="180"/>
      <c r="J692" s="179">
        <f>ROUND(I692*H692,2)</f>
        <v>0</v>
      </c>
      <c r="K692" s="177" t="s">
        <v>321</v>
      </c>
      <c r="L692" s="35"/>
      <c r="M692" s="181" t="s">
        <v>1</v>
      </c>
      <c r="N692" s="182" t="s">
        <v>41</v>
      </c>
      <c r="O692" s="57"/>
      <c r="P692" s="183">
        <f>O692*H692</f>
        <v>0</v>
      </c>
      <c r="Q692" s="183">
        <v>0.00405</v>
      </c>
      <c r="R692" s="183">
        <f>Q692*H692</f>
        <v>0.0243</v>
      </c>
      <c r="S692" s="183">
        <v>0</v>
      </c>
      <c r="T692" s="184">
        <f>S692*H692</f>
        <v>0</v>
      </c>
      <c r="AR692" s="14" t="s">
        <v>314</v>
      </c>
      <c r="AT692" s="14" t="s">
        <v>317</v>
      </c>
      <c r="AU692" s="14" t="s">
        <v>106</v>
      </c>
      <c r="AY692" s="14" t="s">
        <v>310</v>
      </c>
      <c r="BE692" s="185">
        <f>IF(N692="základní",J692,0)</f>
        <v>0</v>
      </c>
      <c r="BF692" s="185">
        <f>IF(N692="snížená",J692,0)</f>
        <v>0</v>
      </c>
      <c r="BG692" s="185">
        <f>IF(N692="zákl. přenesená",J692,0)</f>
        <v>0</v>
      </c>
      <c r="BH692" s="185">
        <f>IF(N692="sníž. přenesená",J692,0)</f>
        <v>0</v>
      </c>
      <c r="BI692" s="185">
        <f>IF(N692="nulová",J692,0)</f>
        <v>0</v>
      </c>
      <c r="BJ692" s="14" t="s">
        <v>106</v>
      </c>
      <c r="BK692" s="185">
        <f>ROUND(I692*H692,2)</f>
        <v>0</v>
      </c>
      <c r="BL692" s="14" t="s">
        <v>314</v>
      </c>
      <c r="BM692" s="14" t="s">
        <v>4147</v>
      </c>
    </row>
    <row r="693" spans="2:51" s="11" customFormat="1" ht="11.25">
      <c r="B693" s="186"/>
      <c r="C693" s="187"/>
      <c r="D693" s="188" t="s">
        <v>325</v>
      </c>
      <c r="E693" s="189" t="s">
        <v>1266</v>
      </c>
      <c r="F693" s="190" t="s">
        <v>1114</v>
      </c>
      <c r="G693" s="187"/>
      <c r="H693" s="191">
        <v>6</v>
      </c>
      <c r="I693" s="192"/>
      <c r="J693" s="187"/>
      <c r="K693" s="187"/>
      <c r="L693" s="193"/>
      <c r="M693" s="194"/>
      <c r="N693" s="195"/>
      <c r="O693" s="195"/>
      <c r="P693" s="195"/>
      <c r="Q693" s="195"/>
      <c r="R693" s="195"/>
      <c r="S693" s="195"/>
      <c r="T693" s="196"/>
      <c r="AT693" s="197" t="s">
        <v>325</v>
      </c>
      <c r="AU693" s="197" t="s">
        <v>106</v>
      </c>
      <c r="AV693" s="11" t="s">
        <v>106</v>
      </c>
      <c r="AW693" s="11" t="s">
        <v>31</v>
      </c>
      <c r="AX693" s="11" t="s">
        <v>77</v>
      </c>
      <c r="AY693" s="197" t="s">
        <v>310</v>
      </c>
    </row>
    <row r="694" spans="2:65" s="1" customFormat="1" ht="16.5" customHeight="1">
      <c r="B694" s="31"/>
      <c r="C694" s="175" t="s">
        <v>1267</v>
      </c>
      <c r="D694" s="175" t="s">
        <v>317</v>
      </c>
      <c r="E694" s="176" t="s">
        <v>1116</v>
      </c>
      <c r="F694" s="177" t="s">
        <v>1117</v>
      </c>
      <c r="G694" s="178" t="s">
        <v>422</v>
      </c>
      <c r="H694" s="179">
        <v>15</v>
      </c>
      <c r="I694" s="180"/>
      <c r="J694" s="179">
        <f>ROUND(I694*H694,2)</f>
        <v>0</v>
      </c>
      <c r="K694" s="177" t="s">
        <v>321</v>
      </c>
      <c r="L694" s="35"/>
      <c r="M694" s="181" t="s">
        <v>1</v>
      </c>
      <c r="N694" s="182" t="s">
        <v>41</v>
      </c>
      <c r="O694" s="57"/>
      <c r="P694" s="183">
        <f>O694*H694</f>
        <v>0</v>
      </c>
      <c r="Q694" s="183">
        <v>0.00493</v>
      </c>
      <c r="R694" s="183">
        <f>Q694*H694</f>
        <v>0.07395</v>
      </c>
      <c r="S694" s="183">
        <v>0</v>
      </c>
      <c r="T694" s="184">
        <f>S694*H694</f>
        <v>0</v>
      </c>
      <c r="AR694" s="14" t="s">
        <v>314</v>
      </c>
      <c r="AT694" s="14" t="s">
        <v>317</v>
      </c>
      <c r="AU694" s="14" t="s">
        <v>106</v>
      </c>
      <c r="AY694" s="14" t="s">
        <v>310</v>
      </c>
      <c r="BE694" s="185">
        <f>IF(N694="základní",J694,0)</f>
        <v>0</v>
      </c>
      <c r="BF694" s="185">
        <f>IF(N694="snížená",J694,0)</f>
        <v>0</v>
      </c>
      <c r="BG694" s="185">
        <f>IF(N694="zákl. přenesená",J694,0)</f>
        <v>0</v>
      </c>
      <c r="BH694" s="185">
        <f>IF(N694="sníž. přenesená",J694,0)</f>
        <v>0</v>
      </c>
      <c r="BI694" s="185">
        <f>IF(N694="nulová",J694,0)</f>
        <v>0</v>
      </c>
      <c r="BJ694" s="14" t="s">
        <v>106</v>
      </c>
      <c r="BK694" s="185">
        <f>ROUND(I694*H694,2)</f>
        <v>0</v>
      </c>
      <c r="BL694" s="14" t="s">
        <v>314</v>
      </c>
      <c r="BM694" s="14" t="s">
        <v>4148</v>
      </c>
    </row>
    <row r="695" spans="2:51" s="11" customFormat="1" ht="11.25">
      <c r="B695" s="186"/>
      <c r="C695" s="187"/>
      <c r="D695" s="188" t="s">
        <v>325</v>
      </c>
      <c r="E695" s="189" t="s">
        <v>1271</v>
      </c>
      <c r="F695" s="190" t="s">
        <v>8</v>
      </c>
      <c r="G695" s="187"/>
      <c r="H695" s="191">
        <v>15</v>
      </c>
      <c r="I695" s="192"/>
      <c r="J695" s="187"/>
      <c r="K695" s="187"/>
      <c r="L695" s="193"/>
      <c r="M695" s="194"/>
      <c r="N695" s="195"/>
      <c r="O695" s="195"/>
      <c r="P695" s="195"/>
      <c r="Q695" s="195"/>
      <c r="R695" s="195"/>
      <c r="S695" s="195"/>
      <c r="T695" s="196"/>
      <c r="AT695" s="197" t="s">
        <v>325</v>
      </c>
      <c r="AU695" s="197" t="s">
        <v>106</v>
      </c>
      <c r="AV695" s="11" t="s">
        <v>106</v>
      </c>
      <c r="AW695" s="11" t="s">
        <v>31</v>
      </c>
      <c r="AX695" s="11" t="s">
        <v>77</v>
      </c>
      <c r="AY695" s="197" t="s">
        <v>310</v>
      </c>
    </row>
    <row r="696" spans="2:65" s="1" customFormat="1" ht="16.5" customHeight="1">
      <c r="B696" s="31"/>
      <c r="C696" s="175" t="s">
        <v>1273</v>
      </c>
      <c r="D696" s="175" t="s">
        <v>317</v>
      </c>
      <c r="E696" s="176" t="s">
        <v>1122</v>
      </c>
      <c r="F696" s="177" t="s">
        <v>1123</v>
      </c>
      <c r="G696" s="178" t="s">
        <v>422</v>
      </c>
      <c r="H696" s="179">
        <v>2</v>
      </c>
      <c r="I696" s="180"/>
      <c r="J696" s="179">
        <f>ROUND(I696*H696,2)</f>
        <v>0</v>
      </c>
      <c r="K696" s="177" t="s">
        <v>321</v>
      </c>
      <c r="L696" s="35"/>
      <c r="M696" s="181" t="s">
        <v>1</v>
      </c>
      <c r="N696" s="182" t="s">
        <v>41</v>
      </c>
      <c r="O696" s="57"/>
      <c r="P696" s="183">
        <f>O696*H696</f>
        <v>0</v>
      </c>
      <c r="Q696" s="183">
        <v>0.00861</v>
      </c>
      <c r="R696" s="183">
        <f>Q696*H696</f>
        <v>0.01722</v>
      </c>
      <c r="S696" s="183">
        <v>0</v>
      </c>
      <c r="T696" s="184">
        <f>S696*H696</f>
        <v>0</v>
      </c>
      <c r="AR696" s="14" t="s">
        <v>314</v>
      </c>
      <c r="AT696" s="14" t="s">
        <v>317</v>
      </c>
      <c r="AU696" s="14" t="s">
        <v>106</v>
      </c>
      <c r="AY696" s="14" t="s">
        <v>310</v>
      </c>
      <c r="BE696" s="185">
        <f>IF(N696="základní",J696,0)</f>
        <v>0</v>
      </c>
      <c r="BF696" s="185">
        <f>IF(N696="snížená",J696,0)</f>
        <v>0</v>
      </c>
      <c r="BG696" s="185">
        <f>IF(N696="zákl. přenesená",J696,0)</f>
        <v>0</v>
      </c>
      <c r="BH696" s="185">
        <f>IF(N696="sníž. přenesená",J696,0)</f>
        <v>0</v>
      </c>
      <c r="BI696" s="185">
        <f>IF(N696="nulová",J696,0)</f>
        <v>0</v>
      </c>
      <c r="BJ696" s="14" t="s">
        <v>106</v>
      </c>
      <c r="BK696" s="185">
        <f>ROUND(I696*H696,2)</f>
        <v>0</v>
      </c>
      <c r="BL696" s="14" t="s">
        <v>314</v>
      </c>
      <c r="BM696" s="14" t="s">
        <v>4149</v>
      </c>
    </row>
    <row r="697" spans="2:51" s="11" customFormat="1" ht="11.25">
      <c r="B697" s="186"/>
      <c r="C697" s="187"/>
      <c r="D697" s="188" t="s">
        <v>325</v>
      </c>
      <c r="E697" s="189" t="s">
        <v>1277</v>
      </c>
      <c r="F697" s="190" t="s">
        <v>106</v>
      </c>
      <c r="G697" s="187"/>
      <c r="H697" s="191">
        <v>2</v>
      </c>
      <c r="I697" s="192"/>
      <c r="J697" s="187"/>
      <c r="K697" s="187"/>
      <c r="L697" s="193"/>
      <c r="M697" s="194"/>
      <c r="N697" s="195"/>
      <c r="O697" s="195"/>
      <c r="P697" s="195"/>
      <c r="Q697" s="195"/>
      <c r="R697" s="195"/>
      <c r="S697" s="195"/>
      <c r="T697" s="196"/>
      <c r="AT697" s="197" t="s">
        <v>325</v>
      </c>
      <c r="AU697" s="197" t="s">
        <v>106</v>
      </c>
      <c r="AV697" s="11" t="s">
        <v>106</v>
      </c>
      <c r="AW697" s="11" t="s">
        <v>31</v>
      </c>
      <c r="AX697" s="11" t="s">
        <v>77</v>
      </c>
      <c r="AY697" s="197" t="s">
        <v>310</v>
      </c>
    </row>
    <row r="698" spans="2:65" s="1" customFormat="1" ht="16.5" customHeight="1">
      <c r="B698" s="31"/>
      <c r="C698" s="175" t="s">
        <v>1279</v>
      </c>
      <c r="D698" s="175" t="s">
        <v>317</v>
      </c>
      <c r="E698" s="176" t="s">
        <v>1127</v>
      </c>
      <c r="F698" s="177" t="s">
        <v>1128</v>
      </c>
      <c r="G698" s="178" t="s">
        <v>1129</v>
      </c>
      <c r="H698" s="179">
        <v>1</v>
      </c>
      <c r="I698" s="180"/>
      <c r="J698" s="179">
        <f>ROUND(I698*H698,2)</f>
        <v>0</v>
      </c>
      <c r="K698" s="177" t="s">
        <v>321</v>
      </c>
      <c r="L698" s="35"/>
      <c r="M698" s="181" t="s">
        <v>1</v>
      </c>
      <c r="N698" s="182" t="s">
        <v>41</v>
      </c>
      <c r="O698" s="57"/>
      <c r="P698" s="183">
        <f>O698*H698</f>
        <v>0</v>
      </c>
      <c r="Q698" s="183">
        <v>0.00529</v>
      </c>
      <c r="R698" s="183">
        <f>Q698*H698</f>
        <v>0.00529</v>
      </c>
      <c r="S698" s="183">
        <v>0</v>
      </c>
      <c r="T698" s="184">
        <f>S698*H698</f>
        <v>0</v>
      </c>
      <c r="AR698" s="14" t="s">
        <v>314</v>
      </c>
      <c r="AT698" s="14" t="s">
        <v>317</v>
      </c>
      <c r="AU698" s="14" t="s">
        <v>106</v>
      </c>
      <c r="AY698" s="14" t="s">
        <v>310</v>
      </c>
      <c r="BE698" s="185">
        <f>IF(N698="základní",J698,0)</f>
        <v>0</v>
      </c>
      <c r="BF698" s="185">
        <f>IF(N698="snížená",J698,0)</f>
        <v>0</v>
      </c>
      <c r="BG698" s="185">
        <f>IF(N698="zákl. přenesená",J698,0)</f>
        <v>0</v>
      </c>
      <c r="BH698" s="185">
        <f>IF(N698="sníž. přenesená",J698,0)</f>
        <v>0</v>
      </c>
      <c r="BI698" s="185">
        <f>IF(N698="nulová",J698,0)</f>
        <v>0</v>
      </c>
      <c r="BJ698" s="14" t="s">
        <v>106</v>
      </c>
      <c r="BK698" s="185">
        <f>ROUND(I698*H698,2)</f>
        <v>0</v>
      </c>
      <c r="BL698" s="14" t="s">
        <v>314</v>
      </c>
      <c r="BM698" s="14" t="s">
        <v>4150</v>
      </c>
    </row>
    <row r="699" spans="2:51" s="11" customFormat="1" ht="11.25">
      <c r="B699" s="186"/>
      <c r="C699" s="187"/>
      <c r="D699" s="188" t="s">
        <v>325</v>
      </c>
      <c r="E699" s="189" t="s">
        <v>1283</v>
      </c>
      <c r="F699" s="190" t="s">
        <v>77</v>
      </c>
      <c r="G699" s="187"/>
      <c r="H699" s="191">
        <v>1</v>
      </c>
      <c r="I699" s="192"/>
      <c r="J699" s="187"/>
      <c r="K699" s="187"/>
      <c r="L699" s="193"/>
      <c r="M699" s="194"/>
      <c r="N699" s="195"/>
      <c r="O699" s="195"/>
      <c r="P699" s="195"/>
      <c r="Q699" s="195"/>
      <c r="R699" s="195"/>
      <c r="S699" s="195"/>
      <c r="T699" s="196"/>
      <c r="AT699" s="197" t="s">
        <v>325</v>
      </c>
      <c r="AU699" s="197" t="s">
        <v>106</v>
      </c>
      <c r="AV699" s="11" t="s">
        <v>106</v>
      </c>
      <c r="AW699" s="11" t="s">
        <v>31</v>
      </c>
      <c r="AX699" s="11" t="s">
        <v>77</v>
      </c>
      <c r="AY699" s="197" t="s">
        <v>310</v>
      </c>
    </row>
    <row r="700" spans="2:65" s="1" customFormat="1" ht="16.5" customHeight="1">
      <c r="B700" s="31"/>
      <c r="C700" s="175" t="s">
        <v>1285</v>
      </c>
      <c r="D700" s="175" t="s">
        <v>317</v>
      </c>
      <c r="E700" s="176" t="s">
        <v>1133</v>
      </c>
      <c r="F700" s="177" t="s">
        <v>1134</v>
      </c>
      <c r="G700" s="178" t="s">
        <v>1129</v>
      </c>
      <c r="H700" s="179">
        <v>1</v>
      </c>
      <c r="I700" s="180"/>
      <c r="J700" s="179">
        <f>ROUND(I700*H700,2)</f>
        <v>0</v>
      </c>
      <c r="K700" s="177" t="s">
        <v>321</v>
      </c>
      <c r="L700" s="35"/>
      <c r="M700" s="181" t="s">
        <v>1</v>
      </c>
      <c r="N700" s="182" t="s">
        <v>41</v>
      </c>
      <c r="O700" s="57"/>
      <c r="P700" s="183">
        <f>O700*H700</f>
        <v>0</v>
      </c>
      <c r="Q700" s="183">
        <v>0.00147</v>
      </c>
      <c r="R700" s="183">
        <f>Q700*H700</f>
        <v>0.00147</v>
      </c>
      <c r="S700" s="183">
        <v>0</v>
      </c>
      <c r="T700" s="184">
        <f>S700*H700</f>
        <v>0</v>
      </c>
      <c r="AR700" s="14" t="s">
        <v>314</v>
      </c>
      <c r="AT700" s="14" t="s">
        <v>317</v>
      </c>
      <c r="AU700" s="14" t="s">
        <v>106</v>
      </c>
      <c r="AY700" s="14" t="s">
        <v>310</v>
      </c>
      <c r="BE700" s="185">
        <f>IF(N700="základní",J700,0)</f>
        <v>0</v>
      </c>
      <c r="BF700" s="185">
        <f>IF(N700="snížená",J700,0)</f>
        <v>0</v>
      </c>
      <c r="BG700" s="185">
        <f>IF(N700="zákl. přenesená",J700,0)</f>
        <v>0</v>
      </c>
      <c r="BH700" s="185">
        <f>IF(N700="sníž. přenesená",J700,0)</f>
        <v>0</v>
      </c>
      <c r="BI700" s="185">
        <f>IF(N700="nulová",J700,0)</f>
        <v>0</v>
      </c>
      <c r="BJ700" s="14" t="s">
        <v>106</v>
      </c>
      <c r="BK700" s="185">
        <f>ROUND(I700*H700,2)</f>
        <v>0</v>
      </c>
      <c r="BL700" s="14" t="s">
        <v>314</v>
      </c>
      <c r="BM700" s="14" t="s">
        <v>4151</v>
      </c>
    </row>
    <row r="701" spans="2:51" s="11" customFormat="1" ht="11.25">
      <c r="B701" s="186"/>
      <c r="C701" s="187"/>
      <c r="D701" s="188" t="s">
        <v>325</v>
      </c>
      <c r="E701" s="189" t="s">
        <v>1289</v>
      </c>
      <c r="F701" s="190" t="s">
        <v>77</v>
      </c>
      <c r="G701" s="187"/>
      <c r="H701" s="191">
        <v>1</v>
      </c>
      <c r="I701" s="192"/>
      <c r="J701" s="187"/>
      <c r="K701" s="187"/>
      <c r="L701" s="193"/>
      <c r="M701" s="194"/>
      <c r="N701" s="195"/>
      <c r="O701" s="195"/>
      <c r="P701" s="195"/>
      <c r="Q701" s="195"/>
      <c r="R701" s="195"/>
      <c r="S701" s="195"/>
      <c r="T701" s="196"/>
      <c r="AT701" s="197" t="s">
        <v>325</v>
      </c>
      <c r="AU701" s="197" t="s">
        <v>106</v>
      </c>
      <c r="AV701" s="11" t="s">
        <v>106</v>
      </c>
      <c r="AW701" s="11" t="s">
        <v>31</v>
      </c>
      <c r="AX701" s="11" t="s">
        <v>77</v>
      </c>
      <c r="AY701" s="197" t="s">
        <v>310</v>
      </c>
    </row>
    <row r="702" spans="2:65" s="1" customFormat="1" ht="22.5" customHeight="1">
      <c r="B702" s="31"/>
      <c r="C702" s="175" t="s">
        <v>1291</v>
      </c>
      <c r="D702" s="175" t="s">
        <v>317</v>
      </c>
      <c r="E702" s="176" t="s">
        <v>1138</v>
      </c>
      <c r="F702" s="177" t="s">
        <v>1139</v>
      </c>
      <c r="G702" s="178" t="s">
        <v>1129</v>
      </c>
      <c r="H702" s="179">
        <v>2</v>
      </c>
      <c r="I702" s="180"/>
      <c r="J702" s="179">
        <f>ROUND(I702*H702,2)</f>
        <v>0</v>
      </c>
      <c r="K702" s="177" t="s">
        <v>321</v>
      </c>
      <c r="L702" s="35"/>
      <c r="M702" s="181" t="s">
        <v>1</v>
      </c>
      <c r="N702" s="182" t="s">
        <v>41</v>
      </c>
      <c r="O702" s="57"/>
      <c r="P702" s="183">
        <f>O702*H702</f>
        <v>0</v>
      </c>
      <c r="Q702" s="183">
        <v>0.01079</v>
      </c>
      <c r="R702" s="183">
        <f>Q702*H702</f>
        <v>0.02158</v>
      </c>
      <c r="S702" s="183">
        <v>0</v>
      </c>
      <c r="T702" s="184">
        <f>S702*H702</f>
        <v>0</v>
      </c>
      <c r="AR702" s="14" t="s">
        <v>314</v>
      </c>
      <c r="AT702" s="14" t="s">
        <v>317</v>
      </c>
      <c r="AU702" s="14" t="s">
        <v>106</v>
      </c>
      <c r="AY702" s="14" t="s">
        <v>310</v>
      </c>
      <c r="BE702" s="185">
        <f>IF(N702="základní",J702,0)</f>
        <v>0</v>
      </c>
      <c r="BF702" s="185">
        <f>IF(N702="snížená",J702,0)</f>
        <v>0</v>
      </c>
      <c r="BG702" s="185">
        <f>IF(N702="zákl. přenesená",J702,0)</f>
        <v>0</v>
      </c>
      <c r="BH702" s="185">
        <f>IF(N702="sníž. přenesená",J702,0)</f>
        <v>0</v>
      </c>
      <c r="BI702" s="185">
        <f>IF(N702="nulová",J702,0)</f>
        <v>0</v>
      </c>
      <c r="BJ702" s="14" t="s">
        <v>106</v>
      </c>
      <c r="BK702" s="185">
        <f>ROUND(I702*H702,2)</f>
        <v>0</v>
      </c>
      <c r="BL702" s="14" t="s">
        <v>314</v>
      </c>
      <c r="BM702" s="14" t="s">
        <v>4152</v>
      </c>
    </row>
    <row r="703" spans="2:51" s="11" customFormat="1" ht="11.25">
      <c r="B703" s="186"/>
      <c r="C703" s="187"/>
      <c r="D703" s="188" t="s">
        <v>325</v>
      </c>
      <c r="E703" s="189" t="s">
        <v>1295</v>
      </c>
      <c r="F703" s="190" t="s">
        <v>106</v>
      </c>
      <c r="G703" s="187"/>
      <c r="H703" s="191">
        <v>2</v>
      </c>
      <c r="I703" s="192"/>
      <c r="J703" s="187"/>
      <c r="K703" s="187"/>
      <c r="L703" s="193"/>
      <c r="M703" s="194"/>
      <c r="N703" s="195"/>
      <c r="O703" s="195"/>
      <c r="P703" s="195"/>
      <c r="Q703" s="195"/>
      <c r="R703" s="195"/>
      <c r="S703" s="195"/>
      <c r="T703" s="196"/>
      <c r="AT703" s="197" t="s">
        <v>325</v>
      </c>
      <c r="AU703" s="197" t="s">
        <v>106</v>
      </c>
      <c r="AV703" s="11" t="s">
        <v>106</v>
      </c>
      <c r="AW703" s="11" t="s">
        <v>31</v>
      </c>
      <c r="AX703" s="11" t="s">
        <v>77</v>
      </c>
      <c r="AY703" s="197" t="s">
        <v>310</v>
      </c>
    </row>
    <row r="704" spans="2:65" s="1" customFormat="1" ht="16.5" customHeight="1">
      <c r="B704" s="31"/>
      <c r="C704" s="208" t="s">
        <v>1297</v>
      </c>
      <c r="D704" s="208" t="s">
        <v>422</v>
      </c>
      <c r="E704" s="209" t="s">
        <v>1143</v>
      </c>
      <c r="F704" s="210" t="s">
        <v>4153</v>
      </c>
      <c r="G704" s="211" t="s">
        <v>720</v>
      </c>
      <c r="H704" s="212">
        <v>1</v>
      </c>
      <c r="I704" s="213"/>
      <c r="J704" s="212">
        <f>ROUND(I704*H704,2)</f>
        <v>0</v>
      </c>
      <c r="K704" s="210" t="s">
        <v>402</v>
      </c>
      <c r="L704" s="214"/>
      <c r="M704" s="215" t="s">
        <v>1</v>
      </c>
      <c r="N704" s="216" t="s">
        <v>41</v>
      </c>
      <c r="O704" s="57"/>
      <c r="P704" s="183">
        <f>O704*H704</f>
        <v>0</v>
      </c>
      <c r="Q704" s="183">
        <v>0</v>
      </c>
      <c r="R704" s="183">
        <f>Q704*H704</f>
        <v>0</v>
      </c>
      <c r="S704" s="183">
        <v>0</v>
      </c>
      <c r="T704" s="184">
        <f>S704*H704</f>
        <v>0</v>
      </c>
      <c r="AR704" s="14" t="s">
        <v>391</v>
      </c>
      <c r="AT704" s="14" t="s">
        <v>422</v>
      </c>
      <c r="AU704" s="14" t="s">
        <v>106</v>
      </c>
      <c r="AY704" s="14" t="s">
        <v>310</v>
      </c>
      <c r="BE704" s="185">
        <f>IF(N704="základní",J704,0)</f>
        <v>0</v>
      </c>
      <c r="BF704" s="185">
        <f>IF(N704="snížená",J704,0)</f>
        <v>0</v>
      </c>
      <c r="BG704" s="185">
        <f>IF(N704="zákl. přenesená",J704,0)</f>
        <v>0</v>
      </c>
      <c r="BH704" s="185">
        <f>IF(N704="sníž. přenesená",J704,0)</f>
        <v>0</v>
      </c>
      <c r="BI704" s="185">
        <f>IF(N704="nulová",J704,0)</f>
        <v>0</v>
      </c>
      <c r="BJ704" s="14" t="s">
        <v>106</v>
      </c>
      <c r="BK704" s="185">
        <f>ROUND(I704*H704,2)</f>
        <v>0</v>
      </c>
      <c r="BL704" s="14" t="s">
        <v>314</v>
      </c>
      <c r="BM704" s="14" t="s">
        <v>4154</v>
      </c>
    </row>
    <row r="705" spans="2:51" s="11" customFormat="1" ht="11.25">
      <c r="B705" s="186"/>
      <c r="C705" s="187"/>
      <c r="D705" s="188" t="s">
        <v>325</v>
      </c>
      <c r="E705" s="189" t="s">
        <v>2427</v>
      </c>
      <c r="F705" s="190" t="s">
        <v>77</v>
      </c>
      <c r="G705" s="187"/>
      <c r="H705" s="191">
        <v>1</v>
      </c>
      <c r="I705" s="192"/>
      <c r="J705" s="187"/>
      <c r="K705" s="187"/>
      <c r="L705" s="193"/>
      <c r="M705" s="194"/>
      <c r="N705" s="195"/>
      <c r="O705" s="195"/>
      <c r="P705" s="195"/>
      <c r="Q705" s="195"/>
      <c r="R705" s="195"/>
      <c r="S705" s="195"/>
      <c r="T705" s="196"/>
      <c r="AT705" s="197" t="s">
        <v>325</v>
      </c>
      <c r="AU705" s="197" t="s">
        <v>106</v>
      </c>
      <c r="AV705" s="11" t="s">
        <v>106</v>
      </c>
      <c r="AW705" s="11" t="s">
        <v>31</v>
      </c>
      <c r="AX705" s="11" t="s">
        <v>77</v>
      </c>
      <c r="AY705" s="197" t="s">
        <v>310</v>
      </c>
    </row>
    <row r="706" spans="2:65" s="1" customFormat="1" ht="16.5" customHeight="1">
      <c r="B706" s="31"/>
      <c r="C706" s="208" t="s">
        <v>1303</v>
      </c>
      <c r="D706" s="208" t="s">
        <v>422</v>
      </c>
      <c r="E706" s="209" t="s">
        <v>1148</v>
      </c>
      <c r="F706" s="210" t="s">
        <v>4155</v>
      </c>
      <c r="G706" s="211" t="s">
        <v>720</v>
      </c>
      <c r="H706" s="212">
        <v>3</v>
      </c>
      <c r="I706" s="213"/>
      <c r="J706" s="212">
        <f>ROUND(I706*H706,2)</f>
        <v>0</v>
      </c>
      <c r="K706" s="210" t="s">
        <v>402</v>
      </c>
      <c r="L706" s="214"/>
      <c r="M706" s="215" t="s">
        <v>1</v>
      </c>
      <c r="N706" s="216" t="s">
        <v>41</v>
      </c>
      <c r="O706" s="57"/>
      <c r="P706" s="183">
        <f>O706*H706</f>
        <v>0</v>
      </c>
      <c r="Q706" s="183">
        <v>0</v>
      </c>
      <c r="R706" s="183">
        <f>Q706*H706</f>
        <v>0</v>
      </c>
      <c r="S706" s="183">
        <v>0</v>
      </c>
      <c r="T706" s="184">
        <f>S706*H706</f>
        <v>0</v>
      </c>
      <c r="AR706" s="14" t="s">
        <v>391</v>
      </c>
      <c r="AT706" s="14" t="s">
        <v>422</v>
      </c>
      <c r="AU706" s="14" t="s">
        <v>106</v>
      </c>
      <c r="AY706" s="14" t="s">
        <v>310</v>
      </c>
      <c r="BE706" s="185">
        <f>IF(N706="základní",J706,0)</f>
        <v>0</v>
      </c>
      <c r="BF706" s="185">
        <f>IF(N706="snížená",J706,0)</f>
        <v>0</v>
      </c>
      <c r="BG706" s="185">
        <f>IF(N706="zákl. přenesená",J706,0)</f>
        <v>0</v>
      </c>
      <c r="BH706" s="185">
        <f>IF(N706="sníž. přenesená",J706,0)</f>
        <v>0</v>
      </c>
      <c r="BI706" s="185">
        <f>IF(N706="nulová",J706,0)</f>
        <v>0</v>
      </c>
      <c r="BJ706" s="14" t="s">
        <v>106</v>
      </c>
      <c r="BK706" s="185">
        <f>ROUND(I706*H706,2)</f>
        <v>0</v>
      </c>
      <c r="BL706" s="14" t="s">
        <v>314</v>
      </c>
      <c r="BM706" s="14" t="s">
        <v>4156</v>
      </c>
    </row>
    <row r="707" spans="2:51" s="11" customFormat="1" ht="11.25">
      <c r="B707" s="186"/>
      <c r="C707" s="187"/>
      <c r="D707" s="188" t="s">
        <v>325</v>
      </c>
      <c r="E707" s="189" t="s">
        <v>1307</v>
      </c>
      <c r="F707" s="190" t="s">
        <v>344</v>
      </c>
      <c r="G707" s="187"/>
      <c r="H707" s="191">
        <v>3</v>
      </c>
      <c r="I707" s="192"/>
      <c r="J707" s="187"/>
      <c r="K707" s="187"/>
      <c r="L707" s="193"/>
      <c r="M707" s="194"/>
      <c r="N707" s="195"/>
      <c r="O707" s="195"/>
      <c r="P707" s="195"/>
      <c r="Q707" s="195"/>
      <c r="R707" s="195"/>
      <c r="S707" s="195"/>
      <c r="T707" s="196"/>
      <c r="AT707" s="197" t="s">
        <v>325</v>
      </c>
      <c r="AU707" s="197" t="s">
        <v>106</v>
      </c>
      <c r="AV707" s="11" t="s">
        <v>106</v>
      </c>
      <c r="AW707" s="11" t="s">
        <v>31</v>
      </c>
      <c r="AX707" s="11" t="s">
        <v>77</v>
      </c>
      <c r="AY707" s="197" t="s">
        <v>310</v>
      </c>
    </row>
    <row r="708" spans="2:65" s="1" customFormat="1" ht="16.5" customHeight="1">
      <c r="B708" s="31"/>
      <c r="C708" s="175" t="s">
        <v>1309</v>
      </c>
      <c r="D708" s="175" t="s">
        <v>317</v>
      </c>
      <c r="E708" s="176" t="s">
        <v>1153</v>
      </c>
      <c r="F708" s="177" t="s">
        <v>1154</v>
      </c>
      <c r="G708" s="178" t="s">
        <v>1084</v>
      </c>
      <c r="H708" s="179">
        <v>2</v>
      </c>
      <c r="I708" s="180"/>
      <c r="J708" s="179">
        <f>ROUND(I708*H708,2)</f>
        <v>0</v>
      </c>
      <c r="K708" s="177" t="s">
        <v>321</v>
      </c>
      <c r="L708" s="35"/>
      <c r="M708" s="181" t="s">
        <v>1</v>
      </c>
      <c r="N708" s="182" t="s">
        <v>41</v>
      </c>
      <c r="O708" s="57"/>
      <c r="P708" s="183">
        <f>O708*H708</f>
        <v>0</v>
      </c>
      <c r="Q708" s="183">
        <v>0.00013</v>
      </c>
      <c r="R708" s="183">
        <f>Q708*H708</f>
        <v>0.00026</v>
      </c>
      <c r="S708" s="183">
        <v>0</v>
      </c>
      <c r="T708" s="184">
        <f>S708*H708</f>
        <v>0</v>
      </c>
      <c r="AR708" s="14" t="s">
        <v>314</v>
      </c>
      <c r="AT708" s="14" t="s">
        <v>317</v>
      </c>
      <c r="AU708" s="14" t="s">
        <v>106</v>
      </c>
      <c r="AY708" s="14" t="s">
        <v>310</v>
      </c>
      <c r="BE708" s="185">
        <f>IF(N708="základní",J708,0)</f>
        <v>0</v>
      </c>
      <c r="BF708" s="185">
        <f>IF(N708="snížená",J708,0)</f>
        <v>0</v>
      </c>
      <c r="BG708" s="185">
        <f>IF(N708="zákl. přenesená",J708,0)</f>
        <v>0</v>
      </c>
      <c r="BH708" s="185">
        <f>IF(N708="sníž. přenesená",J708,0)</f>
        <v>0</v>
      </c>
      <c r="BI708" s="185">
        <f>IF(N708="nulová",J708,0)</f>
        <v>0</v>
      </c>
      <c r="BJ708" s="14" t="s">
        <v>106</v>
      </c>
      <c r="BK708" s="185">
        <f>ROUND(I708*H708,2)</f>
        <v>0</v>
      </c>
      <c r="BL708" s="14" t="s">
        <v>314</v>
      </c>
      <c r="BM708" s="14" t="s">
        <v>4157</v>
      </c>
    </row>
    <row r="709" spans="2:51" s="11" customFormat="1" ht="11.25">
      <c r="B709" s="186"/>
      <c r="C709" s="187"/>
      <c r="D709" s="188" t="s">
        <v>325</v>
      </c>
      <c r="E709" s="189" t="s">
        <v>1313</v>
      </c>
      <c r="F709" s="190" t="s">
        <v>106</v>
      </c>
      <c r="G709" s="187"/>
      <c r="H709" s="191">
        <v>2</v>
      </c>
      <c r="I709" s="192"/>
      <c r="J709" s="187"/>
      <c r="K709" s="187"/>
      <c r="L709" s="193"/>
      <c r="M709" s="194"/>
      <c r="N709" s="195"/>
      <c r="O709" s="195"/>
      <c r="P709" s="195"/>
      <c r="Q709" s="195"/>
      <c r="R709" s="195"/>
      <c r="S709" s="195"/>
      <c r="T709" s="196"/>
      <c r="AT709" s="197" t="s">
        <v>325</v>
      </c>
      <c r="AU709" s="197" t="s">
        <v>106</v>
      </c>
      <c r="AV709" s="11" t="s">
        <v>106</v>
      </c>
      <c r="AW709" s="11" t="s">
        <v>31</v>
      </c>
      <c r="AX709" s="11" t="s">
        <v>77</v>
      </c>
      <c r="AY709" s="197" t="s">
        <v>310</v>
      </c>
    </row>
    <row r="710" spans="2:65" s="1" customFormat="1" ht="16.5" customHeight="1">
      <c r="B710" s="31"/>
      <c r="C710" s="175" t="s">
        <v>1315</v>
      </c>
      <c r="D710" s="175" t="s">
        <v>317</v>
      </c>
      <c r="E710" s="176" t="s">
        <v>1158</v>
      </c>
      <c r="F710" s="177" t="s">
        <v>1159</v>
      </c>
      <c r="G710" s="178" t="s">
        <v>1084</v>
      </c>
      <c r="H710" s="179">
        <v>1</v>
      </c>
      <c r="I710" s="180"/>
      <c r="J710" s="179">
        <f>ROUND(I710*H710,2)</f>
        <v>0</v>
      </c>
      <c r="K710" s="177" t="s">
        <v>321</v>
      </c>
      <c r="L710" s="35"/>
      <c r="M710" s="181" t="s">
        <v>1</v>
      </c>
      <c r="N710" s="182" t="s">
        <v>41</v>
      </c>
      <c r="O710" s="57"/>
      <c r="P710" s="183">
        <f>O710*H710</f>
        <v>0</v>
      </c>
      <c r="Q710" s="183">
        <v>0.00025</v>
      </c>
      <c r="R710" s="183">
        <f>Q710*H710</f>
        <v>0.00025</v>
      </c>
      <c r="S710" s="183">
        <v>0</v>
      </c>
      <c r="T710" s="184">
        <f>S710*H710</f>
        <v>0</v>
      </c>
      <c r="AR710" s="14" t="s">
        <v>314</v>
      </c>
      <c r="AT710" s="14" t="s">
        <v>317</v>
      </c>
      <c r="AU710" s="14" t="s">
        <v>106</v>
      </c>
      <c r="AY710" s="14" t="s">
        <v>310</v>
      </c>
      <c r="BE710" s="185">
        <f>IF(N710="základní",J710,0)</f>
        <v>0</v>
      </c>
      <c r="BF710" s="185">
        <f>IF(N710="snížená",J710,0)</f>
        <v>0</v>
      </c>
      <c r="BG710" s="185">
        <f>IF(N710="zákl. přenesená",J710,0)</f>
        <v>0</v>
      </c>
      <c r="BH710" s="185">
        <f>IF(N710="sníž. přenesená",J710,0)</f>
        <v>0</v>
      </c>
      <c r="BI710" s="185">
        <f>IF(N710="nulová",J710,0)</f>
        <v>0</v>
      </c>
      <c r="BJ710" s="14" t="s">
        <v>106</v>
      </c>
      <c r="BK710" s="185">
        <f>ROUND(I710*H710,2)</f>
        <v>0</v>
      </c>
      <c r="BL710" s="14" t="s">
        <v>314</v>
      </c>
      <c r="BM710" s="14" t="s">
        <v>4158</v>
      </c>
    </row>
    <row r="711" spans="2:51" s="11" customFormat="1" ht="11.25">
      <c r="B711" s="186"/>
      <c r="C711" s="187"/>
      <c r="D711" s="188" t="s">
        <v>325</v>
      </c>
      <c r="E711" s="189" t="s">
        <v>1319</v>
      </c>
      <c r="F711" s="190" t="s">
        <v>77</v>
      </c>
      <c r="G711" s="187"/>
      <c r="H711" s="191">
        <v>1</v>
      </c>
      <c r="I711" s="192"/>
      <c r="J711" s="187"/>
      <c r="K711" s="187"/>
      <c r="L711" s="193"/>
      <c r="M711" s="194"/>
      <c r="N711" s="195"/>
      <c r="O711" s="195"/>
      <c r="P711" s="195"/>
      <c r="Q711" s="195"/>
      <c r="R711" s="195"/>
      <c r="S711" s="195"/>
      <c r="T711" s="196"/>
      <c r="AT711" s="197" t="s">
        <v>325</v>
      </c>
      <c r="AU711" s="197" t="s">
        <v>106</v>
      </c>
      <c r="AV711" s="11" t="s">
        <v>106</v>
      </c>
      <c r="AW711" s="11" t="s">
        <v>31</v>
      </c>
      <c r="AX711" s="11" t="s">
        <v>77</v>
      </c>
      <c r="AY711" s="197" t="s">
        <v>310</v>
      </c>
    </row>
    <row r="712" spans="2:65" s="1" customFormat="1" ht="16.5" customHeight="1">
      <c r="B712" s="31"/>
      <c r="C712" s="175" t="s">
        <v>1321</v>
      </c>
      <c r="D712" s="175" t="s">
        <v>317</v>
      </c>
      <c r="E712" s="176" t="s">
        <v>1163</v>
      </c>
      <c r="F712" s="177" t="s">
        <v>1164</v>
      </c>
      <c r="G712" s="178" t="s">
        <v>1084</v>
      </c>
      <c r="H712" s="179">
        <v>2</v>
      </c>
      <c r="I712" s="180"/>
      <c r="J712" s="179">
        <f>ROUND(I712*H712,2)</f>
        <v>0</v>
      </c>
      <c r="K712" s="177" t="s">
        <v>321</v>
      </c>
      <c r="L712" s="35"/>
      <c r="M712" s="181" t="s">
        <v>1</v>
      </c>
      <c r="N712" s="182" t="s">
        <v>41</v>
      </c>
      <c r="O712" s="57"/>
      <c r="P712" s="183">
        <f>O712*H712</f>
        <v>0</v>
      </c>
      <c r="Q712" s="183">
        <v>0.0002</v>
      </c>
      <c r="R712" s="183">
        <f>Q712*H712</f>
        <v>0.0004</v>
      </c>
      <c r="S712" s="183">
        <v>0</v>
      </c>
      <c r="T712" s="184">
        <f>S712*H712</f>
        <v>0</v>
      </c>
      <c r="AR712" s="14" t="s">
        <v>314</v>
      </c>
      <c r="AT712" s="14" t="s">
        <v>317</v>
      </c>
      <c r="AU712" s="14" t="s">
        <v>106</v>
      </c>
      <c r="AY712" s="14" t="s">
        <v>310</v>
      </c>
      <c r="BE712" s="185">
        <f>IF(N712="základní",J712,0)</f>
        <v>0</v>
      </c>
      <c r="BF712" s="185">
        <f>IF(N712="snížená",J712,0)</f>
        <v>0</v>
      </c>
      <c r="BG712" s="185">
        <f>IF(N712="zákl. přenesená",J712,0)</f>
        <v>0</v>
      </c>
      <c r="BH712" s="185">
        <f>IF(N712="sníž. přenesená",J712,0)</f>
        <v>0</v>
      </c>
      <c r="BI712" s="185">
        <f>IF(N712="nulová",J712,0)</f>
        <v>0</v>
      </c>
      <c r="BJ712" s="14" t="s">
        <v>106</v>
      </c>
      <c r="BK712" s="185">
        <f>ROUND(I712*H712,2)</f>
        <v>0</v>
      </c>
      <c r="BL712" s="14" t="s">
        <v>314</v>
      </c>
      <c r="BM712" s="14" t="s">
        <v>4159</v>
      </c>
    </row>
    <row r="713" spans="2:51" s="11" customFormat="1" ht="11.25">
      <c r="B713" s="186"/>
      <c r="C713" s="187"/>
      <c r="D713" s="188" t="s">
        <v>325</v>
      </c>
      <c r="E713" s="189" t="s">
        <v>1325</v>
      </c>
      <c r="F713" s="190" t="s">
        <v>106</v>
      </c>
      <c r="G713" s="187"/>
      <c r="H713" s="191">
        <v>2</v>
      </c>
      <c r="I713" s="192"/>
      <c r="J713" s="187"/>
      <c r="K713" s="187"/>
      <c r="L713" s="193"/>
      <c r="M713" s="194"/>
      <c r="N713" s="195"/>
      <c r="O713" s="195"/>
      <c r="P713" s="195"/>
      <c r="Q713" s="195"/>
      <c r="R713" s="195"/>
      <c r="S713" s="195"/>
      <c r="T713" s="196"/>
      <c r="AT713" s="197" t="s">
        <v>325</v>
      </c>
      <c r="AU713" s="197" t="s">
        <v>106</v>
      </c>
      <c r="AV713" s="11" t="s">
        <v>106</v>
      </c>
      <c r="AW713" s="11" t="s">
        <v>31</v>
      </c>
      <c r="AX713" s="11" t="s">
        <v>77</v>
      </c>
      <c r="AY713" s="197" t="s">
        <v>310</v>
      </c>
    </row>
    <row r="714" spans="2:65" s="1" customFormat="1" ht="22.5" customHeight="1">
      <c r="B714" s="31"/>
      <c r="C714" s="175" t="s">
        <v>1327</v>
      </c>
      <c r="D714" s="175" t="s">
        <v>317</v>
      </c>
      <c r="E714" s="176" t="s">
        <v>1168</v>
      </c>
      <c r="F714" s="177" t="s">
        <v>1169</v>
      </c>
      <c r="G714" s="178" t="s">
        <v>1084</v>
      </c>
      <c r="H714" s="179">
        <v>2</v>
      </c>
      <c r="I714" s="180"/>
      <c r="J714" s="179">
        <f>ROUND(I714*H714,2)</f>
        <v>0</v>
      </c>
      <c r="K714" s="177" t="s">
        <v>321</v>
      </c>
      <c r="L714" s="35"/>
      <c r="M714" s="181" t="s">
        <v>1</v>
      </c>
      <c r="N714" s="182" t="s">
        <v>41</v>
      </c>
      <c r="O714" s="57"/>
      <c r="P714" s="183">
        <f>O714*H714</f>
        <v>0</v>
      </c>
      <c r="Q714" s="183">
        <v>0.00059</v>
      </c>
      <c r="R714" s="183">
        <f>Q714*H714</f>
        <v>0.00118</v>
      </c>
      <c r="S714" s="183">
        <v>0</v>
      </c>
      <c r="T714" s="184">
        <f>S714*H714</f>
        <v>0</v>
      </c>
      <c r="AR714" s="14" t="s">
        <v>314</v>
      </c>
      <c r="AT714" s="14" t="s">
        <v>317</v>
      </c>
      <c r="AU714" s="14" t="s">
        <v>106</v>
      </c>
      <c r="AY714" s="14" t="s">
        <v>310</v>
      </c>
      <c r="BE714" s="185">
        <f>IF(N714="základní",J714,0)</f>
        <v>0</v>
      </c>
      <c r="BF714" s="185">
        <f>IF(N714="snížená",J714,0)</f>
        <v>0</v>
      </c>
      <c r="BG714" s="185">
        <f>IF(N714="zákl. přenesená",J714,0)</f>
        <v>0</v>
      </c>
      <c r="BH714" s="185">
        <f>IF(N714="sníž. přenesená",J714,0)</f>
        <v>0</v>
      </c>
      <c r="BI714" s="185">
        <f>IF(N714="nulová",J714,0)</f>
        <v>0</v>
      </c>
      <c r="BJ714" s="14" t="s">
        <v>106</v>
      </c>
      <c r="BK714" s="185">
        <f>ROUND(I714*H714,2)</f>
        <v>0</v>
      </c>
      <c r="BL714" s="14" t="s">
        <v>314</v>
      </c>
      <c r="BM714" s="14" t="s">
        <v>4160</v>
      </c>
    </row>
    <row r="715" spans="2:51" s="11" customFormat="1" ht="11.25">
      <c r="B715" s="186"/>
      <c r="C715" s="187"/>
      <c r="D715" s="188" t="s">
        <v>325</v>
      </c>
      <c r="E715" s="189" t="s">
        <v>1331</v>
      </c>
      <c r="F715" s="190" t="s">
        <v>106</v>
      </c>
      <c r="G715" s="187"/>
      <c r="H715" s="191">
        <v>2</v>
      </c>
      <c r="I715" s="192"/>
      <c r="J715" s="187"/>
      <c r="K715" s="187"/>
      <c r="L715" s="193"/>
      <c r="M715" s="194"/>
      <c r="N715" s="195"/>
      <c r="O715" s="195"/>
      <c r="P715" s="195"/>
      <c r="Q715" s="195"/>
      <c r="R715" s="195"/>
      <c r="S715" s="195"/>
      <c r="T715" s="196"/>
      <c r="AT715" s="197" t="s">
        <v>325</v>
      </c>
      <c r="AU715" s="197" t="s">
        <v>106</v>
      </c>
      <c r="AV715" s="11" t="s">
        <v>106</v>
      </c>
      <c r="AW715" s="11" t="s">
        <v>31</v>
      </c>
      <c r="AX715" s="11" t="s">
        <v>77</v>
      </c>
      <c r="AY715" s="197" t="s">
        <v>310</v>
      </c>
    </row>
    <row r="716" spans="2:65" s="1" customFormat="1" ht="16.5" customHeight="1">
      <c r="B716" s="31"/>
      <c r="C716" s="175" t="s">
        <v>1333</v>
      </c>
      <c r="D716" s="175" t="s">
        <v>317</v>
      </c>
      <c r="E716" s="176" t="s">
        <v>1173</v>
      </c>
      <c r="F716" s="177" t="s">
        <v>1174</v>
      </c>
      <c r="G716" s="178" t="s">
        <v>1084</v>
      </c>
      <c r="H716" s="179">
        <v>2</v>
      </c>
      <c r="I716" s="180"/>
      <c r="J716" s="179">
        <f>ROUND(I716*H716,2)</f>
        <v>0</v>
      </c>
      <c r="K716" s="177" t="s">
        <v>321</v>
      </c>
      <c r="L716" s="35"/>
      <c r="M716" s="181" t="s">
        <v>1</v>
      </c>
      <c r="N716" s="182" t="s">
        <v>41</v>
      </c>
      <c r="O716" s="57"/>
      <c r="P716" s="183">
        <f>O716*H716</f>
        <v>0</v>
      </c>
      <c r="Q716" s="183">
        <v>0.00024</v>
      </c>
      <c r="R716" s="183">
        <f>Q716*H716</f>
        <v>0.00048</v>
      </c>
      <c r="S716" s="183">
        <v>0</v>
      </c>
      <c r="T716" s="184">
        <f>S716*H716</f>
        <v>0</v>
      </c>
      <c r="AR716" s="14" t="s">
        <v>314</v>
      </c>
      <c r="AT716" s="14" t="s">
        <v>317</v>
      </c>
      <c r="AU716" s="14" t="s">
        <v>106</v>
      </c>
      <c r="AY716" s="14" t="s">
        <v>310</v>
      </c>
      <c r="BE716" s="185">
        <f>IF(N716="základní",J716,0)</f>
        <v>0</v>
      </c>
      <c r="BF716" s="185">
        <f>IF(N716="snížená",J716,0)</f>
        <v>0</v>
      </c>
      <c r="BG716" s="185">
        <f>IF(N716="zákl. přenesená",J716,0)</f>
        <v>0</v>
      </c>
      <c r="BH716" s="185">
        <f>IF(N716="sníž. přenesená",J716,0)</f>
        <v>0</v>
      </c>
      <c r="BI716" s="185">
        <f>IF(N716="nulová",J716,0)</f>
        <v>0</v>
      </c>
      <c r="BJ716" s="14" t="s">
        <v>106</v>
      </c>
      <c r="BK716" s="185">
        <f>ROUND(I716*H716,2)</f>
        <v>0</v>
      </c>
      <c r="BL716" s="14" t="s">
        <v>314</v>
      </c>
      <c r="BM716" s="14" t="s">
        <v>4161</v>
      </c>
    </row>
    <row r="717" spans="2:51" s="11" customFormat="1" ht="11.25">
      <c r="B717" s="186"/>
      <c r="C717" s="187"/>
      <c r="D717" s="188" t="s">
        <v>325</v>
      </c>
      <c r="E717" s="189" t="s">
        <v>1337</v>
      </c>
      <c r="F717" s="190" t="s">
        <v>106</v>
      </c>
      <c r="G717" s="187"/>
      <c r="H717" s="191">
        <v>2</v>
      </c>
      <c r="I717" s="192"/>
      <c r="J717" s="187"/>
      <c r="K717" s="187"/>
      <c r="L717" s="193"/>
      <c r="M717" s="194"/>
      <c r="N717" s="195"/>
      <c r="O717" s="195"/>
      <c r="P717" s="195"/>
      <c r="Q717" s="195"/>
      <c r="R717" s="195"/>
      <c r="S717" s="195"/>
      <c r="T717" s="196"/>
      <c r="AT717" s="197" t="s">
        <v>325</v>
      </c>
      <c r="AU717" s="197" t="s">
        <v>106</v>
      </c>
      <c r="AV717" s="11" t="s">
        <v>106</v>
      </c>
      <c r="AW717" s="11" t="s">
        <v>31</v>
      </c>
      <c r="AX717" s="11" t="s">
        <v>77</v>
      </c>
      <c r="AY717" s="197" t="s">
        <v>310</v>
      </c>
    </row>
    <row r="718" spans="2:65" s="1" customFormat="1" ht="16.5" customHeight="1">
      <c r="B718" s="31"/>
      <c r="C718" s="175" t="s">
        <v>1339</v>
      </c>
      <c r="D718" s="175" t="s">
        <v>317</v>
      </c>
      <c r="E718" s="176" t="s">
        <v>1178</v>
      </c>
      <c r="F718" s="177" t="s">
        <v>1179</v>
      </c>
      <c r="G718" s="178" t="s">
        <v>1084</v>
      </c>
      <c r="H718" s="179">
        <v>1</v>
      </c>
      <c r="I718" s="180"/>
      <c r="J718" s="179">
        <f>ROUND(I718*H718,2)</f>
        <v>0</v>
      </c>
      <c r="K718" s="177" t="s">
        <v>321</v>
      </c>
      <c r="L718" s="35"/>
      <c r="M718" s="181" t="s">
        <v>1</v>
      </c>
      <c r="N718" s="182" t="s">
        <v>41</v>
      </c>
      <c r="O718" s="57"/>
      <c r="P718" s="183">
        <f>O718*H718</f>
        <v>0</v>
      </c>
      <c r="Q718" s="183">
        <v>0.0013</v>
      </c>
      <c r="R718" s="183">
        <f>Q718*H718</f>
        <v>0.0013</v>
      </c>
      <c r="S718" s="183">
        <v>0</v>
      </c>
      <c r="T718" s="184">
        <f>S718*H718</f>
        <v>0</v>
      </c>
      <c r="AR718" s="14" t="s">
        <v>314</v>
      </c>
      <c r="AT718" s="14" t="s">
        <v>317</v>
      </c>
      <c r="AU718" s="14" t="s">
        <v>106</v>
      </c>
      <c r="AY718" s="14" t="s">
        <v>310</v>
      </c>
      <c r="BE718" s="185">
        <f>IF(N718="základní",J718,0)</f>
        <v>0</v>
      </c>
      <c r="BF718" s="185">
        <f>IF(N718="snížená",J718,0)</f>
        <v>0</v>
      </c>
      <c r="BG718" s="185">
        <f>IF(N718="zákl. přenesená",J718,0)</f>
        <v>0</v>
      </c>
      <c r="BH718" s="185">
        <f>IF(N718="sníž. přenesená",J718,0)</f>
        <v>0</v>
      </c>
      <c r="BI718" s="185">
        <f>IF(N718="nulová",J718,0)</f>
        <v>0</v>
      </c>
      <c r="BJ718" s="14" t="s">
        <v>106</v>
      </c>
      <c r="BK718" s="185">
        <f>ROUND(I718*H718,2)</f>
        <v>0</v>
      </c>
      <c r="BL718" s="14" t="s">
        <v>314</v>
      </c>
      <c r="BM718" s="14" t="s">
        <v>4162</v>
      </c>
    </row>
    <row r="719" spans="2:51" s="11" customFormat="1" ht="11.25">
      <c r="B719" s="186"/>
      <c r="C719" s="187"/>
      <c r="D719" s="188" t="s">
        <v>325</v>
      </c>
      <c r="E719" s="189" t="s">
        <v>2449</v>
      </c>
      <c r="F719" s="190" t="s">
        <v>77</v>
      </c>
      <c r="G719" s="187"/>
      <c r="H719" s="191">
        <v>1</v>
      </c>
      <c r="I719" s="192"/>
      <c r="J719" s="187"/>
      <c r="K719" s="187"/>
      <c r="L719" s="193"/>
      <c r="M719" s="194"/>
      <c r="N719" s="195"/>
      <c r="O719" s="195"/>
      <c r="P719" s="195"/>
      <c r="Q719" s="195"/>
      <c r="R719" s="195"/>
      <c r="S719" s="195"/>
      <c r="T719" s="196"/>
      <c r="AT719" s="197" t="s">
        <v>325</v>
      </c>
      <c r="AU719" s="197" t="s">
        <v>106</v>
      </c>
      <c r="AV719" s="11" t="s">
        <v>106</v>
      </c>
      <c r="AW719" s="11" t="s">
        <v>31</v>
      </c>
      <c r="AX719" s="11" t="s">
        <v>77</v>
      </c>
      <c r="AY719" s="197" t="s">
        <v>310</v>
      </c>
    </row>
    <row r="720" spans="2:65" s="1" customFormat="1" ht="16.5" customHeight="1">
      <c r="B720" s="31"/>
      <c r="C720" s="175" t="s">
        <v>1345</v>
      </c>
      <c r="D720" s="175" t="s">
        <v>317</v>
      </c>
      <c r="E720" s="176" t="s">
        <v>1183</v>
      </c>
      <c r="F720" s="177" t="s">
        <v>1184</v>
      </c>
      <c r="G720" s="178" t="s">
        <v>1084</v>
      </c>
      <c r="H720" s="179">
        <v>1</v>
      </c>
      <c r="I720" s="180"/>
      <c r="J720" s="179">
        <f>ROUND(I720*H720,2)</f>
        <v>0</v>
      </c>
      <c r="K720" s="177" t="s">
        <v>321</v>
      </c>
      <c r="L720" s="35"/>
      <c r="M720" s="181" t="s">
        <v>1</v>
      </c>
      <c r="N720" s="182" t="s">
        <v>41</v>
      </c>
      <c r="O720" s="57"/>
      <c r="P720" s="183">
        <f>O720*H720</f>
        <v>0</v>
      </c>
      <c r="Q720" s="183">
        <v>0.00452</v>
      </c>
      <c r="R720" s="183">
        <f>Q720*H720</f>
        <v>0.00452</v>
      </c>
      <c r="S720" s="183">
        <v>0</v>
      </c>
      <c r="T720" s="184">
        <f>S720*H720</f>
        <v>0</v>
      </c>
      <c r="AR720" s="14" t="s">
        <v>314</v>
      </c>
      <c r="AT720" s="14" t="s">
        <v>317</v>
      </c>
      <c r="AU720" s="14" t="s">
        <v>106</v>
      </c>
      <c r="AY720" s="14" t="s">
        <v>310</v>
      </c>
      <c r="BE720" s="185">
        <f>IF(N720="základní",J720,0)</f>
        <v>0</v>
      </c>
      <c r="BF720" s="185">
        <f>IF(N720="snížená",J720,0)</f>
        <v>0</v>
      </c>
      <c r="BG720" s="185">
        <f>IF(N720="zákl. přenesená",J720,0)</f>
        <v>0</v>
      </c>
      <c r="BH720" s="185">
        <f>IF(N720="sníž. přenesená",J720,0)</f>
        <v>0</v>
      </c>
      <c r="BI720" s="185">
        <f>IF(N720="nulová",J720,0)</f>
        <v>0</v>
      </c>
      <c r="BJ720" s="14" t="s">
        <v>106</v>
      </c>
      <c r="BK720" s="185">
        <f>ROUND(I720*H720,2)</f>
        <v>0</v>
      </c>
      <c r="BL720" s="14" t="s">
        <v>314</v>
      </c>
      <c r="BM720" s="14" t="s">
        <v>4163</v>
      </c>
    </row>
    <row r="721" spans="2:51" s="11" customFormat="1" ht="11.25">
      <c r="B721" s="186"/>
      <c r="C721" s="187"/>
      <c r="D721" s="188" t="s">
        <v>325</v>
      </c>
      <c r="E721" s="189" t="s">
        <v>1430</v>
      </c>
      <c r="F721" s="190" t="s">
        <v>77</v>
      </c>
      <c r="G721" s="187"/>
      <c r="H721" s="191">
        <v>1</v>
      </c>
      <c r="I721" s="192"/>
      <c r="J721" s="187"/>
      <c r="K721" s="187"/>
      <c r="L721" s="193"/>
      <c r="M721" s="194"/>
      <c r="N721" s="195"/>
      <c r="O721" s="195"/>
      <c r="P721" s="195"/>
      <c r="Q721" s="195"/>
      <c r="R721" s="195"/>
      <c r="S721" s="195"/>
      <c r="T721" s="196"/>
      <c r="AT721" s="197" t="s">
        <v>325</v>
      </c>
      <c r="AU721" s="197" t="s">
        <v>106</v>
      </c>
      <c r="AV721" s="11" t="s">
        <v>106</v>
      </c>
      <c r="AW721" s="11" t="s">
        <v>31</v>
      </c>
      <c r="AX721" s="11" t="s">
        <v>77</v>
      </c>
      <c r="AY721" s="197" t="s">
        <v>310</v>
      </c>
    </row>
    <row r="722" spans="2:65" s="1" customFormat="1" ht="22.5" customHeight="1">
      <c r="B722" s="31"/>
      <c r="C722" s="175" t="s">
        <v>1351</v>
      </c>
      <c r="D722" s="175" t="s">
        <v>317</v>
      </c>
      <c r="E722" s="176" t="s">
        <v>1188</v>
      </c>
      <c r="F722" s="177" t="s">
        <v>1189</v>
      </c>
      <c r="G722" s="178" t="s">
        <v>832</v>
      </c>
      <c r="H722" s="179">
        <v>2</v>
      </c>
      <c r="I722" s="180"/>
      <c r="J722" s="179">
        <f>ROUND(I722*H722,2)</f>
        <v>0</v>
      </c>
      <c r="K722" s="177" t="s">
        <v>321</v>
      </c>
      <c r="L722" s="35"/>
      <c r="M722" s="181" t="s">
        <v>1</v>
      </c>
      <c r="N722" s="182" t="s">
        <v>41</v>
      </c>
      <c r="O722" s="57"/>
      <c r="P722" s="183">
        <f>O722*H722</f>
        <v>0</v>
      </c>
      <c r="Q722" s="183">
        <v>0</v>
      </c>
      <c r="R722" s="183">
        <f>Q722*H722</f>
        <v>0</v>
      </c>
      <c r="S722" s="183">
        <v>0</v>
      </c>
      <c r="T722" s="184">
        <f>S722*H722</f>
        <v>0</v>
      </c>
      <c r="AR722" s="14" t="s">
        <v>314</v>
      </c>
      <c r="AT722" s="14" t="s">
        <v>317</v>
      </c>
      <c r="AU722" s="14" t="s">
        <v>106</v>
      </c>
      <c r="AY722" s="14" t="s">
        <v>310</v>
      </c>
      <c r="BE722" s="185">
        <f>IF(N722="základní",J722,0)</f>
        <v>0</v>
      </c>
      <c r="BF722" s="185">
        <f>IF(N722="snížená",J722,0)</f>
        <v>0</v>
      </c>
      <c r="BG722" s="185">
        <f>IF(N722="zákl. přenesená",J722,0)</f>
        <v>0</v>
      </c>
      <c r="BH722" s="185">
        <f>IF(N722="sníž. přenesená",J722,0)</f>
        <v>0</v>
      </c>
      <c r="BI722" s="185">
        <f>IF(N722="nulová",J722,0)</f>
        <v>0</v>
      </c>
      <c r="BJ722" s="14" t="s">
        <v>106</v>
      </c>
      <c r="BK722" s="185">
        <f>ROUND(I722*H722,2)</f>
        <v>0</v>
      </c>
      <c r="BL722" s="14" t="s">
        <v>314</v>
      </c>
      <c r="BM722" s="14" t="s">
        <v>4164</v>
      </c>
    </row>
    <row r="723" spans="2:51" s="11" customFormat="1" ht="11.25">
      <c r="B723" s="186"/>
      <c r="C723" s="187"/>
      <c r="D723" s="188" t="s">
        <v>325</v>
      </c>
      <c r="E723" s="189" t="s">
        <v>1436</v>
      </c>
      <c r="F723" s="190" t="s">
        <v>106</v>
      </c>
      <c r="G723" s="187"/>
      <c r="H723" s="191">
        <v>2</v>
      </c>
      <c r="I723" s="192"/>
      <c r="J723" s="187"/>
      <c r="K723" s="187"/>
      <c r="L723" s="193"/>
      <c r="M723" s="194"/>
      <c r="N723" s="195"/>
      <c r="O723" s="195"/>
      <c r="P723" s="195"/>
      <c r="Q723" s="195"/>
      <c r="R723" s="195"/>
      <c r="S723" s="195"/>
      <c r="T723" s="196"/>
      <c r="AT723" s="197" t="s">
        <v>325</v>
      </c>
      <c r="AU723" s="197" t="s">
        <v>106</v>
      </c>
      <c r="AV723" s="11" t="s">
        <v>106</v>
      </c>
      <c r="AW723" s="11" t="s">
        <v>31</v>
      </c>
      <c r="AX723" s="11" t="s">
        <v>77</v>
      </c>
      <c r="AY723" s="197" t="s">
        <v>310</v>
      </c>
    </row>
    <row r="724" spans="2:65" s="1" customFormat="1" ht="22.5" customHeight="1">
      <c r="B724" s="31"/>
      <c r="C724" s="175" t="s">
        <v>1357</v>
      </c>
      <c r="D724" s="175" t="s">
        <v>317</v>
      </c>
      <c r="E724" s="176" t="s">
        <v>1192</v>
      </c>
      <c r="F724" s="177" t="s">
        <v>1193</v>
      </c>
      <c r="G724" s="178" t="s">
        <v>832</v>
      </c>
      <c r="H724" s="179">
        <v>0.91</v>
      </c>
      <c r="I724" s="180"/>
      <c r="J724" s="179">
        <f>ROUND(I724*H724,2)</f>
        <v>0</v>
      </c>
      <c r="K724" s="177" t="s">
        <v>321</v>
      </c>
      <c r="L724" s="35"/>
      <c r="M724" s="181" t="s">
        <v>1</v>
      </c>
      <c r="N724" s="182" t="s">
        <v>41</v>
      </c>
      <c r="O724" s="57"/>
      <c r="P724" s="183">
        <f>O724*H724</f>
        <v>0</v>
      </c>
      <c r="Q724" s="183">
        <v>0</v>
      </c>
      <c r="R724" s="183">
        <f>Q724*H724</f>
        <v>0</v>
      </c>
      <c r="S724" s="183">
        <v>0</v>
      </c>
      <c r="T724" s="184">
        <f>S724*H724</f>
        <v>0</v>
      </c>
      <c r="AR724" s="14" t="s">
        <v>314</v>
      </c>
      <c r="AT724" s="14" t="s">
        <v>317</v>
      </c>
      <c r="AU724" s="14" t="s">
        <v>106</v>
      </c>
      <c r="AY724" s="14" t="s">
        <v>310</v>
      </c>
      <c r="BE724" s="185">
        <f>IF(N724="základní",J724,0)</f>
        <v>0</v>
      </c>
      <c r="BF724" s="185">
        <f>IF(N724="snížená",J724,0)</f>
        <v>0</v>
      </c>
      <c r="BG724" s="185">
        <f>IF(N724="zákl. přenesená",J724,0)</f>
        <v>0</v>
      </c>
      <c r="BH724" s="185">
        <f>IF(N724="sníž. přenesená",J724,0)</f>
        <v>0</v>
      </c>
      <c r="BI724" s="185">
        <f>IF(N724="nulová",J724,0)</f>
        <v>0</v>
      </c>
      <c r="BJ724" s="14" t="s">
        <v>106</v>
      </c>
      <c r="BK724" s="185">
        <f>ROUND(I724*H724,2)</f>
        <v>0</v>
      </c>
      <c r="BL724" s="14" t="s">
        <v>314</v>
      </c>
      <c r="BM724" s="14" t="s">
        <v>4165</v>
      </c>
    </row>
    <row r="725" spans="2:63" s="10" customFormat="1" ht="22.9" customHeight="1">
      <c r="B725" s="159"/>
      <c r="C725" s="160"/>
      <c r="D725" s="161" t="s">
        <v>68</v>
      </c>
      <c r="E725" s="173" t="s">
        <v>4166</v>
      </c>
      <c r="F725" s="173" t="s">
        <v>4167</v>
      </c>
      <c r="G725" s="160"/>
      <c r="H725" s="160"/>
      <c r="I725" s="163"/>
      <c r="J725" s="174">
        <f>BK725</f>
        <v>0</v>
      </c>
      <c r="K725" s="160"/>
      <c r="L725" s="165"/>
      <c r="M725" s="166"/>
      <c r="N725" s="167"/>
      <c r="O725" s="167"/>
      <c r="P725" s="168">
        <f>SUM(P726:P733)</f>
        <v>0</v>
      </c>
      <c r="Q725" s="167"/>
      <c r="R725" s="168">
        <f>SUM(R726:R733)</f>
        <v>0.9741</v>
      </c>
      <c r="S725" s="167"/>
      <c r="T725" s="169">
        <f>SUM(T726:T733)</f>
        <v>0</v>
      </c>
      <c r="AR725" s="170" t="s">
        <v>314</v>
      </c>
      <c r="AT725" s="171" t="s">
        <v>68</v>
      </c>
      <c r="AU725" s="171" t="s">
        <v>77</v>
      </c>
      <c r="AY725" s="170" t="s">
        <v>310</v>
      </c>
      <c r="BK725" s="172">
        <f>SUM(BK726:BK733)</f>
        <v>0</v>
      </c>
    </row>
    <row r="726" spans="2:65" s="1" customFormat="1" ht="16.5" customHeight="1">
      <c r="B726" s="31"/>
      <c r="C726" s="175" t="s">
        <v>1363</v>
      </c>
      <c r="D726" s="175" t="s">
        <v>317</v>
      </c>
      <c r="E726" s="176" t="s">
        <v>1100</v>
      </c>
      <c r="F726" s="177" t="s">
        <v>1101</v>
      </c>
      <c r="G726" s="178" t="s">
        <v>422</v>
      </c>
      <c r="H726" s="179">
        <v>200</v>
      </c>
      <c r="I726" s="180"/>
      <c r="J726" s="179">
        <f>ROUND(I726*H726,2)</f>
        <v>0</v>
      </c>
      <c r="K726" s="177" t="s">
        <v>402</v>
      </c>
      <c r="L726" s="35"/>
      <c r="M726" s="181" t="s">
        <v>1</v>
      </c>
      <c r="N726" s="182" t="s">
        <v>41</v>
      </c>
      <c r="O726" s="57"/>
      <c r="P726" s="183">
        <f>O726*H726</f>
        <v>0</v>
      </c>
      <c r="Q726" s="183">
        <v>0</v>
      </c>
      <c r="R726" s="183">
        <f>Q726*H726</f>
        <v>0</v>
      </c>
      <c r="S726" s="183">
        <v>0</v>
      </c>
      <c r="T726" s="184">
        <f>S726*H726</f>
        <v>0</v>
      </c>
      <c r="AR726" s="14" t="s">
        <v>314</v>
      </c>
      <c r="AT726" s="14" t="s">
        <v>317</v>
      </c>
      <c r="AU726" s="14" t="s">
        <v>106</v>
      </c>
      <c r="AY726" s="14" t="s">
        <v>310</v>
      </c>
      <c r="BE726" s="185">
        <f>IF(N726="základní",J726,0)</f>
        <v>0</v>
      </c>
      <c r="BF726" s="185">
        <f>IF(N726="snížená",J726,0)</f>
        <v>0</v>
      </c>
      <c r="BG726" s="185">
        <f>IF(N726="zákl. přenesená",J726,0)</f>
        <v>0</v>
      </c>
      <c r="BH726" s="185">
        <f>IF(N726="sníž. přenesená",J726,0)</f>
        <v>0</v>
      </c>
      <c r="BI726" s="185">
        <f>IF(N726="nulová",J726,0)</f>
        <v>0</v>
      </c>
      <c r="BJ726" s="14" t="s">
        <v>106</v>
      </c>
      <c r="BK726" s="185">
        <f>ROUND(I726*H726,2)</f>
        <v>0</v>
      </c>
      <c r="BL726" s="14" t="s">
        <v>314</v>
      </c>
      <c r="BM726" s="14" t="s">
        <v>4168</v>
      </c>
    </row>
    <row r="727" spans="2:51" s="11" customFormat="1" ht="11.25">
      <c r="B727" s="186"/>
      <c r="C727" s="187"/>
      <c r="D727" s="188" t="s">
        <v>325</v>
      </c>
      <c r="E727" s="189" t="s">
        <v>1446</v>
      </c>
      <c r="F727" s="190" t="s">
        <v>4169</v>
      </c>
      <c r="G727" s="187"/>
      <c r="H727" s="191">
        <v>200</v>
      </c>
      <c r="I727" s="192"/>
      <c r="J727" s="187"/>
      <c r="K727" s="187"/>
      <c r="L727" s="193"/>
      <c r="M727" s="194"/>
      <c r="N727" s="195"/>
      <c r="O727" s="195"/>
      <c r="P727" s="195"/>
      <c r="Q727" s="195"/>
      <c r="R727" s="195"/>
      <c r="S727" s="195"/>
      <c r="T727" s="196"/>
      <c r="AT727" s="197" t="s">
        <v>325</v>
      </c>
      <c r="AU727" s="197" t="s">
        <v>106</v>
      </c>
      <c r="AV727" s="11" t="s">
        <v>106</v>
      </c>
      <c r="AW727" s="11" t="s">
        <v>31</v>
      </c>
      <c r="AX727" s="11" t="s">
        <v>77</v>
      </c>
      <c r="AY727" s="197" t="s">
        <v>310</v>
      </c>
    </row>
    <row r="728" spans="2:65" s="1" customFormat="1" ht="16.5" customHeight="1">
      <c r="B728" s="31"/>
      <c r="C728" s="208" t="s">
        <v>1369</v>
      </c>
      <c r="D728" s="208" t="s">
        <v>422</v>
      </c>
      <c r="E728" s="209" t="s">
        <v>4170</v>
      </c>
      <c r="F728" s="210" t="s">
        <v>1991</v>
      </c>
      <c r="G728" s="211" t="s">
        <v>401</v>
      </c>
      <c r="H728" s="212">
        <v>170</v>
      </c>
      <c r="I728" s="213"/>
      <c r="J728" s="212">
        <f>ROUND(I728*H728,2)</f>
        <v>0</v>
      </c>
      <c r="K728" s="210" t="s">
        <v>402</v>
      </c>
      <c r="L728" s="214"/>
      <c r="M728" s="215" t="s">
        <v>1</v>
      </c>
      <c r="N728" s="216" t="s">
        <v>41</v>
      </c>
      <c r="O728" s="57"/>
      <c r="P728" s="183">
        <f>O728*H728</f>
        <v>0</v>
      </c>
      <c r="Q728" s="183">
        <v>0</v>
      </c>
      <c r="R728" s="183">
        <f>Q728*H728</f>
        <v>0</v>
      </c>
      <c r="S728" s="183">
        <v>0</v>
      </c>
      <c r="T728" s="184">
        <f>S728*H728</f>
        <v>0</v>
      </c>
      <c r="AR728" s="14" t="s">
        <v>391</v>
      </c>
      <c r="AT728" s="14" t="s">
        <v>422</v>
      </c>
      <c r="AU728" s="14" t="s">
        <v>106</v>
      </c>
      <c r="AY728" s="14" t="s">
        <v>310</v>
      </c>
      <c r="BE728" s="185">
        <f>IF(N728="základní",J728,0)</f>
        <v>0</v>
      </c>
      <c r="BF728" s="185">
        <f>IF(N728="snížená",J728,0)</f>
        <v>0</v>
      </c>
      <c r="BG728" s="185">
        <f>IF(N728="zákl. přenesená",J728,0)</f>
        <v>0</v>
      </c>
      <c r="BH728" s="185">
        <f>IF(N728="sníž. přenesená",J728,0)</f>
        <v>0</v>
      </c>
      <c r="BI728" s="185">
        <f>IF(N728="nulová",J728,0)</f>
        <v>0</v>
      </c>
      <c r="BJ728" s="14" t="s">
        <v>106</v>
      </c>
      <c r="BK728" s="185">
        <f>ROUND(I728*H728,2)</f>
        <v>0</v>
      </c>
      <c r="BL728" s="14" t="s">
        <v>314</v>
      </c>
      <c r="BM728" s="14" t="s">
        <v>4171</v>
      </c>
    </row>
    <row r="729" spans="2:51" s="11" customFormat="1" ht="11.25">
      <c r="B729" s="186"/>
      <c r="C729" s="187"/>
      <c r="D729" s="188" t="s">
        <v>325</v>
      </c>
      <c r="E729" s="189" t="s">
        <v>1451</v>
      </c>
      <c r="F729" s="190" t="s">
        <v>1499</v>
      </c>
      <c r="G729" s="187"/>
      <c r="H729" s="191">
        <v>170</v>
      </c>
      <c r="I729" s="192"/>
      <c r="J729" s="187"/>
      <c r="K729" s="187"/>
      <c r="L729" s="193"/>
      <c r="M729" s="194"/>
      <c r="N729" s="195"/>
      <c r="O729" s="195"/>
      <c r="P729" s="195"/>
      <c r="Q729" s="195"/>
      <c r="R729" s="195"/>
      <c r="S729" s="195"/>
      <c r="T729" s="196"/>
      <c r="AT729" s="197" t="s">
        <v>325</v>
      </c>
      <c r="AU729" s="197" t="s">
        <v>106</v>
      </c>
      <c r="AV729" s="11" t="s">
        <v>106</v>
      </c>
      <c r="AW729" s="11" t="s">
        <v>31</v>
      </c>
      <c r="AX729" s="11" t="s">
        <v>77</v>
      </c>
      <c r="AY729" s="197" t="s">
        <v>310</v>
      </c>
    </row>
    <row r="730" spans="2:65" s="1" customFormat="1" ht="16.5" customHeight="1">
      <c r="B730" s="31"/>
      <c r="C730" s="175" t="s">
        <v>1375</v>
      </c>
      <c r="D730" s="175" t="s">
        <v>317</v>
      </c>
      <c r="E730" s="176" t="s">
        <v>4172</v>
      </c>
      <c r="F730" s="177" t="s">
        <v>1101</v>
      </c>
      <c r="G730" s="178" t="s">
        <v>422</v>
      </c>
      <c r="H730" s="179">
        <v>200</v>
      </c>
      <c r="I730" s="180"/>
      <c r="J730" s="179">
        <f>ROUND(I730*H730,2)</f>
        <v>0</v>
      </c>
      <c r="K730" s="177" t="s">
        <v>402</v>
      </c>
      <c r="L730" s="35"/>
      <c r="M730" s="181" t="s">
        <v>1</v>
      </c>
      <c r="N730" s="182" t="s">
        <v>41</v>
      </c>
      <c r="O730" s="57"/>
      <c r="P730" s="183">
        <f>O730*H730</f>
        <v>0</v>
      </c>
      <c r="Q730" s="183">
        <v>0</v>
      </c>
      <c r="R730" s="183">
        <f>Q730*H730</f>
        <v>0</v>
      </c>
      <c r="S730" s="183">
        <v>0</v>
      </c>
      <c r="T730" s="184">
        <f>S730*H730</f>
        <v>0</v>
      </c>
      <c r="AR730" s="14" t="s">
        <v>314</v>
      </c>
      <c r="AT730" s="14" t="s">
        <v>317</v>
      </c>
      <c r="AU730" s="14" t="s">
        <v>106</v>
      </c>
      <c r="AY730" s="14" t="s">
        <v>310</v>
      </c>
      <c r="BE730" s="185">
        <f>IF(N730="základní",J730,0)</f>
        <v>0</v>
      </c>
      <c r="BF730" s="185">
        <f>IF(N730="snížená",J730,0)</f>
        <v>0</v>
      </c>
      <c r="BG730" s="185">
        <f>IF(N730="zákl. přenesená",J730,0)</f>
        <v>0</v>
      </c>
      <c r="BH730" s="185">
        <f>IF(N730="sníž. přenesená",J730,0)</f>
        <v>0</v>
      </c>
      <c r="BI730" s="185">
        <f>IF(N730="nulová",J730,0)</f>
        <v>0</v>
      </c>
      <c r="BJ730" s="14" t="s">
        <v>106</v>
      </c>
      <c r="BK730" s="185">
        <f>ROUND(I730*H730,2)</f>
        <v>0</v>
      </c>
      <c r="BL730" s="14" t="s">
        <v>314</v>
      </c>
      <c r="BM730" s="14" t="s">
        <v>4173</v>
      </c>
    </row>
    <row r="731" spans="2:51" s="11" customFormat="1" ht="11.25">
      <c r="B731" s="186"/>
      <c r="C731" s="187"/>
      <c r="D731" s="188" t="s">
        <v>325</v>
      </c>
      <c r="E731" s="189" t="s">
        <v>1457</v>
      </c>
      <c r="F731" s="190" t="s">
        <v>4169</v>
      </c>
      <c r="G731" s="187"/>
      <c r="H731" s="191">
        <v>200</v>
      </c>
      <c r="I731" s="192"/>
      <c r="J731" s="187"/>
      <c r="K731" s="187"/>
      <c r="L731" s="193"/>
      <c r="M731" s="194"/>
      <c r="N731" s="195"/>
      <c r="O731" s="195"/>
      <c r="P731" s="195"/>
      <c r="Q731" s="195"/>
      <c r="R731" s="195"/>
      <c r="S731" s="195"/>
      <c r="T731" s="196"/>
      <c r="AT731" s="197" t="s">
        <v>325</v>
      </c>
      <c r="AU731" s="197" t="s">
        <v>106</v>
      </c>
      <c r="AV731" s="11" t="s">
        <v>106</v>
      </c>
      <c r="AW731" s="11" t="s">
        <v>31</v>
      </c>
      <c r="AX731" s="11" t="s">
        <v>77</v>
      </c>
      <c r="AY731" s="197" t="s">
        <v>310</v>
      </c>
    </row>
    <row r="732" spans="2:65" s="1" customFormat="1" ht="16.5" customHeight="1">
      <c r="B732" s="31"/>
      <c r="C732" s="175" t="s">
        <v>1381</v>
      </c>
      <c r="D732" s="175" t="s">
        <v>317</v>
      </c>
      <c r="E732" s="176" t="s">
        <v>4174</v>
      </c>
      <c r="F732" s="177" t="s">
        <v>4175</v>
      </c>
      <c r="G732" s="178" t="s">
        <v>1129</v>
      </c>
      <c r="H732" s="179">
        <v>170</v>
      </c>
      <c r="I732" s="180"/>
      <c r="J732" s="179">
        <f>ROUND(I732*H732,2)</f>
        <v>0</v>
      </c>
      <c r="K732" s="177" t="s">
        <v>321</v>
      </c>
      <c r="L732" s="35"/>
      <c r="M732" s="181" t="s">
        <v>1</v>
      </c>
      <c r="N732" s="182" t="s">
        <v>41</v>
      </c>
      <c r="O732" s="57"/>
      <c r="P732" s="183">
        <f>O732*H732</f>
        <v>0</v>
      </c>
      <c r="Q732" s="183">
        <v>0.00573</v>
      </c>
      <c r="R732" s="183">
        <f>Q732*H732</f>
        <v>0.9741</v>
      </c>
      <c r="S732" s="183">
        <v>0</v>
      </c>
      <c r="T732" s="184">
        <f>S732*H732</f>
        <v>0</v>
      </c>
      <c r="AR732" s="14" t="s">
        <v>314</v>
      </c>
      <c r="AT732" s="14" t="s">
        <v>317</v>
      </c>
      <c r="AU732" s="14" t="s">
        <v>106</v>
      </c>
      <c r="AY732" s="14" t="s">
        <v>310</v>
      </c>
      <c r="BE732" s="185">
        <f>IF(N732="základní",J732,0)</f>
        <v>0</v>
      </c>
      <c r="BF732" s="185">
        <f>IF(N732="snížená",J732,0)</f>
        <v>0</v>
      </c>
      <c r="BG732" s="185">
        <f>IF(N732="zákl. přenesená",J732,0)</f>
        <v>0</v>
      </c>
      <c r="BH732" s="185">
        <f>IF(N732="sníž. přenesená",J732,0)</f>
        <v>0</v>
      </c>
      <c r="BI732" s="185">
        <f>IF(N732="nulová",J732,0)</f>
        <v>0</v>
      </c>
      <c r="BJ732" s="14" t="s">
        <v>106</v>
      </c>
      <c r="BK732" s="185">
        <f>ROUND(I732*H732,2)</f>
        <v>0</v>
      </c>
      <c r="BL732" s="14" t="s">
        <v>314</v>
      </c>
      <c r="BM732" s="14" t="s">
        <v>4176</v>
      </c>
    </row>
    <row r="733" spans="2:51" s="11" customFormat="1" ht="11.25">
      <c r="B733" s="186"/>
      <c r="C733" s="187"/>
      <c r="D733" s="188" t="s">
        <v>325</v>
      </c>
      <c r="E733" s="189" t="s">
        <v>1463</v>
      </c>
      <c r="F733" s="190" t="s">
        <v>4177</v>
      </c>
      <c r="G733" s="187"/>
      <c r="H733" s="191">
        <v>170</v>
      </c>
      <c r="I733" s="192"/>
      <c r="J733" s="187"/>
      <c r="K733" s="187"/>
      <c r="L733" s="193"/>
      <c r="M733" s="194"/>
      <c r="N733" s="195"/>
      <c r="O733" s="195"/>
      <c r="P733" s="195"/>
      <c r="Q733" s="195"/>
      <c r="R733" s="195"/>
      <c r="S733" s="195"/>
      <c r="T733" s="196"/>
      <c r="AT733" s="197" t="s">
        <v>325</v>
      </c>
      <c r="AU733" s="197" t="s">
        <v>106</v>
      </c>
      <c r="AV733" s="11" t="s">
        <v>106</v>
      </c>
      <c r="AW733" s="11" t="s">
        <v>31</v>
      </c>
      <c r="AX733" s="11" t="s">
        <v>77</v>
      </c>
      <c r="AY733" s="197" t="s">
        <v>310</v>
      </c>
    </row>
    <row r="734" spans="2:63" s="10" customFormat="1" ht="22.9" customHeight="1">
      <c r="B734" s="159"/>
      <c r="C734" s="160"/>
      <c r="D734" s="161" t="s">
        <v>68</v>
      </c>
      <c r="E734" s="173" t="s">
        <v>4178</v>
      </c>
      <c r="F734" s="173" t="s">
        <v>4179</v>
      </c>
      <c r="G734" s="160"/>
      <c r="H734" s="160"/>
      <c r="I734" s="163"/>
      <c r="J734" s="174">
        <f>BK734</f>
        <v>0</v>
      </c>
      <c r="K734" s="160"/>
      <c r="L734" s="165"/>
      <c r="M734" s="166"/>
      <c r="N734" s="167"/>
      <c r="O734" s="167"/>
      <c r="P734" s="168">
        <f>SUM(P735:P763)</f>
        <v>0</v>
      </c>
      <c r="Q734" s="167"/>
      <c r="R734" s="168">
        <f>SUM(R735:R763)</f>
        <v>0</v>
      </c>
      <c r="S734" s="167"/>
      <c r="T734" s="169">
        <f>SUM(T735:T763)</f>
        <v>0</v>
      </c>
      <c r="AR734" s="170" t="s">
        <v>314</v>
      </c>
      <c r="AT734" s="171" t="s">
        <v>68</v>
      </c>
      <c r="AU734" s="171" t="s">
        <v>77</v>
      </c>
      <c r="AY734" s="170" t="s">
        <v>310</v>
      </c>
      <c r="BK734" s="172">
        <f>SUM(BK735:BK763)</f>
        <v>0</v>
      </c>
    </row>
    <row r="735" spans="2:65" s="1" customFormat="1" ht="22.5" customHeight="1">
      <c r="B735" s="31"/>
      <c r="C735" s="175" t="s">
        <v>1386</v>
      </c>
      <c r="D735" s="175" t="s">
        <v>317</v>
      </c>
      <c r="E735" s="176" t="s">
        <v>4180</v>
      </c>
      <c r="F735" s="177" t="s">
        <v>4181</v>
      </c>
      <c r="G735" s="178" t="s">
        <v>720</v>
      </c>
      <c r="H735" s="179">
        <v>1</v>
      </c>
      <c r="I735" s="180"/>
      <c r="J735" s="179">
        <f>ROUND(I735*H735,2)</f>
        <v>0</v>
      </c>
      <c r="K735" s="177" t="s">
        <v>402</v>
      </c>
      <c r="L735" s="35"/>
      <c r="M735" s="181" t="s">
        <v>1</v>
      </c>
      <c r="N735" s="182" t="s">
        <v>41</v>
      </c>
      <c r="O735" s="57"/>
      <c r="P735" s="183">
        <f>O735*H735</f>
        <v>0</v>
      </c>
      <c r="Q735" s="183">
        <v>0</v>
      </c>
      <c r="R735" s="183">
        <f>Q735*H735</f>
        <v>0</v>
      </c>
      <c r="S735" s="183">
        <v>0</v>
      </c>
      <c r="T735" s="184">
        <f>S735*H735</f>
        <v>0</v>
      </c>
      <c r="AR735" s="14" t="s">
        <v>314</v>
      </c>
      <c r="AT735" s="14" t="s">
        <v>317</v>
      </c>
      <c r="AU735" s="14" t="s">
        <v>106</v>
      </c>
      <c r="AY735" s="14" t="s">
        <v>310</v>
      </c>
      <c r="BE735" s="185">
        <f>IF(N735="základní",J735,0)</f>
        <v>0</v>
      </c>
      <c r="BF735" s="185">
        <f>IF(N735="snížená",J735,0)</f>
        <v>0</v>
      </c>
      <c r="BG735" s="185">
        <f>IF(N735="zákl. přenesená",J735,0)</f>
        <v>0</v>
      </c>
      <c r="BH735" s="185">
        <f>IF(N735="sníž. přenesená",J735,0)</f>
        <v>0</v>
      </c>
      <c r="BI735" s="185">
        <f>IF(N735="nulová",J735,0)</f>
        <v>0</v>
      </c>
      <c r="BJ735" s="14" t="s">
        <v>106</v>
      </c>
      <c r="BK735" s="185">
        <f>ROUND(I735*H735,2)</f>
        <v>0</v>
      </c>
      <c r="BL735" s="14" t="s">
        <v>314</v>
      </c>
      <c r="BM735" s="14" t="s">
        <v>4182</v>
      </c>
    </row>
    <row r="736" spans="2:51" s="11" customFormat="1" ht="11.25">
      <c r="B736" s="186"/>
      <c r="C736" s="187"/>
      <c r="D736" s="188" t="s">
        <v>325</v>
      </c>
      <c r="E736" s="189" t="s">
        <v>1469</v>
      </c>
      <c r="F736" s="190" t="s">
        <v>77</v>
      </c>
      <c r="G736" s="187"/>
      <c r="H736" s="191">
        <v>1</v>
      </c>
      <c r="I736" s="192"/>
      <c r="J736" s="187"/>
      <c r="K736" s="187"/>
      <c r="L736" s="193"/>
      <c r="M736" s="194"/>
      <c r="N736" s="195"/>
      <c r="O736" s="195"/>
      <c r="P736" s="195"/>
      <c r="Q736" s="195"/>
      <c r="R736" s="195"/>
      <c r="S736" s="195"/>
      <c r="T736" s="196"/>
      <c r="AT736" s="197" t="s">
        <v>325</v>
      </c>
      <c r="AU736" s="197" t="s">
        <v>106</v>
      </c>
      <c r="AV736" s="11" t="s">
        <v>106</v>
      </c>
      <c r="AW736" s="11" t="s">
        <v>31</v>
      </c>
      <c r="AX736" s="11" t="s">
        <v>77</v>
      </c>
      <c r="AY736" s="197" t="s">
        <v>310</v>
      </c>
    </row>
    <row r="737" spans="2:65" s="1" customFormat="1" ht="22.5" customHeight="1">
      <c r="B737" s="31"/>
      <c r="C737" s="175" t="s">
        <v>1392</v>
      </c>
      <c r="D737" s="175" t="s">
        <v>317</v>
      </c>
      <c r="E737" s="176" t="s">
        <v>4183</v>
      </c>
      <c r="F737" s="177" t="s">
        <v>4184</v>
      </c>
      <c r="G737" s="178" t="s">
        <v>720</v>
      </c>
      <c r="H737" s="179">
        <v>1</v>
      </c>
      <c r="I737" s="180"/>
      <c r="J737" s="179">
        <f>ROUND(I737*H737,2)</f>
        <v>0</v>
      </c>
      <c r="K737" s="177" t="s">
        <v>402</v>
      </c>
      <c r="L737" s="35"/>
      <c r="M737" s="181" t="s">
        <v>1</v>
      </c>
      <c r="N737" s="182" t="s">
        <v>41</v>
      </c>
      <c r="O737" s="57"/>
      <c r="P737" s="183">
        <f>O737*H737</f>
        <v>0</v>
      </c>
      <c r="Q737" s="183">
        <v>0</v>
      </c>
      <c r="R737" s="183">
        <f>Q737*H737</f>
        <v>0</v>
      </c>
      <c r="S737" s="183">
        <v>0</v>
      </c>
      <c r="T737" s="184">
        <f>S737*H737</f>
        <v>0</v>
      </c>
      <c r="AR737" s="14" t="s">
        <v>314</v>
      </c>
      <c r="AT737" s="14" t="s">
        <v>317</v>
      </c>
      <c r="AU737" s="14" t="s">
        <v>106</v>
      </c>
      <c r="AY737" s="14" t="s">
        <v>310</v>
      </c>
      <c r="BE737" s="185">
        <f>IF(N737="základní",J737,0)</f>
        <v>0</v>
      </c>
      <c r="BF737" s="185">
        <f>IF(N737="snížená",J737,0)</f>
        <v>0</v>
      </c>
      <c r="BG737" s="185">
        <f>IF(N737="zákl. přenesená",J737,0)</f>
        <v>0</v>
      </c>
      <c r="BH737" s="185">
        <f>IF(N737="sníž. přenesená",J737,0)</f>
        <v>0</v>
      </c>
      <c r="BI737" s="185">
        <f>IF(N737="nulová",J737,0)</f>
        <v>0</v>
      </c>
      <c r="BJ737" s="14" t="s">
        <v>106</v>
      </c>
      <c r="BK737" s="185">
        <f>ROUND(I737*H737,2)</f>
        <v>0</v>
      </c>
      <c r="BL737" s="14" t="s">
        <v>314</v>
      </c>
      <c r="BM737" s="14" t="s">
        <v>4185</v>
      </c>
    </row>
    <row r="738" spans="2:51" s="11" customFormat="1" ht="11.25">
      <c r="B738" s="186"/>
      <c r="C738" s="187"/>
      <c r="D738" s="188" t="s">
        <v>325</v>
      </c>
      <c r="E738" s="189" t="s">
        <v>1475</v>
      </c>
      <c r="F738" s="190" t="s">
        <v>77</v>
      </c>
      <c r="G738" s="187"/>
      <c r="H738" s="191">
        <v>1</v>
      </c>
      <c r="I738" s="192"/>
      <c r="J738" s="187"/>
      <c r="K738" s="187"/>
      <c r="L738" s="193"/>
      <c r="M738" s="194"/>
      <c r="N738" s="195"/>
      <c r="O738" s="195"/>
      <c r="P738" s="195"/>
      <c r="Q738" s="195"/>
      <c r="R738" s="195"/>
      <c r="S738" s="195"/>
      <c r="T738" s="196"/>
      <c r="AT738" s="197" t="s">
        <v>325</v>
      </c>
      <c r="AU738" s="197" t="s">
        <v>106</v>
      </c>
      <c r="AV738" s="11" t="s">
        <v>106</v>
      </c>
      <c r="AW738" s="11" t="s">
        <v>31</v>
      </c>
      <c r="AX738" s="11" t="s">
        <v>77</v>
      </c>
      <c r="AY738" s="197" t="s">
        <v>310</v>
      </c>
    </row>
    <row r="739" spans="2:65" s="1" customFormat="1" ht="16.5" customHeight="1">
      <c r="B739" s="31"/>
      <c r="C739" s="208" t="s">
        <v>1398</v>
      </c>
      <c r="D739" s="208" t="s">
        <v>422</v>
      </c>
      <c r="E739" s="209" t="s">
        <v>1990</v>
      </c>
      <c r="F739" s="210" t="s">
        <v>4186</v>
      </c>
      <c r="G739" s="211" t="s">
        <v>720</v>
      </c>
      <c r="H739" s="212">
        <v>2</v>
      </c>
      <c r="I739" s="213"/>
      <c r="J739" s="212">
        <f>ROUND(I739*H739,2)</f>
        <v>0</v>
      </c>
      <c r="K739" s="210" t="s">
        <v>402</v>
      </c>
      <c r="L739" s="214"/>
      <c r="M739" s="215" t="s">
        <v>1</v>
      </c>
      <c r="N739" s="216" t="s">
        <v>41</v>
      </c>
      <c r="O739" s="57"/>
      <c r="P739" s="183">
        <f>O739*H739</f>
        <v>0</v>
      </c>
      <c r="Q739" s="183">
        <v>0</v>
      </c>
      <c r="R739" s="183">
        <f>Q739*H739</f>
        <v>0</v>
      </c>
      <c r="S739" s="183">
        <v>0</v>
      </c>
      <c r="T739" s="184">
        <f>S739*H739</f>
        <v>0</v>
      </c>
      <c r="AR739" s="14" t="s">
        <v>391</v>
      </c>
      <c r="AT739" s="14" t="s">
        <v>422</v>
      </c>
      <c r="AU739" s="14" t="s">
        <v>106</v>
      </c>
      <c r="AY739" s="14" t="s">
        <v>310</v>
      </c>
      <c r="BE739" s="185">
        <f>IF(N739="základní",J739,0)</f>
        <v>0</v>
      </c>
      <c r="BF739" s="185">
        <f>IF(N739="snížená",J739,0)</f>
        <v>0</v>
      </c>
      <c r="BG739" s="185">
        <f>IF(N739="zákl. přenesená",J739,0)</f>
        <v>0</v>
      </c>
      <c r="BH739" s="185">
        <f>IF(N739="sníž. přenesená",J739,0)</f>
        <v>0</v>
      </c>
      <c r="BI739" s="185">
        <f>IF(N739="nulová",J739,0)</f>
        <v>0</v>
      </c>
      <c r="BJ739" s="14" t="s">
        <v>106</v>
      </c>
      <c r="BK739" s="185">
        <f>ROUND(I739*H739,2)</f>
        <v>0</v>
      </c>
      <c r="BL739" s="14" t="s">
        <v>314</v>
      </c>
      <c r="BM739" s="14" t="s">
        <v>4187</v>
      </c>
    </row>
    <row r="740" spans="2:51" s="11" customFormat="1" ht="11.25">
      <c r="B740" s="186"/>
      <c r="C740" s="187"/>
      <c r="D740" s="188" t="s">
        <v>325</v>
      </c>
      <c r="E740" s="189" t="s">
        <v>1480</v>
      </c>
      <c r="F740" s="190" t="s">
        <v>106</v>
      </c>
      <c r="G740" s="187"/>
      <c r="H740" s="191">
        <v>2</v>
      </c>
      <c r="I740" s="192"/>
      <c r="J740" s="187"/>
      <c r="K740" s="187"/>
      <c r="L740" s="193"/>
      <c r="M740" s="194"/>
      <c r="N740" s="195"/>
      <c r="O740" s="195"/>
      <c r="P740" s="195"/>
      <c r="Q740" s="195"/>
      <c r="R740" s="195"/>
      <c r="S740" s="195"/>
      <c r="T740" s="196"/>
      <c r="AT740" s="197" t="s">
        <v>325</v>
      </c>
      <c r="AU740" s="197" t="s">
        <v>106</v>
      </c>
      <c r="AV740" s="11" t="s">
        <v>106</v>
      </c>
      <c r="AW740" s="11" t="s">
        <v>31</v>
      </c>
      <c r="AX740" s="11" t="s">
        <v>77</v>
      </c>
      <c r="AY740" s="197" t="s">
        <v>310</v>
      </c>
    </row>
    <row r="741" spans="2:65" s="1" customFormat="1" ht="16.5" customHeight="1">
      <c r="B741" s="31"/>
      <c r="C741" s="208" t="s">
        <v>1404</v>
      </c>
      <c r="D741" s="208" t="s">
        <v>422</v>
      </c>
      <c r="E741" s="209" t="s">
        <v>1143</v>
      </c>
      <c r="F741" s="210" t="s">
        <v>4153</v>
      </c>
      <c r="G741" s="211" t="s">
        <v>720</v>
      </c>
      <c r="H741" s="212">
        <v>2</v>
      </c>
      <c r="I741" s="213"/>
      <c r="J741" s="212">
        <f>ROUND(I741*H741,2)</f>
        <v>0</v>
      </c>
      <c r="K741" s="210" t="s">
        <v>402</v>
      </c>
      <c r="L741" s="214"/>
      <c r="M741" s="215" t="s">
        <v>1</v>
      </c>
      <c r="N741" s="216" t="s">
        <v>41</v>
      </c>
      <c r="O741" s="57"/>
      <c r="P741" s="183">
        <f>O741*H741</f>
        <v>0</v>
      </c>
      <c r="Q741" s="183">
        <v>0</v>
      </c>
      <c r="R741" s="183">
        <f>Q741*H741</f>
        <v>0</v>
      </c>
      <c r="S741" s="183">
        <v>0</v>
      </c>
      <c r="T741" s="184">
        <f>S741*H741</f>
        <v>0</v>
      </c>
      <c r="AR741" s="14" t="s">
        <v>391</v>
      </c>
      <c r="AT741" s="14" t="s">
        <v>422</v>
      </c>
      <c r="AU741" s="14" t="s">
        <v>106</v>
      </c>
      <c r="AY741" s="14" t="s">
        <v>310</v>
      </c>
      <c r="BE741" s="185">
        <f>IF(N741="základní",J741,0)</f>
        <v>0</v>
      </c>
      <c r="BF741" s="185">
        <f>IF(N741="snížená",J741,0)</f>
        <v>0</v>
      </c>
      <c r="BG741" s="185">
        <f>IF(N741="zákl. přenesená",J741,0)</f>
        <v>0</v>
      </c>
      <c r="BH741" s="185">
        <f>IF(N741="sníž. přenesená",J741,0)</f>
        <v>0</v>
      </c>
      <c r="BI741" s="185">
        <f>IF(N741="nulová",J741,0)</f>
        <v>0</v>
      </c>
      <c r="BJ741" s="14" t="s">
        <v>106</v>
      </c>
      <c r="BK741" s="185">
        <f>ROUND(I741*H741,2)</f>
        <v>0</v>
      </c>
      <c r="BL741" s="14" t="s">
        <v>314</v>
      </c>
      <c r="BM741" s="14" t="s">
        <v>4188</v>
      </c>
    </row>
    <row r="742" spans="2:51" s="11" customFormat="1" ht="11.25">
      <c r="B742" s="186"/>
      <c r="C742" s="187"/>
      <c r="D742" s="188" t="s">
        <v>325</v>
      </c>
      <c r="E742" s="189" t="s">
        <v>1485</v>
      </c>
      <c r="F742" s="190" t="s">
        <v>106</v>
      </c>
      <c r="G742" s="187"/>
      <c r="H742" s="191">
        <v>2</v>
      </c>
      <c r="I742" s="192"/>
      <c r="J742" s="187"/>
      <c r="K742" s="187"/>
      <c r="L742" s="193"/>
      <c r="M742" s="194"/>
      <c r="N742" s="195"/>
      <c r="O742" s="195"/>
      <c r="P742" s="195"/>
      <c r="Q742" s="195"/>
      <c r="R742" s="195"/>
      <c r="S742" s="195"/>
      <c r="T742" s="196"/>
      <c r="AT742" s="197" t="s">
        <v>325</v>
      </c>
      <c r="AU742" s="197" t="s">
        <v>106</v>
      </c>
      <c r="AV742" s="11" t="s">
        <v>106</v>
      </c>
      <c r="AW742" s="11" t="s">
        <v>31</v>
      </c>
      <c r="AX742" s="11" t="s">
        <v>77</v>
      </c>
      <c r="AY742" s="197" t="s">
        <v>310</v>
      </c>
    </row>
    <row r="743" spans="2:65" s="1" customFormat="1" ht="16.5" customHeight="1">
      <c r="B743" s="31"/>
      <c r="C743" s="208" t="s">
        <v>1410</v>
      </c>
      <c r="D743" s="208" t="s">
        <v>422</v>
      </c>
      <c r="E743" s="209" t="s">
        <v>1148</v>
      </c>
      <c r="F743" s="210" t="s">
        <v>4155</v>
      </c>
      <c r="G743" s="211" t="s">
        <v>720</v>
      </c>
      <c r="H743" s="212">
        <v>1</v>
      </c>
      <c r="I743" s="213"/>
      <c r="J743" s="212">
        <f>ROUND(I743*H743,2)</f>
        <v>0</v>
      </c>
      <c r="K743" s="210" t="s">
        <v>402</v>
      </c>
      <c r="L743" s="214"/>
      <c r="M743" s="215" t="s">
        <v>1</v>
      </c>
      <c r="N743" s="216" t="s">
        <v>41</v>
      </c>
      <c r="O743" s="57"/>
      <c r="P743" s="183">
        <f>O743*H743</f>
        <v>0</v>
      </c>
      <c r="Q743" s="183">
        <v>0</v>
      </c>
      <c r="R743" s="183">
        <f>Q743*H743</f>
        <v>0</v>
      </c>
      <c r="S743" s="183">
        <v>0</v>
      </c>
      <c r="T743" s="184">
        <f>S743*H743</f>
        <v>0</v>
      </c>
      <c r="AR743" s="14" t="s">
        <v>391</v>
      </c>
      <c r="AT743" s="14" t="s">
        <v>422</v>
      </c>
      <c r="AU743" s="14" t="s">
        <v>106</v>
      </c>
      <c r="AY743" s="14" t="s">
        <v>310</v>
      </c>
      <c r="BE743" s="185">
        <f>IF(N743="základní",J743,0)</f>
        <v>0</v>
      </c>
      <c r="BF743" s="185">
        <f>IF(N743="snížená",J743,0)</f>
        <v>0</v>
      </c>
      <c r="BG743" s="185">
        <f>IF(N743="zákl. přenesená",J743,0)</f>
        <v>0</v>
      </c>
      <c r="BH743" s="185">
        <f>IF(N743="sníž. přenesená",J743,0)</f>
        <v>0</v>
      </c>
      <c r="BI743" s="185">
        <f>IF(N743="nulová",J743,0)</f>
        <v>0</v>
      </c>
      <c r="BJ743" s="14" t="s">
        <v>106</v>
      </c>
      <c r="BK743" s="185">
        <f>ROUND(I743*H743,2)</f>
        <v>0</v>
      </c>
      <c r="BL743" s="14" t="s">
        <v>314</v>
      </c>
      <c r="BM743" s="14" t="s">
        <v>4189</v>
      </c>
    </row>
    <row r="744" spans="2:51" s="11" customFormat="1" ht="11.25">
      <c r="B744" s="186"/>
      <c r="C744" s="187"/>
      <c r="D744" s="188" t="s">
        <v>325</v>
      </c>
      <c r="E744" s="189" t="s">
        <v>1491</v>
      </c>
      <c r="F744" s="190" t="s">
        <v>77</v>
      </c>
      <c r="G744" s="187"/>
      <c r="H744" s="191">
        <v>1</v>
      </c>
      <c r="I744" s="192"/>
      <c r="J744" s="187"/>
      <c r="K744" s="187"/>
      <c r="L744" s="193"/>
      <c r="M744" s="194"/>
      <c r="N744" s="195"/>
      <c r="O744" s="195"/>
      <c r="P744" s="195"/>
      <c r="Q744" s="195"/>
      <c r="R744" s="195"/>
      <c r="S744" s="195"/>
      <c r="T744" s="196"/>
      <c r="AT744" s="197" t="s">
        <v>325</v>
      </c>
      <c r="AU744" s="197" t="s">
        <v>106</v>
      </c>
      <c r="AV744" s="11" t="s">
        <v>106</v>
      </c>
      <c r="AW744" s="11" t="s">
        <v>31</v>
      </c>
      <c r="AX744" s="11" t="s">
        <v>77</v>
      </c>
      <c r="AY744" s="197" t="s">
        <v>310</v>
      </c>
    </row>
    <row r="745" spans="2:65" s="1" customFormat="1" ht="16.5" customHeight="1">
      <c r="B745" s="31"/>
      <c r="C745" s="208" t="s">
        <v>1415</v>
      </c>
      <c r="D745" s="208" t="s">
        <v>422</v>
      </c>
      <c r="E745" s="209" t="s">
        <v>4190</v>
      </c>
      <c r="F745" s="210" t="s">
        <v>4191</v>
      </c>
      <c r="G745" s="211" t="s">
        <v>720</v>
      </c>
      <c r="H745" s="212">
        <v>2</v>
      </c>
      <c r="I745" s="213"/>
      <c r="J745" s="212">
        <f>ROUND(I745*H745,2)</f>
        <v>0</v>
      </c>
      <c r="K745" s="210" t="s">
        <v>402</v>
      </c>
      <c r="L745" s="214"/>
      <c r="M745" s="215" t="s">
        <v>1</v>
      </c>
      <c r="N745" s="216" t="s">
        <v>41</v>
      </c>
      <c r="O745" s="57"/>
      <c r="P745" s="183">
        <f>O745*H745</f>
        <v>0</v>
      </c>
      <c r="Q745" s="183">
        <v>0</v>
      </c>
      <c r="R745" s="183">
        <f>Q745*H745</f>
        <v>0</v>
      </c>
      <c r="S745" s="183">
        <v>0</v>
      </c>
      <c r="T745" s="184">
        <f>S745*H745</f>
        <v>0</v>
      </c>
      <c r="AR745" s="14" t="s">
        <v>391</v>
      </c>
      <c r="AT745" s="14" t="s">
        <v>422</v>
      </c>
      <c r="AU745" s="14" t="s">
        <v>106</v>
      </c>
      <c r="AY745" s="14" t="s">
        <v>310</v>
      </c>
      <c r="BE745" s="185">
        <f>IF(N745="základní",J745,0)</f>
        <v>0</v>
      </c>
      <c r="BF745" s="185">
        <f>IF(N745="snížená",J745,0)</f>
        <v>0</v>
      </c>
      <c r="BG745" s="185">
        <f>IF(N745="zákl. přenesená",J745,0)</f>
        <v>0</v>
      </c>
      <c r="BH745" s="185">
        <f>IF(N745="sníž. přenesená",J745,0)</f>
        <v>0</v>
      </c>
      <c r="BI745" s="185">
        <f>IF(N745="nulová",J745,0)</f>
        <v>0</v>
      </c>
      <c r="BJ745" s="14" t="s">
        <v>106</v>
      </c>
      <c r="BK745" s="185">
        <f>ROUND(I745*H745,2)</f>
        <v>0</v>
      </c>
      <c r="BL745" s="14" t="s">
        <v>314</v>
      </c>
      <c r="BM745" s="14" t="s">
        <v>4192</v>
      </c>
    </row>
    <row r="746" spans="2:51" s="11" customFormat="1" ht="11.25">
      <c r="B746" s="186"/>
      <c r="C746" s="187"/>
      <c r="D746" s="188" t="s">
        <v>325</v>
      </c>
      <c r="E746" s="189" t="s">
        <v>1497</v>
      </c>
      <c r="F746" s="190" t="s">
        <v>106</v>
      </c>
      <c r="G746" s="187"/>
      <c r="H746" s="191">
        <v>2</v>
      </c>
      <c r="I746" s="192"/>
      <c r="J746" s="187"/>
      <c r="K746" s="187"/>
      <c r="L746" s="193"/>
      <c r="M746" s="194"/>
      <c r="N746" s="195"/>
      <c r="O746" s="195"/>
      <c r="P746" s="195"/>
      <c r="Q746" s="195"/>
      <c r="R746" s="195"/>
      <c r="S746" s="195"/>
      <c r="T746" s="196"/>
      <c r="AT746" s="197" t="s">
        <v>325</v>
      </c>
      <c r="AU746" s="197" t="s">
        <v>106</v>
      </c>
      <c r="AV746" s="11" t="s">
        <v>106</v>
      </c>
      <c r="AW746" s="11" t="s">
        <v>31</v>
      </c>
      <c r="AX746" s="11" t="s">
        <v>77</v>
      </c>
      <c r="AY746" s="197" t="s">
        <v>310</v>
      </c>
    </row>
    <row r="747" spans="2:65" s="1" customFormat="1" ht="16.5" customHeight="1">
      <c r="B747" s="31"/>
      <c r="C747" s="208" t="s">
        <v>1420</v>
      </c>
      <c r="D747" s="208" t="s">
        <v>422</v>
      </c>
      <c r="E747" s="209" t="s">
        <v>4193</v>
      </c>
      <c r="F747" s="210" t="s">
        <v>4194</v>
      </c>
      <c r="G747" s="211" t="s">
        <v>720</v>
      </c>
      <c r="H747" s="212">
        <v>2</v>
      </c>
      <c r="I747" s="213"/>
      <c r="J747" s="212">
        <f>ROUND(I747*H747,2)</f>
        <v>0</v>
      </c>
      <c r="K747" s="210" t="s">
        <v>402</v>
      </c>
      <c r="L747" s="214"/>
      <c r="M747" s="215" t="s">
        <v>1</v>
      </c>
      <c r="N747" s="216" t="s">
        <v>41</v>
      </c>
      <c r="O747" s="57"/>
      <c r="P747" s="183">
        <f>O747*H747</f>
        <v>0</v>
      </c>
      <c r="Q747" s="183">
        <v>0</v>
      </c>
      <c r="R747" s="183">
        <f>Q747*H747</f>
        <v>0</v>
      </c>
      <c r="S747" s="183">
        <v>0</v>
      </c>
      <c r="T747" s="184">
        <f>S747*H747</f>
        <v>0</v>
      </c>
      <c r="AR747" s="14" t="s">
        <v>391</v>
      </c>
      <c r="AT747" s="14" t="s">
        <v>422</v>
      </c>
      <c r="AU747" s="14" t="s">
        <v>106</v>
      </c>
      <c r="AY747" s="14" t="s">
        <v>310</v>
      </c>
      <c r="BE747" s="185">
        <f>IF(N747="základní",J747,0)</f>
        <v>0</v>
      </c>
      <c r="BF747" s="185">
        <f>IF(N747="snížená",J747,0)</f>
        <v>0</v>
      </c>
      <c r="BG747" s="185">
        <f>IF(N747="zákl. přenesená",J747,0)</f>
        <v>0</v>
      </c>
      <c r="BH747" s="185">
        <f>IF(N747="sníž. přenesená",J747,0)</f>
        <v>0</v>
      </c>
      <c r="BI747" s="185">
        <f>IF(N747="nulová",J747,0)</f>
        <v>0</v>
      </c>
      <c r="BJ747" s="14" t="s">
        <v>106</v>
      </c>
      <c r="BK747" s="185">
        <f>ROUND(I747*H747,2)</f>
        <v>0</v>
      </c>
      <c r="BL747" s="14" t="s">
        <v>314</v>
      </c>
      <c r="BM747" s="14" t="s">
        <v>4195</v>
      </c>
    </row>
    <row r="748" spans="2:51" s="11" customFormat="1" ht="11.25">
      <c r="B748" s="186"/>
      <c r="C748" s="187"/>
      <c r="D748" s="188" t="s">
        <v>325</v>
      </c>
      <c r="E748" s="189" t="s">
        <v>1502</v>
      </c>
      <c r="F748" s="190" t="s">
        <v>106</v>
      </c>
      <c r="G748" s="187"/>
      <c r="H748" s="191">
        <v>2</v>
      </c>
      <c r="I748" s="192"/>
      <c r="J748" s="187"/>
      <c r="K748" s="187"/>
      <c r="L748" s="193"/>
      <c r="M748" s="194"/>
      <c r="N748" s="195"/>
      <c r="O748" s="195"/>
      <c r="P748" s="195"/>
      <c r="Q748" s="195"/>
      <c r="R748" s="195"/>
      <c r="S748" s="195"/>
      <c r="T748" s="196"/>
      <c r="AT748" s="197" t="s">
        <v>325</v>
      </c>
      <c r="AU748" s="197" t="s">
        <v>106</v>
      </c>
      <c r="AV748" s="11" t="s">
        <v>106</v>
      </c>
      <c r="AW748" s="11" t="s">
        <v>31</v>
      </c>
      <c r="AX748" s="11" t="s">
        <v>77</v>
      </c>
      <c r="AY748" s="197" t="s">
        <v>310</v>
      </c>
    </row>
    <row r="749" spans="2:65" s="1" customFormat="1" ht="16.5" customHeight="1">
      <c r="B749" s="31"/>
      <c r="C749" s="208" t="s">
        <v>1426</v>
      </c>
      <c r="D749" s="208" t="s">
        <v>422</v>
      </c>
      <c r="E749" s="209" t="s">
        <v>4196</v>
      </c>
      <c r="F749" s="210" t="s">
        <v>4197</v>
      </c>
      <c r="G749" s="211" t="s">
        <v>720</v>
      </c>
      <c r="H749" s="212">
        <v>2</v>
      </c>
      <c r="I749" s="213"/>
      <c r="J749" s="212">
        <f>ROUND(I749*H749,2)</f>
        <v>0</v>
      </c>
      <c r="K749" s="210" t="s">
        <v>402</v>
      </c>
      <c r="L749" s="214"/>
      <c r="M749" s="215" t="s">
        <v>1</v>
      </c>
      <c r="N749" s="216" t="s">
        <v>41</v>
      </c>
      <c r="O749" s="57"/>
      <c r="P749" s="183">
        <f>O749*H749</f>
        <v>0</v>
      </c>
      <c r="Q749" s="183">
        <v>0</v>
      </c>
      <c r="R749" s="183">
        <f>Q749*H749</f>
        <v>0</v>
      </c>
      <c r="S749" s="183">
        <v>0</v>
      </c>
      <c r="T749" s="184">
        <f>S749*H749</f>
        <v>0</v>
      </c>
      <c r="AR749" s="14" t="s">
        <v>391</v>
      </c>
      <c r="AT749" s="14" t="s">
        <v>422</v>
      </c>
      <c r="AU749" s="14" t="s">
        <v>106</v>
      </c>
      <c r="AY749" s="14" t="s">
        <v>310</v>
      </c>
      <c r="BE749" s="185">
        <f>IF(N749="základní",J749,0)</f>
        <v>0</v>
      </c>
      <c r="BF749" s="185">
        <f>IF(N749="snížená",J749,0)</f>
        <v>0</v>
      </c>
      <c r="BG749" s="185">
        <f>IF(N749="zákl. přenesená",J749,0)</f>
        <v>0</v>
      </c>
      <c r="BH749" s="185">
        <f>IF(N749="sníž. přenesená",J749,0)</f>
        <v>0</v>
      </c>
      <c r="BI749" s="185">
        <f>IF(N749="nulová",J749,0)</f>
        <v>0</v>
      </c>
      <c r="BJ749" s="14" t="s">
        <v>106</v>
      </c>
      <c r="BK749" s="185">
        <f>ROUND(I749*H749,2)</f>
        <v>0</v>
      </c>
      <c r="BL749" s="14" t="s">
        <v>314</v>
      </c>
      <c r="BM749" s="14" t="s">
        <v>4198</v>
      </c>
    </row>
    <row r="750" spans="2:51" s="11" customFormat="1" ht="11.25">
      <c r="B750" s="186"/>
      <c r="C750" s="187"/>
      <c r="D750" s="188" t="s">
        <v>325</v>
      </c>
      <c r="E750" s="189" t="s">
        <v>1507</v>
      </c>
      <c r="F750" s="190" t="s">
        <v>106</v>
      </c>
      <c r="G750" s="187"/>
      <c r="H750" s="191">
        <v>2</v>
      </c>
      <c r="I750" s="192"/>
      <c r="J750" s="187"/>
      <c r="K750" s="187"/>
      <c r="L750" s="193"/>
      <c r="M750" s="194"/>
      <c r="N750" s="195"/>
      <c r="O750" s="195"/>
      <c r="P750" s="195"/>
      <c r="Q750" s="195"/>
      <c r="R750" s="195"/>
      <c r="S750" s="195"/>
      <c r="T750" s="196"/>
      <c r="AT750" s="197" t="s">
        <v>325</v>
      </c>
      <c r="AU750" s="197" t="s">
        <v>106</v>
      </c>
      <c r="AV750" s="11" t="s">
        <v>106</v>
      </c>
      <c r="AW750" s="11" t="s">
        <v>31</v>
      </c>
      <c r="AX750" s="11" t="s">
        <v>77</v>
      </c>
      <c r="AY750" s="197" t="s">
        <v>310</v>
      </c>
    </row>
    <row r="751" spans="2:65" s="1" customFormat="1" ht="16.5" customHeight="1">
      <c r="B751" s="31"/>
      <c r="C751" s="208" t="s">
        <v>1432</v>
      </c>
      <c r="D751" s="208" t="s">
        <v>422</v>
      </c>
      <c r="E751" s="209" t="s">
        <v>4199</v>
      </c>
      <c r="F751" s="210" t="s">
        <v>4200</v>
      </c>
      <c r="G751" s="211" t="s">
        <v>720</v>
      </c>
      <c r="H751" s="212">
        <v>2</v>
      </c>
      <c r="I751" s="213"/>
      <c r="J751" s="212">
        <f>ROUND(I751*H751,2)</f>
        <v>0</v>
      </c>
      <c r="K751" s="210" t="s">
        <v>402</v>
      </c>
      <c r="L751" s="214"/>
      <c r="M751" s="215" t="s">
        <v>1</v>
      </c>
      <c r="N751" s="216" t="s">
        <v>41</v>
      </c>
      <c r="O751" s="57"/>
      <c r="P751" s="183">
        <f>O751*H751</f>
        <v>0</v>
      </c>
      <c r="Q751" s="183">
        <v>0</v>
      </c>
      <c r="R751" s="183">
        <f>Q751*H751</f>
        <v>0</v>
      </c>
      <c r="S751" s="183">
        <v>0</v>
      </c>
      <c r="T751" s="184">
        <f>S751*H751</f>
        <v>0</v>
      </c>
      <c r="AR751" s="14" t="s">
        <v>391</v>
      </c>
      <c r="AT751" s="14" t="s">
        <v>422</v>
      </c>
      <c r="AU751" s="14" t="s">
        <v>106</v>
      </c>
      <c r="AY751" s="14" t="s">
        <v>310</v>
      </c>
      <c r="BE751" s="185">
        <f>IF(N751="základní",J751,0)</f>
        <v>0</v>
      </c>
      <c r="BF751" s="185">
        <f>IF(N751="snížená",J751,0)</f>
        <v>0</v>
      </c>
      <c r="BG751" s="185">
        <f>IF(N751="zákl. přenesená",J751,0)</f>
        <v>0</v>
      </c>
      <c r="BH751" s="185">
        <f>IF(N751="sníž. přenesená",J751,0)</f>
        <v>0</v>
      </c>
      <c r="BI751" s="185">
        <f>IF(N751="nulová",J751,0)</f>
        <v>0</v>
      </c>
      <c r="BJ751" s="14" t="s">
        <v>106</v>
      </c>
      <c r="BK751" s="185">
        <f>ROUND(I751*H751,2)</f>
        <v>0</v>
      </c>
      <c r="BL751" s="14" t="s">
        <v>314</v>
      </c>
      <c r="BM751" s="14" t="s">
        <v>4201</v>
      </c>
    </row>
    <row r="752" spans="2:51" s="11" customFormat="1" ht="11.25">
      <c r="B752" s="186"/>
      <c r="C752" s="187"/>
      <c r="D752" s="188" t="s">
        <v>325</v>
      </c>
      <c r="E752" s="189" t="s">
        <v>3089</v>
      </c>
      <c r="F752" s="190" t="s">
        <v>106</v>
      </c>
      <c r="G752" s="187"/>
      <c r="H752" s="191">
        <v>2</v>
      </c>
      <c r="I752" s="192"/>
      <c r="J752" s="187"/>
      <c r="K752" s="187"/>
      <c r="L752" s="193"/>
      <c r="M752" s="194"/>
      <c r="N752" s="195"/>
      <c r="O752" s="195"/>
      <c r="P752" s="195"/>
      <c r="Q752" s="195"/>
      <c r="R752" s="195"/>
      <c r="S752" s="195"/>
      <c r="T752" s="196"/>
      <c r="AT752" s="197" t="s">
        <v>325</v>
      </c>
      <c r="AU752" s="197" t="s">
        <v>106</v>
      </c>
      <c r="AV752" s="11" t="s">
        <v>106</v>
      </c>
      <c r="AW752" s="11" t="s">
        <v>31</v>
      </c>
      <c r="AX752" s="11" t="s">
        <v>77</v>
      </c>
      <c r="AY752" s="197" t="s">
        <v>310</v>
      </c>
    </row>
    <row r="753" spans="2:65" s="1" customFormat="1" ht="22.5" customHeight="1">
      <c r="B753" s="31"/>
      <c r="C753" s="208" t="s">
        <v>1437</v>
      </c>
      <c r="D753" s="208" t="s">
        <v>422</v>
      </c>
      <c r="E753" s="209" t="s">
        <v>4202</v>
      </c>
      <c r="F753" s="210" t="s">
        <v>4203</v>
      </c>
      <c r="G753" s="211" t="s">
        <v>720</v>
      </c>
      <c r="H753" s="212">
        <v>1</v>
      </c>
      <c r="I753" s="213"/>
      <c r="J753" s="212">
        <f>ROUND(I753*H753,2)</f>
        <v>0</v>
      </c>
      <c r="K753" s="210" t="s">
        <v>402</v>
      </c>
      <c r="L753" s="214"/>
      <c r="M753" s="215" t="s">
        <v>1</v>
      </c>
      <c r="N753" s="216" t="s">
        <v>41</v>
      </c>
      <c r="O753" s="57"/>
      <c r="P753" s="183">
        <f>O753*H753</f>
        <v>0</v>
      </c>
      <c r="Q753" s="183">
        <v>0</v>
      </c>
      <c r="R753" s="183">
        <f>Q753*H753</f>
        <v>0</v>
      </c>
      <c r="S753" s="183">
        <v>0</v>
      </c>
      <c r="T753" s="184">
        <f>S753*H753</f>
        <v>0</v>
      </c>
      <c r="AR753" s="14" t="s">
        <v>391</v>
      </c>
      <c r="AT753" s="14" t="s">
        <v>422</v>
      </c>
      <c r="AU753" s="14" t="s">
        <v>106</v>
      </c>
      <c r="AY753" s="14" t="s">
        <v>310</v>
      </c>
      <c r="BE753" s="185">
        <f>IF(N753="základní",J753,0)</f>
        <v>0</v>
      </c>
      <c r="BF753" s="185">
        <f>IF(N753="snížená",J753,0)</f>
        <v>0</v>
      </c>
      <c r="BG753" s="185">
        <f>IF(N753="zákl. přenesená",J753,0)</f>
        <v>0</v>
      </c>
      <c r="BH753" s="185">
        <f>IF(N753="sníž. přenesená",J753,0)</f>
        <v>0</v>
      </c>
      <c r="BI753" s="185">
        <f>IF(N753="nulová",J753,0)</f>
        <v>0</v>
      </c>
      <c r="BJ753" s="14" t="s">
        <v>106</v>
      </c>
      <c r="BK753" s="185">
        <f>ROUND(I753*H753,2)</f>
        <v>0</v>
      </c>
      <c r="BL753" s="14" t="s">
        <v>314</v>
      </c>
      <c r="BM753" s="14" t="s">
        <v>4204</v>
      </c>
    </row>
    <row r="754" spans="2:51" s="11" customFormat="1" ht="11.25">
      <c r="B754" s="186"/>
      <c r="C754" s="187"/>
      <c r="D754" s="188" t="s">
        <v>325</v>
      </c>
      <c r="E754" s="189" t="s">
        <v>1349</v>
      </c>
      <c r="F754" s="190" t="s">
        <v>77</v>
      </c>
      <c r="G754" s="187"/>
      <c r="H754" s="191">
        <v>1</v>
      </c>
      <c r="I754" s="192"/>
      <c r="J754" s="187"/>
      <c r="K754" s="187"/>
      <c r="L754" s="193"/>
      <c r="M754" s="194"/>
      <c r="N754" s="195"/>
      <c r="O754" s="195"/>
      <c r="P754" s="195"/>
      <c r="Q754" s="195"/>
      <c r="R754" s="195"/>
      <c r="S754" s="195"/>
      <c r="T754" s="196"/>
      <c r="AT754" s="197" t="s">
        <v>325</v>
      </c>
      <c r="AU754" s="197" t="s">
        <v>106</v>
      </c>
      <c r="AV754" s="11" t="s">
        <v>106</v>
      </c>
      <c r="AW754" s="11" t="s">
        <v>31</v>
      </c>
      <c r="AX754" s="11" t="s">
        <v>77</v>
      </c>
      <c r="AY754" s="197" t="s">
        <v>310</v>
      </c>
    </row>
    <row r="755" spans="2:65" s="1" customFormat="1" ht="16.5" customHeight="1">
      <c r="B755" s="31"/>
      <c r="C755" s="208" t="s">
        <v>1442</v>
      </c>
      <c r="D755" s="208" t="s">
        <v>422</v>
      </c>
      <c r="E755" s="209" t="s">
        <v>4205</v>
      </c>
      <c r="F755" s="210" t="s">
        <v>4206</v>
      </c>
      <c r="G755" s="211" t="s">
        <v>720</v>
      </c>
      <c r="H755" s="212">
        <v>1</v>
      </c>
      <c r="I755" s="213"/>
      <c r="J755" s="212">
        <f>ROUND(I755*H755,2)</f>
        <v>0</v>
      </c>
      <c r="K755" s="210" t="s">
        <v>402</v>
      </c>
      <c r="L755" s="214"/>
      <c r="M755" s="215" t="s">
        <v>1</v>
      </c>
      <c r="N755" s="216" t="s">
        <v>41</v>
      </c>
      <c r="O755" s="57"/>
      <c r="P755" s="183">
        <f>O755*H755</f>
        <v>0</v>
      </c>
      <c r="Q755" s="183">
        <v>0</v>
      </c>
      <c r="R755" s="183">
        <f>Q755*H755</f>
        <v>0</v>
      </c>
      <c r="S755" s="183">
        <v>0</v>
      </c>
      <c r="T755" s="184">
        <f>S755*H755</f>
        <v>0</v>
      </c>
      <c r="AR755" s="14" t="s">
        <v>391</v>
      </c>
      <c r="AT755" s="14" t="s">
        <v>422</v>
      </c>
      <c r="AU755" s="14" t="s">
        <v>106</v>
      </c>
      <c r="AY755" s="14" t="s">
        <v>310</v>
      </c>
      <c r="BE755" s="185">
        <f>IF(N755="základní",J755,0)</f>
        <v>0</v>
      </c>
      <c r="BF755" s="185">
        <f>IF(N755="snížená",J755,0)</f>
        <v>0</v>
      </c>
      <c r="BG755" s="185">
        <f>IF(N755="zákl. přenesená",J755,0)</f>
        <v>0</v>
      </c>
      <c r="BH755" s="185">
        <f>IF(N755="sníž. přenesená",J755,0)</f>
        <v>0</v>
      </c>
      <c r="BI755" s="185">
        <f>IF(N755="nulová",J755,0)</f>
        <v>0</v>
      </c>
      <c r="BJ755" s="14" t="s">
        <v>106</v>
      </c>
      <c r="BK755" s="185">
        <f>ROUND(I755*H755,2)</f>
        <v>0</v>
      </c>
      <c r="BL755" s="14" t="s">
        <v>314</v>
      </c>
      <c r="BM755" s="14" t="s">
        <v>4207</v>
      </c>
    </row>
    <row r="756" spans="2:51" s="11" customFormat="1" ht="11.25">
      <c r="B756" s="186"/>
      <c r="C756" s="187"/>
      <c r="D756" s="188" t="s">
        <v>325</v>
      </c>
      <c r="E756" s="189" t="s">
        <v>1355</v>
      </c>
      <c r="F756" s="190" t="s">
        <v>77</v>
      </c>
      <c r="G756" s="187"/>
      <c r="H756" s="191">
        <v>1</v>
      </c>
      <c r="I756" s="192"/>
      <c r="J756" s="187"/>
      <c r="K756" s="187"/>
      <c r="L756" s="193"/>
      <c r="M756" s="194"/>
      <c r="N756" s="195"/>
      <c r="O756" s="195"/>
      <c r="P756" s="195"/>
      <c r="Q756" s="195"/>
      <c r="R756" s="195"/>
      <c r="S756" s="195"/>
      <c r="T756" s="196"/>
      <c r="AT756" s="197" t="s">
        <v>325</v>
      </c>
      <c r="AU756" s="197" t="s">
        <v>106</v>
      </c>
      <c r="AV756" s="11" t="s">
        <v>106</v>
      </c>
      <c r="AW756" s="11" t="s">
        <v>31</v>
      </c>
      <c r="AX756" s="11" t="s">
        <v>77</v>
      </c>
      <c r="AY756" s="197" t="s">
        <v>310</v>
      </c>
    </row>
    <row r="757" spans="2:65" s="1" customFormat="1" ht="16.5" customHeight="1">
      <c r="B757" s="31"/>
      <c r="C757" s="208" t="s">
        <v>1448</v>
      </c>
      <c r="D757" s="208" t="s">
        <v>422</v>
      </c>
      <c r="E757" s="209" t="s">
        <v>4208</v>
      </c>
      <c r="F757" s="210" t="s">
        <v>4209</v>
      </c>
      <c r="G757" s="211" t="s">
        <v>720</v>
      </c>
      <c r="H757" s="212">
        <v>2</v>
      </c>
      <c r="I757" s="213"/>
      <c r="J757" s="212">
        <f>ROUND(I757*H757,2)</f>
        <v>0</v>
      </c>
      <c r="K757" s="210" t="s">
        <v>402</v>
      </c>
      <c r="L757" s="214"/>
      <c r="M757" s="215" t="s">
        <v>1</v>
      </c>
      <c r="N757" s="216" t="s">
        <v>41</v>
      </c>
      <c r="O757" s="57"/>
      <c r="P757" s="183">
        <f>O757*H757</f>
        <v>0</v>
      </c>
      <c r="Q757" s="183">
        <v>0</v>
      </c>
      <c r="R757" s="183">
        <f>Q757*H757</f>
        <v>0</v>
      </c>
      <c r="S757" s="183">
        <v>0</v>
      </c>
      <c r="T757" s="184">
        <f>S757*H757</f>
        <v>0</v>
      </c>
      <c r="AR757" s="14" t="s">
        <v>391</v>
      </c>
      <c r="AT757" s="14" t="s">
        <v>422</v>
      </c>
      <c r="AU757" s="14" t="s">
        <v>106</v>
      </c>
      <c r="AY757" s="14" t="s">
        <v>310</v>
      </c>
      <c r="BE757" s="185">
        <f>IF(N757="základní",J757,0)</f>
        <v>0</v>
      </c>
      <c r="BF757" s="185">
        <f>IF(N757="snížená",J757,0)</f>
        <v>0</v>
      </c>
      <c r="BG757" s="185">
        <f>IF(N757="zákl. přenesená",J757,0)</f>
        <v>0</v>
      </c>
      <c r="BH757" s="185">
        <f>IF(N757="sníž. přenesená",J757,0)</f>
        <v>0</v>
      </c>
      <c r="BI757" s="185">
        <f>IF(N757="nulová",J757,0)</f>
        <v>0</v>
      </c>
      <c r="BJ757" s="14" t="s">
        <v>106</v>
      </c>
      <c r="BK757" s="185">
        <f>ROUND(I757*H757,2)</f>
        <v>0</v>
      </c>
      <c r="BL757" s="14" t="s">
        <v>314</v>
      </c>
      <c r="BM757" s="14" t="s">
        <v>4210</v>
      </c>
    </row>
    <row r="758" spans="2:51" s="11" customFormat="1" ht="11.25">
      <c r="B758" s="186"/>
      <c r="C758" s="187"/>
      <c r="D758" s="188" t="s">
        <v>325</v>
      </c>
      <c r="E758" s="189" t="s">
        <v>1361</v>
      </c>
      <c r="F758" s="190" t="s">
        <v>106</v>
      </c>
      <c r="G758" s="187"/>
      <c r="H758" s="191">
        <v>2</v>
      </c>
      <c r="I758" s="192"/>
      <c r="J758" s="187"/>
      <c r="K758" s="187"/>
      <c r="L758" s="193"/>
      <c r="M758" s="194"/>
      <c r="N758" s="195"/>
      <c r="O758" s="195"/>
      <c r="P758" s="195"/>
      <c r="Q758" s="195"/>
      <c r="R758" s="195"/>
      <c r="S758" s="195"/>
      <c r="T758" s="196"/>
      <c r="AT758" s="197" t="s">
        <v>325</v>
      </c>
      <c r="AU758" s="197" t="s">
        <v>106</v>
      </c>
      <c r="AV758" s="11" t="s">
        <v>106</v>
      </c>
      <c r="AW758" s="11" t="s">
        <v>31</v>
      </c>
      <c r="AX758" s="11" t="s">
        <v>77</v>
      </c>
      <c r="AY758" s="197" t="s">
        <v>310</v>
      </c>
    </row>
    <row r="759" spans="2:65" s="1" customFormat="1" ht="16.5" customHeight="1">
      <c r="B759" s="31"/>
      <c r="C759" s="208" t="s">
        <v>1453</v>
      </c>
      <c r="D759" s="208" t="s">
        <v>422</v>
      </c>
      <c r="E759" s="209" t="s">
        <v>4211</v>
      </c>
      <c r="F759" s="210" t="s">
        <v>4212</v>
      </c>
      <c r="G759" s="211" t="s">
        <v>720</v>
      </c>
      <c r="H759" s="212">
        <v>1</v>
      </c>
      <c r="I759" s="213"/>
      <c r="J759" s="212">
        <f>ROUND(I759*H759,2)</f>
        <v>0</v>
      </c>
      <c r="K759" s="210" t="s">
        <v>402</v>
      </c>
      <c r="L759" s="214"/>
      <c r="M759" s="215" t="s">
        <v>1</v>
      </c>
      <c r="N759" s="216" t="s">
        <v>41</v>
      </c>
      <c r="O759" s="57"/>
      <c r="P759" s="183">
        <f>O759*H759</f>
        <v>0</v>
      </c>
      <c r="Q759" s="183">
        <v>0</v>
      </c>
      <c r="R759" s="183">
        <f>Q759*H759</f>
        <v>0</v>
      </c>
      <c r="S759" s="183">
        <v>0</v>
      </c>
      <c r="T759" s="184">
        <f>S759*H759</f>
        <v>0</v>
      </c>
      <c r="AR759" s="14" t="s">
        <v>391</v>
      </c>
      <c r="AT759" s="14" t="s">
        <v>422</v>
      </c>
      <c r="AU759" s="14" t="s">
        <v>106</v>
      </c>
      <c r="AY759" s="14" t="s">
        <v>310</v>
      </c>
      <c r="BE759" s="185">
        <f>IF(N759="základní",J759,0)</f>
        <v>0</v>
      </c>
      <c r="BF759" s="185">
        <f>IF(N759="snížená",J759,0)</f>
        <v>0</v>
      </c>
      <c r="BG759" s="185">
        <f>IF(N759="zákl. přenesená",J759,0)</f>
        <v>0</v>
      </c>
      <c r="BH759" s="185">
        <f>IF(N759="sníž. přenesená",J759,0)</f>
        <v>0</v>
      </c>
      <c r="BI759" s="185">
        <f>IF(N759="nulová",J759,0)</f>
        <v>0</v>
      </c>
      <c r="BJ759" s="14" t="s">
        <v>106</v>
      </c>
      <c r="BK759" s="185">
        <f>ROUND(I759*H759,2)</f>
        <v>0</v>
      </c>
      <c r="BL759" s="14" t="s">
        <v>314</v>
      </c>
      <c r="BM759" s="14" t="s">
        <v>4213</v>
      </c>
    </row>
    <row r="760" spans="2:51" s="11" customFormat="1" ht="11.25">
      <c r="B760" s="186"/>
      <c r="C760" s="187"/>
      <c r="D760" s="188" t="s">
        <v>325</v>
      </c>
      <c r="E760" s="189" t="s">
        <v>1367</v>
      </c>
      <c r="F760" s="190" t="s">
        <v>77</v>
      </c>
      <c r="G760" s="187"/>
      <c r="H760" s="191">
        <v>1</v>
      </c>
      <c r="I760" s="192"/>
      <c r="J760" s="187"/>
      <c r="K760" s="187"/>
      <c r="L760" s="193"/>
      <c r="M760" s="194"/>
      <c r="N760" s="195"/>
      <c r="O760" s="195"/>
      <c r="P760" s="195"/>
      <c r="Q760" s="195"/>
      <c r="R760" s="195"/>
      <c r="S760" s="195"/>
      <c r="T760" s="196"/>
      <c r="AT760" s="197" t="s">
        <v>325</v>
      </c>
      <c r="AU760" s="197" t="s">
        <v>106</v>
      </c>
      <c r="AV760" s="11" t="s">
        <v>106</v>
      </c>
      <c r="AW760" s="11" t="s">
        <v>31</v>
      </c>
      <c r="AX760" s="11" t="s">
        <v>77</v>
      </c>
      <c r="AY760" s="197" t="s">
        <v>310</v>
      </c>
    </row>
    <row r="761" spans="2:65" s="1" customFormat="1" ht="16.5" customHeight="1">
      <c r="B761" s="31"/>
      <c r="C761" s="208" t="s">
        <v>1459</v>
      </c>
      <c r="D761" s="208" t="s">
        <v>422</v>
      </c>
      <c r="E761" s="209" t="s">
        <v>4214</v>
      </c>
      <c r="F761" s="210" t="s">
        <v>4215</v>
      </c>
      <c r="G761" s="211" t="s">
        <v>720</v>
      </c>
      <c r="H761" s="212">
        <v>1</v>
      </c>
      <c r="I761" s="213"/>
      <c r="J761" s="212">
        <f>ROUND(I761*H761,2)</f>
        <v>0</v>
      </c>
      <c r="K761" s="210" t="s">
        <v>402</v>
      </c>
      <c r="L761" s="214"/>
      <c r="M761" s="215" t="s">
        <v>1</v>
      </c>
      <c r="N761" s="216" t="s">
        <v>41</v>
      </c>
      <c r="O761" s="57"/>
      <c r="P761" s="183">
        <f>O761*H761</f>
        <v>0</v>
      </c>
      <c r="Q761" s="183">
        <v>0</v>
      </c>
      <c r="R761" s="183">
        <f>Q761*H761</f>
        <v>0</v>
      </c>
      <c r="S761" s="183">
        <v>0</v>
      </c>
      <c r="T761" s="184">
        <f>S761*H761</f>
        <v>0</v>
      </c>
      <c r="AR761" s="14" t="s">
        <v>391</v>
      </c>
      <c r="AT761" s="14" t="s">
        <v>422</v>
      </c>
      <c r="AU761" s="14" t="s">
        <v>106</v>
      </c>
      <c r="AY761" s="14" t="s">
        <v>310</v>
      </c>
      <c r="BE761" s="185">
        <f>IF(N761="základní",J761,0)</f>
        <v>0</v>
      </c>
      <c r="BF761" s="185">
        <f>IF(N761="snížená",J761,0)</f>
        <v>0</v>
      </c>
      <c r="BG761" s="185">
        <f>IF(N761="zákl. přenesená",J761,0)</f>
        <v>0</v>
      </c>
      <c r="BH761" s="185">
        <f>IF(N761="sníž. přenesená",J761,0)</f>
        <v>0</v>
      </c>
      <c r="BI761" s="185">
        <f>IF(N761="nulová",J761,0)</f>
        <v>0</v>
      </c>
      <c r="BJ761" s="14" t="s">
        <v>106</v>
      </c>
      <c r="BK761" s="185">
        <f>ROUND(I761*H761,2)</f>
        <v>0</v>
      </c>
      <c r="BL761" s="14" t="s">
        <v>314</v>
      </c>
      <c r="BM761" s="14" t="s">
        <v>4216</v>
      </c>
    </row>
    <row r="762" spans="2:51" s="11" customFormat="1" ht="11.25">
      <c r="B762" s="186"/>
      <c r="C762" s="187"/>
      <c r="D762" s="188" t="s">
        <v>325</v>
      </c>
      <c r="E762" s="189" t="s">
        <v>1373</v>
      </c>
      <c r="F762" s="190" t="s">
        <v>77</v>
      </c>
      <c r="G762" s="187"/>
      <c r="H762" s="191">
        <v>1</v>
      </c>
      <c r="I762" s="192"/>
      <c r="J762" s="187"/>
      <c r="K762" s="187"/>
      <c r="L762" s="193"/>
      <c r="M762" s="194"/>
      <c r="N762" s="195"/>
      <c r="O762" s="195"/>
      <c r="P762" s="195"/>
      <c r="Q762" s="195"/>
      <c r="R762" s="195"/>
      <c r="S762" s="195"/>
      <c r="T762" s="196"/>
      <c r="AT762" s="197" t="s">
        <v>325</v>
      </c>
      <c r="AU762" s="197" t="s">
        <v>106</v>
      </c>
      <c r="AV762" s="11" t="s">
        <v>106</v>
      </c>
      <c r="AW762" s="11" t="s">
        <v>31</v>
      </c>
      <c r="AX762" s="11" t="s">
        <v>77</v>
      </c>
      <c r="AY762" s="197" t="s">
        <v>310</v>
      </c>
    </row>
    <row r="763" spans="2:65" s="1" customFormat="1" ht="22.5" customHeight="1">
      <c r="B763" s="31"/>
      <c r="C763" s="175" t="s">
        <v>1465</v>
      </c>
      <c r="D763" s="175" t="s">
        <v>317</v>
      </c>
      <c r="E763" s="176" t="s">
        <v>4217</v>
      </c>
      <c r="F763" s="177" t="s">
        <v>4218</v>
      </c>
      <c r="G763" s="178" t="s">
        <v>832</v>
      </c>
      <c r="H763" s="179">
        <v>0.85</v>
      </c>
      <c r="I763" s="180"/>
      <c r="J763" s="179">
        <f>ROUND(I763*H763,2)</f>
        <v>0</v>
      </c>
      <c r="K763" s="177" t="s">
        <v>321</v>
      </c>
      <c r="L763" s="35"/>
      <c r="M763" s="181" t="s">
        <v>1</v>
      </c>
      <c r="N763" s="182" t="s">
        <v>41</v>
      </c>
      <c r="O763" s="57"/>
      <c r="P763" s="183">
        <f>O763*H763</f>
        <v>0</v>
      </c>
      <c r="Q763" s="183">
        <v>0</v>
      </c>
      <c r="R763" s="183">
        <f>Q763*H763</f>
        <v>0</v>
      </c>
      <c r="S763" s="183">
        <v>0</v>
      </c>
      <c r="T763" s="184">
        <f>S763*H763</f>
        <v>0</v>
      </c>
      <c r="AR763" s="14" t="s">
        <v>314</v>
      </c>
      <c r="AT763" s="14" t="s">
        <v>317</v>
      </c>
      <c r="AU763" s="14" t="s">
        <v>106</v>
      </c>
      <c r="AY763" s="14" t="s">
        <v>310</v>
      </c>
      <c r="BE763" s="185">
        <f>IF(N763="základní",J763,0)</f>
        <v>0</v>
      </c>
      <c r="BF763" s="185">
        <f>IF(N763="snížená",J763,0)</f>
        <v>0</v>
      </c>
      <c r="BG763" s="185">
        <f>IF(N763="zákl. přenesená",J763,0)</f>
        <v>0</v>
      </c>
      <c r="BH763" s="185">
        <f>IF(N763="sníž. přenesená",J763,0)</f>
        <v>0</v>
      </c>
      <c r="BI763" s="185">
        <f>IF(N763="nulová",J763,0)</f>
        <v>0</v>
      </c>
      <c r="BJ763" s="14" t="s">
        <v>106</v>
      </c>
      <c r="BK763" s="185">
        <f>ROUND(I763*H763,2)</f>
        <v>0</v>
      </c>
      <c r="BL763" s="14" t="s">
        <v>314</v>
      </c>
      <c r="BM763" s="14" t="s">
        <v>4219</v>
      </c>
    </row>
    <row r="764" spans="2:63" s="10" customFormat="1" ht="22.9" customHeight="1">
      <c r="B764" s="159"/>
      <c r="C764" s="160"/>
      <c r="D764" s="161" t="s">
        <v>68</v>
      </c>
      <c r="E764" s="173" t="s">
        <v>4220</v>
      </c>
      <c r="F764" s="173" t="s">
        <v>4221</v>
      </c>
      <c r="G764" s="160"/>
      <c r="H764" s="160"/>
      <c r="I764" s="163"/>
      <c r="J764" s="174">
        <f>BK764</f>
        <v>0</v>
      </c>
      <c r="K764" s="160"/>
      <c r="L764" s="165"/>
      <c r="M764" s="166"/>
      <c r="N764" s="167"/>
      <c r="O764" s="167"/>
      <c r="P764" s="168">
        <f>SUM(P765:P787)</f>
        <v>0</v>
      </c>
      <c r="Q764" s="167"/>
      <c r="R764" s="168">
        <f>SUM(R765:R787)</f>
        <v>0.25110000000000005</v>
      </c>
      <c r="S764" s="167"/>
      <c r="T764" s="169">
        <f>SUM(T765:T787)</f>
        <v>0</v>
      </c>
      <c r="AR764" s="170" t="s">
        <v>314</v>
      </c>
      <c r="AT764" s="171" t="s">
        <v>68</v>
      </c>
      <c r="AU764" s="171" t="s">
        <v>77</v>
      </c>
      <c r="AY764" s="170" t="s">
        <v>310</v>
      </c>
      <c r="BK764" s="172">
        <f>SUM(BK765:BK787)</f>
        <v>0</v>
      </c>
    </row>
    <row r="765" spans="2:65" s="1" customFormat="1" ht="16.5" customHeight="1">
      <c r="B765" s="31"/>
      <c r="C765" s="175" t="s">
        <v>1471</v>
      </c>
      <c r="D765" s="175" t="s">
        <v>317</v>
      </c>
      <c r="E765" s="176" t="s">
        <v>4222</v>
      </c>
      <c r="F765" s="177" t="s">
        <v>4223</v>
      </c>
      <c r="G765" s="178" t="s">
        <v>1084</v>
      </c>
      <c r="H765" s="179">
        <v>2</v>
      </c>
      <c r="I765" s="180"/>
      <c r="J765" s="179">
        <f>ROUND(I765*H765,2)</f>
        <v>0</v>
      </c>
      <c r="K765" s="177" t="s">
        <v>321</v>
      </c>
      <c r="L765" s="35"/>
      <c r="M765" s="181" t="s">
        <v>1</v>
      </c>
      <c r="N765" s="182" t="s">
        <v>41</v>
      </c>
      <c r="O765" s="57"/>
      <c r="P765" s="183">
        <f>O765*H765</f>
        <v>0</v>
      </c>
      <c r="Q765" s="183">
        <v>0.04091</v>
      </c>
      <c r="R765" s="183">
        <f>Q765*H765</f>
        <v>0.08182</v>
      </c>
      <c r="S765" s="183">
        <v>0</v>
      </c>
      <c r="T765" s="184">
        <f>S765*H765</f>
        <v>0</v>
      </c>
      <c r="AR765" s="14" t="s">
        <v>314</v>
      </c>
      <c r="AT765" s="14" t="s">
        <v>317</v>
      </c>
      <c r="AU765" s="14" t="s">
        <v>106</v>
      </c>
      <c r="AY765" s="14" t="s">
        <v>310</v>
      </c>
      <c r="BE765" s="185">
        <f>IF(N765="základní",J765,0)</f>
        <v>0</v>
      </c>
      <c r="BF765" s="185">
        <f>IF(N765="snížená",J765,0)</f>
        <v>0</v>
      </c>
      <c r="BG765" s="185">
        <f>IF(N765="zákl. přenesená",J765,0)</f>
        <v>0</v>
      </c>
      <c r="BH765" s="185">
        <f>IF(N765="sníž. přenesená",J765,0)</f>
        <v>0</v>
      </c>
      <c r="BI765" s="185">
        <f>IF(N765="nulová",J765,0)</f>
        <v>0</v>
      </c>
      <c r="BJ765" s="14" t="s">
        <v>106</v>
      </c>
      <c r="BK765" s="185">
        <f>ROUND(I765*H765,2)</f>
        <v>0</v>
      </c>
      <c r="BL765" s="14" t="s">
        <v>314</v>
      </c>
      <c r="BM765" s="14" t="s">
        <v>4224</v>
      </c>
    </row>
    <row r="766" spans="2:51" s="11" customFormat="1" ht="11.25">
      <c r="B766" s="186"/>
      <c r="C766" s="187"/>
      <c r="D766" s="188" t="s">
        <v>325</v>
      </c>
      <c r="E766" s="189" t="s">
        <v>1385</v>
      </c>
      <c r="F766" s="190" t="s">
        <v>106</v>
      </c>
      <c r="G766" s="187"/>
      <c r="H766" s="191">
        <v>2</v>
      </c>
      <c r="I766" s="192"/>
      <c r="J766" s="187"/>
      <c r="K766" s="187"/>
      <c r="L766" s="193"/>
      <c r="M766" s="194"/>
      <c r="N766" s="195"/>
      <c r="O766" s="195"/>
      <c r="P766" s="195"/>
      <c r="Q766" s="195"/>
      <c r="R766" s="195"/>
      <c r="S766" s="195"/>
      <c r="T766" s="196"/>
      <c r="AT766" s="197" t="s">
        <v>325</v>
      </c>
      <c r="AU766" s="197" t="s">
        <v>106</v>
      </c>
      <c r="AV766" s="11" t="s">
        <v>106</v>
      </c>
      <c r="AW766" s="11" t="s">
        <v>31</v>
      </c>
      <c r="AX766" s="11" t="s">
        <v>77</v>
      </c>
      <c r="AY766" s="197" t="s">
        <v>310</v>
      </c>
    </row>
    <row r="767" spans="2:65" s="1" customFormat="1" ht="22.5" customHeight="1">
      <c r="B767" s="31"/>
      <c r="C767" s="175" t="s">
        <v>1476</v>
      </c>
      <c r="D767" s="175" t="s">
        <v>317</v>
      </c>
      <c r="E767" s="176" t="s">
        <v>4225</v>
      </c>
      <c r="F767" s="177" t="s">
        <v>4226</v>
      </c>
      <c r="G767" s="178" t="s">
        <v>1084</v>
      </c>
      <c r="H767" s="179">
        <v>4</v>
      </c>
      <c r="I767" s="180"/>
      <c r="J767" s="179">
        <f>ROUND(I767*H767,2)</f>
        <v>0</v>
      </c>
      <c r="K767" s="177" t="s">
        <v>321</v>
      </c>
      <c r="L767" s="35"/>
      <c r="M767" s="181" t="s">
        <v>1</v>
      </c>
      <c r="N767" s="182" t="s">
        <v>41</v>
      </c>
      <c r="O767" s="57"/>
      <c r="P767" s="183">
        <f>O767*H767</f>
        <v>0</v>
      </c>
      <c r="Q767" s="183">
        <v>0.01127</v>
      </c>
      <c r="R767" s="183">
        <f>Q767*H767</f>
        <v>0.04508</v>
      </c>
      <c r="S767" s="183">
        <v>0</v>
      </c>
      <c r="T767" s="184">
        <f>S767*H767</f>
        <v>0</v>
      </c>
      <c r="AR767" s="14" t="s">
        <v>314</v>
      </c>
      <c r="AT767" s="14" t="s">
        <v>317</v>
      </c>
      <c r="AU767" s="14" t="s">
        <v>106</v>
      </c>
      <c r="AY767" s="14" t="s">
        <v>310</v>
      </c>
      <c r="BE767" s="185">
        <f>IF(N767="základní",J767,0)</f>
        <v>0</v>
      </c>
      <c r="BF767" s="185">
        <f>IF(N767="snížená",J767,0)</f>
        <v>0</v>
      </c>
      <c r="BG767" s="185">
        <f>IF(N767="zákl. přenesená",J767,0)</f>
        <v>0</v>
      </c>
      <c r="BH767" s="185">
        <f>IF(N767="sníž. přenesená",J767,0)</f>
        <v>0</v>
      </c>
      <c r="BI767" s="185">
        <f>IF(N767="nulová",J767,0)</f>
        <v>0</v>
      </c>
      <c r="BJ767" s="14" t="s">
        <v>106</v>
      </c>
      <c r="BK767" s="185">
        <f>ROUND(I767*H767,2)</f>
        <v>0</v>
      </c>
      <c r="BL767" s="14" t="s">
        <v>314</v>
      </c>
      <c r="BM767" s="14" t="s">
        <v>4227</v>
      </c>
    </row>
    <row r="768" spans="2:51" s="11" customFormat="1" ht="11.25">
      <c r="B768" s="186"/>
      <c r="C768" s="187"/>
      <c r="D768" s="188" t="s">
        <v>325</v>
      </c>
      <c r="E768" s="189" t="s">
        <v>1390</v>
      </c>
      <c r="F768" s="190" t="s">
        <v>2184</v>
      </c>
      <c r="G768" s="187"/>
      <c r="H768" s="191">
        <v>4</v>
      </c>
      <c r="I768" s="192"/>
      <c r="J768" s="187"/>
      <c r="K768" s="187"/>
      <c r="L768" s="193"/>
      <c r="M768" s="194"/>
      <c r="N768" s="195"/>
      <c r="O768" s="195"/>
      <c r="P768" s="195"/>
      <c r="Q768" s="195"/>
      <c r="R768" s="195"/>
      <c r="S768" s="195"/>
      <c r="T768" s="196"/>
      <c r="AT768" s="197" t="s">
        <v>325</v>
      </c>
      <c r="AU768" s="197" t="s">
        <v>106</v>
      </c>
      <c r="AV768" s="11" t="s">
        <v>106</v>
      </c>
      <c r="AW768" s="11" t="s">
        <v>31</v>
      </c>
      <c r="AX768" s="11" t="s">
        <v>77</v>
      </c>
      <c r="AY768" s="197" t="s">
        <v>310</v>
      </c>
    </row>
    <row r="769" spans="2:65" s="1" customFormat="1" ht="16.5" customHeight="1">
      <c r="B769" s="31"/>
      <c r="C769" s="175" t="s">
        <v>1481</v>
      </c>
      <c r="D769" s="175" t="s">
        <v>317</v>
      </c>
      <c r="E769" s="176" t="s">
        <v>4228</v>
      </c>
      <c r="F769" s="177" t="s">
        <v>4229</v>
      </c>
      <c r="G769" s="178" t="s">
        <v>1084</v>
      </c>
      <c r="H769" s="179">
        <v>4</v>
      </c>
      <c r="I769" s="180"/>
      <c r="J769" s="179">
        <f>ROUND(I769*H769,2)</f>
        <v>0</v>
      </c>
      <c r="K769" s="177" t="s">
        <v>321</v>
      </c>
      <c r="L769" s="35"/>
      <c r="M769" s="181" t="s">
        <v>1</v>
      </c>
      <c r="N769" s="182" t="s">
        <v>41</v>
      </c>
      <c r="O769" s="57"/>
      <c r="P769" s="183">
        <f>O769*H769</f>
        <v>0</v>
      </c>
      <c r="Q769" s="183">
        <v>0.00059</v>
      </c>
      <c r="R769" s="183">
        <f>Q769*H769</f>
        <v>0.00236</v>
      </c>
      <c r="S769" s="183">
        <v>0</v>
      </c>
      <c r="T769" s="184">
        <f>S769*H769</f>
        <v>0</v>
      </c>
      <c r="AR769" s="14" t="s">
        <v>314</v>
      </c>
      <c r="AT769" s="14" t="s">
        <v>317</v>
      </c>
      <c r="AU769" s="14" t="s">
        <v>106</v>
      </c>
      <c r="AY769" s="14" t="s">
        <v>310</v>
      </c>
      <c r="BE769" s="185">
        <f>IF(N769="základní",J769,0)</f>
        <v>0</v>
      </c>
      <c r="BF769" s="185">
        <f>IF(N769="snížená",J769,0)</f>
        <v>0</v>
      </c>
      <c r="BG769" s="185">
        <f>IF(N769="zákl. přenesená",J769,0)</f>
        <v>0</v>
      </c>
      <c r="BH769" s="185">
        <f>IF(N769="sníž. přenesená",J769,0)</f>
        <v>0</v>
      </c>
      <c r="BI769" s="185">
        <f>IF(N769="nulová",J769,0)</f>
        <v>0</v>
      </c>
      <c r="BJ769" s="14" t="s">
        <v>106</v>
      </c>
      <c r="BK769" s="185">
        <f>ROUND(I769*H769,2)</f>
        <v>0</v>
      </c>
      <c r="BL769" s="14" t="s">
        <v>314</v>
      </c>
      <c r="BM769" s="14" t="s">
        <v>4230</v>
      </c>
    </row>
    <row r="770" spans="2:51" s="11" customFormat="1" ht="11.25">
      <c r="B770" s="186"/>
      <c r="C770" s="187"/>
      <c r="D770" s="188" t="s">
        <v>325</v>
      </c>
      <c r="E770" s="189" t="s">
        <v>1396</v>
      </c>
      <c r="F770" s="190" t="s">
        <v>2184</v>
      </c>
      <c r="G770" s="187"/>
      <c r="H770" s="191">
        <v>4</v>
      </c>
      <c r="I770" s="192"/>
      <c r="J770" s="187"/>
      <c r="K770" s="187"/>
      <c r="L770" s="193"/>
      <c r="M770" s="194"/>
      <c r="N770" s="195"/>
      <c r="O770" s="195"/>
      <c r="P770" s="195"/>
      <c r="Q770" s="195"/>
      <c r="R770" s="195"/>
      <c r="S770" s="195"/>
      <c r="T770" s="196"/>
      <c r="AT770" s="197" t="s">
        <v>325</v>
      </c>
      <c r="AU770" s="197" t="s">
        <v>106</v>
      </c>
      <c r="AV770" s="11" t="s">
        <v>106</v>
      </c>
      <c r="AW770" s="11" t="s">
        <v>31</v>
      </c>
      <c r="AX770" s="11" t="s">
        <v>77</v>
      </c>
      <c r="AY770" s="197" t="s">
        <v>310</v>
      </c>
    </row>
    <row r="771" spans="2:65" s="1" customFormat="1" ht="16.5" customHeight="1">
      <c r="B771" s="31"/>
      <c r="C771" s="175" t="s">
        <v>1487</v>
      </c>
      <c r="D771" s="175" t="s">
        <v>317</v>
      </c>
      <c r="E771" s="176" t="s">
        <v>4231</v>
      </c>
      <c r="F771" s="177" t="s">
        <v>4232</v>
      </c>
      <c r="G771" s="178" t="s">
        <v>1084</v>
      </c>
      <c r="H771" s="179">
        <v>2</v>
      </c>
      <c r="I771" s="180"/>
      <c r="J771" s="179">
        <f>ROUND(I771*H771,2)</f>
        <v>0</v>
      </c>
      <c r="K771" s="177" t="s">
        <v>321</v>
      </c>
      <c r="L771" s="35"/>
      <c r="M771" s="181" t="s">
        <v>1</v>
      </c>
      <c r="N771" s="182" t="s">
        <v>41</v>
      </c>
      <c r="O771" s="57"/>
      <c r="P771" s="183">
        <f>O771*H771</f>
        <v>0</v>
      </c>
      <c r="Q771" s="183">
        <v>0.00138</v>
      </c>
      <c r="R771" s="183">
        <f>Q771*H771</f>
        <v>0.00276</v>
      </c>
      <c r="S771" s="183">
        <v>0</v>
      </c>
      <c r="T771" s="184">
        <f>S771*H771</f>
        <v>0</v>
      </c>
      <c r="AR771" s="14" t="s">
        <v>314</v>
      </c>
      <c r="AT771" s="14" t="s">
        <v>317</v>
      </c>
      <c r="AU771" s="14" t="s">
        <v>106</v>
      </c>
      <c r="AY771" s="14" t="s">
        <v>310</v>
      </c>
      <c r="BE771" s="185">
        <f>IF(N771="základní",J771,0)</f>
        <v>0</v>
      </c>
      <c r="BF771" s="185">
        <f>IF(N771="snížená",J771,0)</f>
        <v>0</v>
      </c>
      <c r="BG771" s="185">
        <f>IF(N771="zákl. přenesená",J771,0)</f>
        <v>0</v>
      </c>
      <c r="BH771" s="185">
        <f>IF(N771="sníž. přenesená",J771,0)</f>
        <v>0</v>
      </c>
      <c r="BI771" s="185">
        <f>IF(N771="nulová",J771,0)</f>
        <v>0</v>
      </c>
      <c r="BJ771" s="14" t="s">
        <v>106</v>
      </c>
      <c r="BK771" s="185">
        <f>ROUND(I771*H771,2)</f>
        <v>0</v>
      </c>
      <c r="BL771" s="14" t="s">
        <v>314</v>
      </c>
      <c r="BM771" s="14" t="s">
        <v>4233</v>
      </c>
    </row>
    <row r="772" spans="2:51" s="11" customFormat="1" ht="11.25">
      <c r="B772" s="186"/>
      <c r="C772" s="187"/>
      <c r="D772" s="188" t="s">
        <v>325</v>
      </c>
      <c r="E772" s="189" t="s">
        <v>1402</v>
      </c>
      <c r="F772" s="190" t="s">
        <v>106</v>
      </c>
      <c r="G772" s="187"/>
      <c r="H772" s="191">
        <v>2</v>
      </c>
      <c r="I772" s="192"/>
      <c r="J772" s="187"/>
      <c r="K772" s="187"/>
      <c r="L772" s="193"/>
      <c r="M772" s="194"/>
      <c r="N772" s="195"/>
      <c r="O772" s="195"/>
      <c r="P772" s="195"/>
      <c r="Q772" s="195"/>
      <c r="R772" s="195"/>
      <c r="S772" s="195"/>
      <c r="T772" s="196"/>
      <c r="AT772" s="197" t="s">
        <v>325</v>
      </c>
      <c r="AU772" s="197" t="s">
        <v>106</v>
      </c>
      <c r="AV772" s="11" t="s">
        <v>106</v>
      </c>
      <c r="AW772" s="11" t="s">
        <v>31</v>
      </c>
      <c r="AX772" s="11" t="s">
        <v>77</v>
      </c>
      <c r="AY772" s="197" t="s">
        <v>310</v>
      </c>
    </row>
    <row r="773" spans="2:65" s="1" customFormat="1" ht="16.5" customHeight="1">
      <c r="B773" s="31"/>
      <c r="C773" s="175" t="s">
        <v>1493</v>
      </c>
      <c r="D773" s="175" t="s">
        <v>317</v>
      </c>
      <c r="E773" s="176" t="s">
        <v>4234</v>
      </c>
      <c r="F773" s="177" t="s">
        <v>4235</v>
      </c>
      <c r="G773" s="178" t="s">
        <v>1084</v>
      </c>
      <c r="H773" s="179">
        <v>4</v>
      </c>
      <c r="I773" s="180"/>
      <c r="J773" s="179">
        <f>ROUND(I773*H773,2)</f>
        <v>0</v>
      </c>
      <c r="K773" s="177" t="s">
        <v>321</v>
      </c>
      <c r="L773" s="35"/>
      <c r="M773" s="181" t="s">
        <v>1</v>
      </c>
      <c r="N773" s="182" t="s">
        <v>41</v>
      </c>
      <c r="O773" s="57"/>
      <c r="P773" s="183">
        <f>O773*H773</f>
        <v>0</v>
      </c>
      <c r="Q773" s="183">
        <v>0.0017</v>
      </c>
      <c r="R773" s="183">
        <f>Q773*H773</f>
        <v>0.0068</v>
      </c>
      <c r="S773" s="183">
        <v>0</v>
      </c>
      <c r="T773" s="184">
        <f>S773*H773</f>
        <v>0</v>
      </c>
      <c r="AR773" s="14" t="s">
        <v>314</v>
      </c>
      <c r="AT773" s="14" t="s">
        <v>317</v>
      </c>
      <c r="AU773" s="14" t="s">
        <v>106</v>
      </c>
      <c r="AY773" s="14" t="s">
        <v>310</v>
      </c>
      <c r="BE773" s="185">
        <f>IF(N773="základní",J773,0)</f>
        <v>0</v>
      </c>
      <c r="BF773" s="185">
        <f>IF(N773="snížená",J773,0)</f>
        <v>0</v>
      </c>
      <c r="BG773" s="185">
        <f>IF(N773="zákl. přenesená",J773,0)</f>
        <v>0</v>
      </c>
      <c r="BH773" s="185">
        <f>IF(N773="sníž. přenesená",J773,0)</f>
        <v>0</v>
      </c>
      <c r="BI773" s="185">
        <f>IF(N773="nulová",J773,0)</f>
        <v>0</v>
      </c>
      <c r="BJ773" s="14" t="s">
        <v>106</v>
      </c>
      <c r="BK773" s="185">
        <f>ROUND(I773*H773,2)</f>
        <v>0</v>
      </c>
      <c r="BL773" s="14" t="s">
        <v>314</v>
      </c>
      <c r="BM773" s="14" t="s">
        <v>4236</v>
      </c>
    </row>
    <row r="774" spans="2:51" s="11" customFormat="1" ht="11.25">
      <c r="B774" s="186"/>
      <c r="C774" s="187"/>
      <c r="D774" s="188" t="s">
        <v>325</v>
      </c>
      <c r="E774" s="189" t="s">
        <v>1408</v>
      </c>
      <c r="F774" s="190" t="s">
        <v>2184</v>
      </c>
      <c r="G774" s="187"/>
      <c r="H774" s="191">
        <v>4</v>
      </c>
      <c r="I774" s="192"/>
      <c r="J774" s="187"/>
      <c r="K774" s="187"/>
      <c r="L774" s="193"/>
      <c r="M774" s="194"/>
      <c r="N774" s="195"/>
      <c r="O774" s="195"/>
      <c r="P774" s="195"/>
      <c r="Q774" s="195"/>
      <c r="R774" s="195"/>
      <c r="S774" s="195"/>
      <c r="T774" s="196"/>
      <c r="AT774" s="197" t="s">
        <v>325</v>
      </c>
      <c r="AU774" s="197" t="s">
        <v>106</v>
      </c>
      <c r="AV774" s="11" t="s">
        <v>106</v>
      </c>
      <c r="AW774" s="11" t="s">
        <v>31</v>
      </c>
      <c r="AX774" s="11" t="s">
        <v>77</v>
      </c>
      <c r="AY774" s="197" t="s">
        <v>310</v>
      </c>
    </row>
    <row r="775" spans="2:65" s="1" customFormat="1" ht="16.5" customHeight="1">
      <c r="B775" s="31"/>
      <c r="C775" s="175" t="s">
        <v>1499</v>
      </c>
      <c r="D775" s="175" t="s">
        <v>317</v>
      </c>
      <c r="E775" s="176" t="s">
        <v>4237</v>
      </c>
      <c r="F775" s="177" t="s">
        <v>4238</v>
      </c>
      <c r="G775" s="178" t="s">
        <v>1084</v>
      </c>
      <c r="H775" s="179">
        <v>2</v>
      </c>
      <c r="I775" s="180"/>
      <c r="J775" s="179">
        <f>ROUND(I775*H775,2)</f>
        <v>0</v>
      </c>
      <c r="K775" s="177" t="s">
        <v>321</v>
      </c>
      <c r="L775" s="35"/>
      <c r="M775" s="181" t="s">
        <v>1</v>
      </c>
      <c r="N775" s="182" t="s">
        <v>41</v>
      </c>
      <c r="O775" s="57"/>
      <c r="P775" s="183">
        <f>O775*H775</f>
        <v>0</v>
      </c>
      <c r="Q775" s="183">
        <v>0.00242</v>
      </c>
      <c r="R775" s="183">
        <f>Q775*H775</f>
        <v>0.00484</v>
      </c>
      <c r="S775" s="183">
        <v>0</v>
      </c>
      <c r="T775" s="184">
        <f>S775*H775</f>
        <v>0</v>
      </c>
      <c r="AR775" s="14" t="s">
        <v>314</v>
      </c>
      <c r="AT775" s="14" t="s">
        <v>317</v>
      </c>
      <c r="AU775" s="14" t="s">
        <v>106</v>
      </c>
      <c r="AY775" s="14" t="s">
        <v>310</v>
      </c>
      <c r="BE775" s="185">
        <f>IF(N775="základní",J775,0)</f>
        <v>0</v>
      </c>
      <c r="BF775" s="185">
        <f>IF(N775="snížená",J775,0)</f>
        <v>0</v>
      </c>
      <c r="BG775" s="185">
        <f>IF(N775="zákl. přenesená",J775,0)</f>
        <v>0</v>
      </c>
      <c r="BH775" s="185">
        <f>IF(N775="sníž. přenesená",J775,0)</f>
        <v>0</v>
      </c>
      <c r="BI775" s="185">
        <f>IF(N775="nulová",J775,0)</f>
        <v>0</v>
      </c>
      <c r="BJ775" s="14" t="s">
        <v>106</v>
      </c>
      <c r="BK775" s="185">
        <f>ROUND(I775*H775,2)</f>
        <v>0</v>
      </c>
      <c r="BL775" s="14" t="s">
        <v>314</v>
      </c>
      <c r="BM775" s="14" t="s">
        <v>4239</v>
      </c>
    </row>
    <row r="776" spans="2:51" s="11" customFormat="1" ht="11.25">
      <c r="B776" s="186"/>
      <c r="C776" s="187"/>
      <c r="D776" s="188" t="s">
        <v>325</v>
      </c>
      <c r="E776" s="189" t="s">
        <v>1414</v>
      </c>
      <c r="F776" s="190" t="s">
        <v>106</v>
      </c>
      <c r="G776" s="187"/>
      <c r="H776" s="191">
        <v>2</v>
      </c>
      <c r="I776" s="192"/>
      <c r="J776" s="187"/>
      <c r="K776" s="187"/>
      <c r="L776" s="193"/>
      <c r="M776" s="194"/>
      <c r="N776" s="195"/>
      <c r="O776" s="195"/>
      <c r="P776" s="195"/>
      <c r="Q776" s="195"/>
      <c r="R776" s="195"/>
      <c r="S776" s="195"/>
      <c r="T776" s="196"/>
      <c r="AT776" s="197" t="s">
        <v>325</v>
      </c>
      <c r="AU776" s="197" t="s">
        <v>106</v>
      </c>
      <c r="AV776" s="11" t="s">
        <v>106</v>
      </c>
      <c r="AW776" s="11" t="s">
        <v>31</v>
      </c>
      <c r="AX776" s="11" t="s">
        <v>77</v>
      </c>
      <c r="AY776" s="197" t="s">
        <v>310</v>
      </c>
    </row>
    <row r="777" spans="2:65" s="1" customFormat="1" ht="16.5" customHeight="1">
      <c r="B777" s="31"/>
      <c r="C777" s="175" t="s">
        <v>1503</v>
      </c>
      <c r="D777" s="175" t="s">
        <v>317</v>
      </c>
      <c r="E777" s="176" t="s">
        <v>4240</v>
      </c>
      <c r="F777" s="177" t="s">
        <v>4241</v>
      </c>
      <c r="G777" s="178" t="s">
        <v>1129</v>
      </c>
      <c r="H777" s="179">
        <v>1</v>
      </c>
      <c r="I777" s="180"/>
      <c r="J777" s="179">
        <f>ROUND(I777*H777,2)</f>
        <v>0</v>
      </c>
      <c r="K777" s="177" t="s">
        <v>321</v>
      </c>
      <c r="L777" s="35"/>
      <c r="M777" s="181" t="s">
        <v>1</v>
      </c>
      <c r="N777" s="182" t="s">
        <v>41</v>
      </c>
      <c r="O777" s="57"/>
      <c r="P777" s="183">
        <f>O777*H777</f>
        <v>0</v>
      </c>
      <c r="Q777" s="183">
        <v>0.00547</v>
      </c>
      <c r="R777" s="183">
        <f>Q777*H777</f>
        <v>0.00547</v>
      </c>
      <c r="S777" s="183">
        <v>0</v>
      </c>
      <c r="T777" s="184">
        <f>S777*H777</f>
        <v>0</v>
      </c>
      <c r="AR777" s="14" t="s">
        <v>314</v>
      </c>
      <c r="AT777" s="14" t="s">
        <v>317</v>
      </c>
      <c r="AU777" s="14" t="s">
        <v>106</v>
      </c>
      <c r="AY777" s="14" t="s">
        <v>310</v>
      </c>
      <c r="BE777" s="185">
        <f>IF(N777="základní",J777,0)</f>
        <v>0</v>
      </c>
      <c r="BF777" s="185">
        <f>IF(N777="snížená",J777,0)</f>
        <v>0</v>
      </c>
      <c r="BG777" s="185">
        <f>IF(N777="zákl. přenesená",J777,0)</f>
        <v>0</v>
      </c>
      <c r="BH777" s="185">
        <f>IF(N777="sníž. přenesená",J777,0)</f>
        <v>0</v>
      </c>
      <c r="BI777" s="185">
        <f>IF(N777="nulová",J777,0)</f>
        <v>0</v>
      </c>
      <c r="BJ777" s="14" t="s">
        <v>106</v>
      </c>
      <c r="BK777" s="185">
        <f>ROUND(I777*H777,2)</f>
        <v>0</v>
      </c>
      <c r="BL777" s="14" t="s">
        <v>314</v>
      </c>
      <c r="BM777" s="14" t="s">
        <v>4242</v>
      </c>
    </row>
    <row r="778" spans="2:51" s="11" customFormat="1" ht="11.25">
      <c r="B778" s="186"/>
      <c r="C778" s="187"/>
      <c r="D778" s="188" t="s">
        <v>325</v>
      </c>
      <c r="E778" s="189" t="s">
        <v>1419</v>
      </c>
      <c r="F778" s="190" t="s">
        <v>77</v>
      </c>
      <c r="G778" s="187"/>
      <c r="H778" s="191">
        <v>1</v>
      </c>
      <c r="I778" s="192"/>
      <c r="J778" s="187"/>
      <c r="K778" s="187"/>
      <c r="L778" s="193"/>
      <c r="M778" s="194"/>
      <c r="N778" s="195"/>
      <c r="O778" s="195"/>
      <c r="P778" s="195"/>
      <c r="Q778" s="195"/>
      <c r="R778" s="195"/>
      <c r="S778" s="195"/>
      <c r="T778" s="196"/>
      <c r="AT778" s="197" t="s">
        <v>325</v>
      </c>
      <c r="AU778" s="197" t="s">
        <v>106</v>
      </c>
      <c r="AV778" s="11" t="s">
        <v>106</v>
      </c>
      <c r="AW778" s="11" t="s">
        <v>31</v>
      </c>
      <c r="AX778" s="11" t="s">
        <v>77</v>
      </c>
      <c r="AY778" s="197" t="s">
        <v>310</v>
      </c>
    </row>
    <row r="779" spans="2:65" s="1" customFormat="1" ht="16.5" customHeight="1">
      <c r="B779" s="31"/>
      <c r="C779" s="175" t="s">
        <v>1508</v>
      </c>
      <c r="D779" s="175" t="s">
        <v>317</v>
      </c>
      <c r="E779" s="176" t="s">
        <v>4243</v>
      </c>
      <c r="F779" s="177" t="s">
        <v>4244</v>
      </c>
      <c r="G779" s="178" t="s">
        <v>1129</v>
      </c>
      <c r="H779" s="179">
        <v>1</v>
      </c>
      <c r="I779" s="180"/>
      <c r="J779" s="179">
        <f>ROUND(I779*H779,2)</f>
        <v>0</v>
      </c>
      <c r="K779" s="177" t="s">
        <v>321</v>
      </c>
      <c r="L779" s="35"/>
      <c r="M779" s="181" t="s">
        <v>1</v>
      </c>
      <c r="N779" s="182" t="s">
        <v>41</v>
      </c>
      <c r="O779" s="57"/>
      <c r="P779" s="183">
        <f>O779*H779</f>
        <v>0</v>
      </c>
      <c r="Q779" s="183">
        <v>0.039</v>
      </c>
      <c r="R779" s="183">
        <f>Q779*H779</f>
        <v>0.039</v>
      </c>
      <c r="S779" s="183">
        <v>0</v>
      </c>
      <c r="T779" s="184">
        <f>S779*H779</f>
        <v>0</v>
      </c>
      <c r="AR779" s="14" t="s">
        <v>314</v>
      </c>
      <c r="AT779" s="14" t="s">
        <v>317</v>
      </c>
      <c r="AU779" s="14" t="s">
        <v>106</v>
      </c>
      <c r="AY779" s="14" t="s">
        <v>310</v>
      </c>
      <c r="BE779" s="185">
        <f>IF(N779="základní",J779,0)</f>
        <v>0</v>
      </c>
      <c r="BF779" s="185">
        <f>IF(N779="snížená",J779,0)</f>
        <v>0</v>
      </c>
      <c r="BG779" s="185">
        <f>IF(N779="zákl. přenesená",J779,0)</f>
        <v>0</v>
      </c>
      <c r="BH779" s="185">
        <f>IF(N779="sníž. přenesená",J779,0)</f>
        <v>0</v>
      </c>
      <c r="BI779" s="185">
        <f>IF(N779="nulová",J779,0)</f>
        <v>0</v>
      </c>
      <c r="BJ779" s="14" t="s">
        <v>106</v>
      </c>
      <c r="BK779" s="185">
        <f>ROUND(I779*H779,2)</f>
        <v>0</v>
      </c>
      <c r="BL779" s="14" t="s">
        <v>314</v>
      </c>
      <c r="BM779" s="14" t="s">
        <v>4245</v>
      </c>
    </row>
    <row r="780" spans="2:51" s="11" customFormat="1" ht="11.25">
      <c r="B780" s="186"/>
      <c r="C780" s="187"/>
      <c r="D780" s="188" t="s">
        <v>325</v>
      </c>
      <c r="E780" s="189" t="s">
        <v>3143</v>
      </c>
      <c r="F780" s="190" t="s">
        <v>77</v>
      </c>
      <c r="G780" s="187"/>
      <c r="H780" s="191">
        <v>1</v>
      </c>
      <c r="I780" s="192"/>
      <c r="J780" s="187"/>
      <c r="K780" s="187"/>
      <c r="L780" s="193"/>
      <c r="M780" s="194"/>
      <c r="N780" s="195"/>
      <c r="O780" s="195"/>
      <c r="P780" s="195"/>
      <c r="Q780" s="195"/>
      <c r="R780" s="195"/>
      <c r="S780" s="195"/>
      <c r="T780" s="196"/>
      <c r="AT780" s="197" t="s">
        <v>325</v>
      </c>
      <c r="AU780" s="197" t="s">
        <v>106</v>
      </c>
      <c r="AV780" s="11" t="s">
        <v>106</v>
      </c>
      <c r="AW780" s="11" t="s">
        <v>31</v>
      </c>
      <c r="AX780" s="11" t="s">
        <v>77</v>
      </c>
      <c r="AY780" s="197" t="s">
        <v>310</v>
      </c>
    </row>
    <row r="781" spans="2:65" s="1" customFormat="1" ht="16.5" customHeight="1">
      <c r="B781" s="31"/>
      <c r="C781" s="175" t="s">
        <v>1514</v>
      </c>
      <c r="D781" s="175" t="s">
        <v>317</v>
      </c>
      <c r="E781" s="176" t="s">
        <v>4246</v>
      </c>
      <c r="F781" s="177" t="s">
        <v>4247</v>
      </c>
      <c r="G781" s="178" t="s">
        <v>1129</v>
      </c>
      <c r="H781" s="179">
        <v>1</v>
      </c>
      <c r="I781" s="180"/>
      <c r="J781" s="179">
        <f>ROUND(I781*H781,2)</f>
        <v>0</v>
      </c>
      <c r="K781" s="177" t="s">
        <v>321</v>
      </c>
      <c r="L781" s="35"/>
      <c r="M781" s="181" t="s">
        <v>1</v>
      </c>
      <c r="N781" s="182" t="s">
        <v>41</v>
      </c>
      <c r="O781" s="57"/>
      <c r="P781" s="183">
        <f>O781*H781</f>
        <v>0</v>
      </c>
      <c r="Q781" s="183">
        <v>0.04421</v>
      </c>
      <c r="R781" s="183">
        <f>Q781*H781</f>
        <v>0.04421</v>
      </c>
      <c r="S781" s="183">
        <v>0</v>
      </c>
      <c r="T781" s="184">
        <f>S781*H781</f>
        <v>0</v>
      </c>
      <c r="AR781" s="14" t="s">
        <v>314</v>
      </c>
      <c r="AT781" s="14" t="s">
        <v>317</v>
      </c>
      <c r="AU781" s="14" t="s">
        <v>106</v>
      </c>
      <c r="AY781" s="14" t="s">
        <v>310</v>
      </c>
      <c r="BE781" s="185">
        <f>IF(N781="základní",J781,0)</f>
        <v>0</v>
      </c>
      <c r="BF781" s="185">
        <f>IF(N781="snížená",J781,0)</f>
        <v>0</v>
      </c>
      <c r="BG781" s="185">
        <f>IF(N781="zákl. přenesená",J781,0)</f>
        <v>0</v>
      </c>
      <c r="BH781" s="185">
        <f>IF(N781="sníž. přenesená",J781,0)</f>
        <v>0</v>
      </c>
      <c r="BI781" s="185">
        <f>IF(N781="nulová",J781,0)</f>
        <v>0</v>
      </c>
      <c r="BJ781" s="14" t="s">
        <v>106</v>
      </c>
      <c r="BK781" s="185">
        <f>ROUND(I781*H781,2)</f>
        <v>0</v>
      </c>
      <c r="BL781" s="14" t="s">
        <v>314</v>
      </c>
      <c r="BM781" s="14" t="s">
        <v>4248</v>
      </c>
    </row>
    <row r="782" spans="2:51" s="11" customFormat="1" ht="11.25">
      <c r="B782" s="186"/>
      <c r="C782" s="187"/>
      <c r="D782" s="188" t="s">
        <v>325</v>
      </c>
      <c r="E782" s="189" t="s">
        <v>1518</v>
      </c>
      <c r="F782" s="190" t="s">
        <v>77</v>
      </c>
      <c r="G782" s="187"/>
      <c r="H782" s="191">
        <v>1</v>
      </c>
      <c r="I782" s="192"/>
      <c r="J782" s="187"/>
      <c r="K782" s="187"/>
      <c r="L782" s="193"/>
      <c r="M782" s="194"/>
      <c r="N782" s="195"/>
      <c r="O782" s="195"/>
      <c r="P782" s="195"/>
      <c r="Q782" s="195"/>
      <c r="R782" s="195"/>
      <c r="S782" s="195"/>
      <c r="T782" s="196"/>
      <c r="AT782" s="197" t="s">
        <v>325</v>
      </c>
      <c r="AU782" s="197" t="s">
        <v>106</v>
      </c>
      <c r="AV782" s="11" t="s">
        <v>106</v>
      </c>
      <c r="AW782" s="11" t="s">
        <v>31</v>
      </c>
      <c r="AX782" s="11" t="s">
        <v>77</v>
      </c>
      <c r="AY782" s="197" t="s">
        <v>310</v>
      </c>
    </row>
    <row r="783" spans="2:65" s="1" customFormat="1" ht="22.5" customHeight="1">
      <c r="B783" s="31"/>
      <c r="C783" s="175" t="s">
        <v>1520</v>
      </c>
      <c r="D783" s="175" t="s">
        <v>317</v>
      </c>
      <c r="E783" s="176" t="s">
        <v>4249</v>
      </c>
      <c r="F783" s="177" t="s">
        <v>4250</v>
      </c>
      <c r="G783" s="178" t="s">
        <v>1129</v>
      </c>
      <c r="H783" s="179">
        <v>1</v>
      </c>
      <c r="I783" s="180"/>
      <c r="J783" s="179">
        <f>ROUND(I783*H783,2)</f>
        <v>0</v>
      </c>
      <c r="K783" s="177" t="s">
        <v>321</v>
      </c>
      <c r="L783" s="35"/>
      <c r="M783" s="181" t="s">
        <v>1</v>
      </c>
      <c r="N783" s="182" t="s">
        <v>41</v>
      </c>
      <c r="O783" s="57"/>
      <c r="P783" s="183">
        <f>O783*H783</f>
        <v>0</v>
      </c>
      <c r="Q783" s="183">
        <v>0.00558</v>
      </c>
      <c r="R783" s="183">
        <f>Q783*H783</f>
        <v>0.00558</v>
      </c>
      <c r="S783" s="183">
        <v>0</v>
      </c>
      <c r="T783" s="184">
        <f>S783*H783</f>
        <v>0</v>
      </c>
      <c r="AR783" s="14" t="s">
        <v>314</v>
      </c>
      <c r="AT783" s="14" t="s">
        <v>317</v>
      </c>
      <c r="AU783" s="14" t="s">
        <v>106</v>
      </c>
      <c r="AY783" s="14" t="s">
        <v>310</v>
      </c>
      <c r="BE783" s="185">
        <f>IF(N783="základní",J783,0)</f>
        <v>0</v>
      </c>
      <c r="BF783" s="185">
        <f>IF(N783="snížená",J783,0)</f>
        <v>0</v>
      </c>
      <c r="BG783" s="185">
        <f>IF(N783="zákl. přenesená",J783,0)</f>
        <v>0</v>
      </c>
      <c r="BH783" s="185">
        <f>IF(N783="sníž. přenesená",J783,0)</f>
        <v>0</v>
      </c>
      <c r="BI783" s="185">
        <f>IF(N783="nulová",J783,0)</f>
        <v>0</v>
      </c>
      <c r="BJ783" s="14" t="s">
        <v>106</v>
      </c>
      <c r="BK783" s="185">
        <f>ROUND(I783*H783,2)</f>
        <v>0</v>
      </c>
      <c r="BL783" s="14" t="s">
        <v>314</v>
      </c>
      <c r="BM783" s="14" t="s">
        <v>4251</v>
      </c>
    </row>
    <row r="784" spans="2:51" s="11" customFormat="1" ht="11.25">
      <c r="B784" s="186"/>
      <c r="C784" s="187"/>
      <c r="D784" s="188" t="s">
        <v>325</v>
      </c>
      <c r="E784" s="189" t="s">
        <v>1524</v>
      </c>
      <c r="F784" s="190" t="s">
        <v>77</v>
      </c>
      <c r="G784" s="187"/>
      <c r="H784" s="191">
        <v>1</v>
      </c>
      <c r="I784" s="192"/>
      <c r="J784" s="187"/>
      <c r="K784" s="187"/>
      <c r="L784" s="193"/>
      <c r="M784" s="194"/>
      <c r="N784" s="195"/>
      <c r="O784" s="195"/>
      <c r="P784" s="195"/>
      <c r="Q784" s="195"/>
      <c r="R784" s="195"/>
      <c r="S784" s="195"/>
      <c r="T784" s="196"/>
      <c r="AT784" s="197" t="s">
        <v>325</v>
      </c>
      <c r="AU784" s="197" t="s">
        <v>106</v>
      </c>
      <c r="AV784" s="11" t="s">
        <v>106</v>
      </c>
      <c r="AW784" s="11" t="s">
        <v>31</v>
      </c>
      <c r="AX784" s="11" t="s">
        <v>77</v>
      </c>
      <c r="AY784" s="197" t="s">
        <v>310</v>
      </c>
    </row>
    <row r="785" spans="2:65" s="1" customFormat="1" ht="22.5" customHeight="1">
      <c r="B785" s="31"/>
      <c r="C785" s="175" t="s">
        <v>1525</v>
      </c>
      <c r="D785" s="175" t="s">
        <v>317</v>
      </c>
      <c r="E785" s="176" t="s">
        <v>4252</v>
      </c>
      <c r="F785" s="177" t="s">
        <v>4250</v>
      </c>
      <c r="G785" s="178" t="s">
        <v>1129</v>
      </c>
      <c r="H785" s="179">
        <v>2</v>
      </c>
      <c r="I785" s="180"/>
      <c r="J785" s="179">
        <f>ROUND(I785*H785,2)</f>
        <v>0</v>
      </c>
      <c r="K785" s="177" t="s">
        <v>321</v>
      </c>
      <c r="L785" s="35"/>
      <c r="M785" s="181" t="s">
        <v>1</v>
      </c>
      <c r="N785" s="182" t="s">
        <v>41</v>
      </c>
      <c r="O785" s="57"/>
      <c r="P785" s="183">
        <f>O785*H785</f>
        <v>0</v>
      </c>
      <c r="Q785" s="183">
        <v>0.00659</v>
      </c>
      <c r="R785" s="183">
        <f>Q785*H785</f>
        <v>0.01318</v>
      </c>
      <c r="S785" s="183">
        <v>0</v>
      </c>
      <c r="T785" s="184">
        <f>S785*H785</f>
        <v>0</v>
      </c>
      <c r="AR785" s="14" t="s">
        <v>314</v>
      </c>
      <c r="AT785" s="14" t="s">
        <v>317</v>
      </c>
      <c r="AU785" s="14" t="s">
        <v>106</v>
      </c>
      <c r="AY785" s="14" t="s">
        <v>310</v>
      </c>
      <c r="BE785" s="185">
        <f>IF(N785="základní",J785,0)</f>
        <v>0</v>
      </c>
      <c r="BF785" s="185">
        <f>IF(N785="snížená",J785,0)</f>
        <v>0</v>
      </c>
      <c r="BG785" s="185">
        <f>IF(N785="zákl. přenesená",J785,0)</f>
        <v>0</v>
      </c>
      <c r="BH785" s="185">
        <f>IF(N785="sníž. přenesená",J785,0)</f>
        <v>0</v>
      </c>
      <c r="BI785" s="185">
        <f>IF(N785="nulová",J785,0)</f>
        <v>0</v>
      </c>
      <c r="BJ785" s="14" t="s">
        <v>106</v>
      </c>
      <c r="BK785" s="185">
        <f>ROUND(I785*H785,2)</f>
        <v>0</v>
      </c>
      <c r="BL785" s="14" t="s">
        <v>314</v>
      </c>
      <c r="BM785" s="14" t="s">
        <v>4253</v>
      </c>
    </row>
    <row r="786" spans="2:51" s="11" customFormat="1" ht="11.25">
      <c r="B786" s="186"/>
      <c r="C786" s="187"/>
      <c r="D786" s="188" t="s">
        <v>325</v>
      </c>
      <c r="E786" s="189" t="s">
        <v>1529</v>
      </c>
      <c r="F786" s="190" t="s">
        <v>106</v>
      </c>
      <c r="G786" s="187"/>
      <c r="H786" s="191">
        <v>2</v>
      </c>
      <c r="I786" s="192"/>
      <c r="J786" s="187"/>
      <c r="K786" s="187"/>
      <c r="L786" s="193"/>
      <c r="M786" s="194"/>
      <c r="N786" s="195"/>
      <c r="O786" s="195"/>
      <c r="P786" s="195"/>
      <c r="Q786" s="195"/>
      <c r="R786" s="195"/>
      <c r="S786" s="195"/>
      <c r="T786" s="196"/>
      <c r="AT786" s="197" t="s">
        <v>325</v>
      </c>
      <c r="AU786" s="197" t="s">
        <v>106</v>
      </c>
      <c r="AV786" s="11" t="s">
        <v>106</v>
      </c>
      <c r="AW786" s="11" t="s">
        <v>31</v>
      </c>
      <c r="AX786" s="11" t="s">
        <v>77</v>
      </c>
      <c r="AY786" s="197" t="s">
        <v>310</v>
      </c>
    </row>
    <row r="787" spans="2:65" s="1" customFormat="1" ht="22.5" customHeight="1">
      <c r="B787" s="31"/>
      <c r="C787" s="175" t="s">
        <v>1533</v>
      </c>
      <c r="D787" s="175" t="s">
        <v>317</v>
      </c>
      <c r="E787" s="176" t="s">
        <v>4254</v>
      </c>
      <c r="F787" s="177" t="s">
        <v>4255</v>
      </c>
      <c r="G787" s="178" t="s">
        <v>832</v>
      </c>
      <c r="H787" s="179">
        <v>0.25</v>
      </c>
      <c r="I787" s="180"/>
      <c r="J787" s="179">
        <f>ROUND(I787*H787,2)</f>
        <v>0</v>
      </c>
      <c r="K787" s="177" t="s">
        <v>321</v>
      </c>
      <c r="L787" s="35"/>
      <c r="M787" s="181" t="s">
        <v>1</v>
      </c>
      <c r="N787" s="182" t="s">
        <v>41</v>
      </c>
      <c r="O787" s="57"/>
      <c r="P787" s="183">
        <f>O787*H787</f>
        <v>0</v>
      </c>
      <c r="Q787" s="183">
        <v>0</v>
      </c>
      <c r="R787" s="183">
        <f>Q787*H787</f>
        <v>0</v>
      </c>
      <c r="S787" s="183">
        <v>0</v>
      </c>
      <c r="T787" s="184">
        <f>S787*H787</f>
        <v>0</v>
      </c>
      <c r="AR787" s="14" t="s">
        <v>314</v>
      </c>
      <c r="AT787" s="14" t="s">
        <v>317</v>
      </c>
      <c r="AU787" s="14" t="s">
        <v>106</v>
      </c>
      <c r="AY787" s="14" t="s">
        <v>310</v>
      </c>
      <c r="BE787" s="185">
        <f>IF(N787="základní",J787,0)</f>
        <v>0</v>
      </c>
      <c r="BF787" s="185">
        <f>IF(N787="snížená",J787,0)</f>
        <v>0</v>
      </c>
      <c r="BG787" s="185">
        <f>IF(N787="zákl. přenesená",J787,0)</f>
        <v>0</v>
      </c>
      <c r="BH787" s="185">
        <f>IF(N787="sníž. přenesená",J787,0)</f>
        <v>0</v>
      </c>
      <c r="BI787" s="185">
        <f>IF(N787="nulová",J787,0)</f>
        <v>0</v>
      </c>
      <c r="BJ787" s="14" t="s">
        <v>106</v>
      </c>
      <c r="BK787" s="185">
        <f>ROUND(I787*H787,2)</f>
        <v>0</v>
      </c>
      <c r="BL787" s="14" t="s">
        <v>314</v>
      </c>
      <c r="BM787" s="14" t="s">
        <v>4256</v>
      </c>
    </row>
    <row r="788" spans="2:63" s="10" customFormat="1" ht="22.9" customHeight="1">
      <c r="B788" s="159"/>
      <c r="C788" s="160"/>
      <c r="D788" s="161" t="s">
        <v>68</v>
      </c>
      <c r="E788" s="173" t="s">
        <v>1195</v>
      </c>
      <c r="F788" s="173" t="s">
        <v>1196</v>
      </c>
      <c r="G788" s="160"/>
      <c r="H788" s="160"/>
      <c r="I788" s="163"/>
      <c r="J788" s="174">
        <f>BK788</f>
        <v>0</v>
      </c>
      <c r="K788" s="160"/>
      <c r="L788" s="165"/>
      <c r="M788" s="166"/>
      <c r="N788" s="167"/>
      <c r="O788" s="167"/>
      <c r="P788" s="168">
        <f>SUM(P789:P807)</f>
        <v>0</v>
      </c>
      <c r="Q788" s="167"/>
      <c r="R788" s="168">
        <f>SUM(R789:R807)</f>
        <v>0.9225000000000001</v>
      </c>
      <c r="S788" s="167"/>
      <c r="T788" s="169">
        <f>SUM(T789:T807)</f>
        <v>0</v>
      </c>
      <c r="AR788" s="170" t="s">
        <v>314</v>
      </c>
      <c r="AT788" s="171" t="s">
        <v>68</v>
      </c>
      <c r="AU788" s="171" t="s">
        <v>77</v>
      </c>
      <c r="AY788" s="170" t="s">
        <v>310</v>
      </c>
      <c r="BK788" s="172">
        <f>SUM(BK789:BK807)</f>
        <v>0</v>
      </c>
    </row>
    <row r="789" spans="2:65" s="1" customFormat="1" ht="16.5" customHeight="1">
      <c r="B789" s="31"/>
      <c r="C789" s="175" t="s">
        <v>1538</v>
      </c>
      <c r="D789" s="175" t="s">
        <v>317</v>
      </c>
      <c r="E789" s="176" t="s">
        <v>4257</v>
      </c>
      <c r="F789" s="177" t="s">
        <v>4258</v>
      </c>
      <c r="G789" s="178" t="s">
        <v>422</v>
      </c>
      <c r="H789" s="179">
        <v>15</v>
      </c>
      <c r="I789" s="180"/>
      <c r="J789" s="179">
        <f>ROUND(I789*H789,2)</f>
        <v>0</v>
      </c>
      <c r="K789" s="177" t="s">
        <v>321</v>
      </c>
      <c r="L789" s="35"/>
      <c r="M789" s="181" t="s">
        <v>1</v>
      </c>
      <c r="N789" s="182" t="s">
        <v>41</v>
      </c>
      <c r="O789" s="57"/>
      <c r="P789" s="183">
        <f>O789*H789</f>
        <v>0</v>
      </c>
      <c r="Q789" s="183">
        <v>0.00546</v>
      </c>
      <c r="R789" s="183">
        <f>Q789*H789</f>
        <v>0.0819</v>
      </c>
      <c r="S789" s="183">
        <v>0</v>
      </c>
      <c r="T789" s="184">
        <f>S789*H789</f>
        <v>0</v>
      </c>
      <c r="AR789" s="14" t="s">
        <v>314</v>
      </c>
      <c r="AT789" s="14" t="s">
        <v>317</v>
      </c>
      <c r="AU789" s="14" t="s">
        <v>106</v>
      </c>
      <c r="AY789" s="14" t="s">
        <v>310</v>
      </c>
      <c r="BE789" s="185">
        <f>IF(N789="základní",J789,0)</f>
        <v>0</v>
      </c>
      <c r="BF789" s="185">
        <f>IF(N789="snížená",J789,0)</f>
        <v>0</v>
      </c>
      <c r="BG789" s="185">
        <f>IF(N789="zákl. přenesená",J789,0)</f>
        <v>0</v>
      </c>
      <c r="BH789" s="185">
        <f>IF(N789="sníž. přenesená",J789,0)</f>
        <v>0</v>
      </c>
      <c r="BI789" s="185">
        <f>IF(N789="nulová",J789,0)</f>
        <v>0</v>
      </c>
      <c r="BJ789" s="14" t="s">
        <v>106</v>
      </c>
      <c r="BK789" s="185">
        <f>ROUND(I789*H789,2)</f>
        <v>0</v>
      </c>
      <c r="BL789" s="14" t="s">
        <v>314</v>
      </c>
      <c r="BM789" s="14" t="s">
        <v>4259</v>
      </c>
    </row>
    <row r="790" spans="2:51" s="11" customFormat="1" ht="11.25">
      <c r="B790" s="186"/>
      <c r="C790" s="187"/>
      <c r="D790" s="188" t="s">
        <v>325</v>
      </c>
      <c r="E790" s="189" t="s">
        <v>1542</v>
      </c>
      <c r="F790" s="190" t="s">
        <v>4260</v>
      </c>
      <c r="G790" s="187"/>
      <c r="H790" s="191">
        <v>15</v>
      </c>
      <c r="I790" s="192"/>
      <c r="J790" s="187"/>
      <c r="K790" s="187"/>
      <c r="L790" s="193"/>
      <c r="M790" s="194"/>
      <c r="N790" s="195"/>
      <c r="O790" s="195"/>
      <c r="P790" s="195"/>
      <c r="Q790" s="195"/>
      <c r="R790" s="195"/>
      <c r="S790" s="195"/>
      <c r="T790" s="196"/>
      <c r="AT790" s="197" t="s">
        <v>325</v>
      </c>
      <c r="AU790" s="197" t="s">
        <v>106</v>
      </c>
      <c r="AV790" s="11" t="s">
        <v>106</v>
      </c>
      <c r="AW790" s="11" t="s">
        <v>31</v>
      </c>
      <c r="AX790" s="11" t="s">
        <v>77</v>
      </c>
      <c r="AY790" s="197" t="s">
        <v>310</v>
      </c>
    </row>
    <row r="791" spans="2:65" s="1" customFormat="1" ht="16.5" customHeight="1">
      <c r="B791" s="31"/>
      <c r="C791" s="175" t="s">
        <v>1544</v>
      </c>
      <c r="D791" s="175" t="s">
        <v>317</v>
      </c>
      <c r="E791" s="176" t="s">
        <v>4261</v>
      </c>
      <c r="F791" s="177" t="s">
        <v>4262</v>
      </c>
      <c r="G791" s="178" t="s">
        <v>422</v>
      </c>
      <c r="H791" s="179">
        <v>15</v>
      </c>
      <c r="I791" s="180"/>
      <c r="J791" s="179">
        <f>ROUND(I791*H791,2)</f>
        <v>0</v>
      </c>
      <c r="K791" s="177" t="s">
        <v>321</v>
      </c>
      <c r="L791" s="35"/>
      <c r="M791" s="181" t="s">
        <v>1</v>
      </c>
      <c r="N791" s="182" t="s">
        <v>41</v>
      </c>
      <c r="O791" s="57"/>
      <c r="P791" s="183">
        <f>O791*H791</f>
        <v>0</v>
      </c>
      <c r="Q791" s="183">
        <v>0.00667</v>
      </c>
      <c r="R791" s="183">
        <f>Q791*H791</f>
        <v>0.10005</v>
      </c>
      <c r="S791" s="183">
        <v>0</v>
      </c>
      <c r="T791" s="184">
        <f>S791*H791</f>
        <v>0</v>
      </c>
      <c r="AR791" s="14" t="s">
        <v>314</v>
      </c>
      <c r="AT791" s="14" t="s">
        <v>317</v>
      </c>
      <c r="AU791" s="14" t="s">
        <v>106</v>
      </c>
      <c r="AY791" s="14" t="s">
        <v>310</v>
      </c>
      <c r="BE791" s="185">
        <f>IF(N791="základní",J791,0)</f>
        <v>0</v>
      </c>
      <c r="BF791" s="185">
        <f>IF(N791="snížená",J791,0)</f>
        <v>0</v>
      </c>
      <c r="BG791" s="185">
        <f>IF(N791="zákl. přenesená",J791,0)</f>
        <v>0</v>
      </c>
      <c r="BH791" s="185">
        <f>IF(N791="sníž. přenesená",J791,0)</f>
        <v>0</v>
      </c>
      <c r="BI791" s="185">
        <f>IF(N791="nulová",J791,0)</f>
        <v>0</v>
      </c>
      <c r="BJ791" s="14" t="s">
        <v>106</v>
      </c>
      <c r="BK791" s="185">
        <f>ROUND(I791*H791,2)</f>
        <v>0</v>
      </c>
      <c r="BL791" s="14" t="s">
        <v>314</v>
      </c>
      <c r="BM791" s="14" t="s">
        <v>4263</v>
      </c>
    </row>
    <row r="792" spans="2:51" s="11" customFormat="1" ht="11.25">
      <c r="B792" s="186"/>
      <c r="C792" s="187"/>
      <c r="D792" s="188" t="s">
        <v>325</v>
      </c>
      <c r="E792" s="189" t="s">
        <v>3159</v>
      </c>
      <c r="F792" s="190" t="s">
        <v>4260</v>
      </c>
      <c r="G792" s="187"/>
      <c r="H792" s="191">
        <v>15</v>
      </c>
      <c r="I792" s="192"/>
      <c r="J792" s="187"/>
      <c r="K792" s="187"/>
      <c r="L792" s="193"/>
      <c r="M792" s="194"/>
      <c r="N792" s="195"/>
      <c r="O792" s="195"/>
      <c r="P792" s="195"/>
      <c r="Q792" s="195"/>
      <c r="R792" s="195"/>
      <c r="S792" s="195"/>
      <c r="T792" s="196"/>
      <c r="AT792" s="197" t="s">
        <v>325</v>
      </c>
      <c r="AU792" s="197" t="s">
        <v>106</v>
      </c>
      <c r="AV792" s="11" t="s">
        <v>106</v>
      </c>
      <c r="AW792" s="11" t="s">
        <v>31</v>
      </c>
      <c r="AX792" s="11" t="s">
        <v>77</v>
      </c>
      <c r="AY792" s="197" t="s">
        <v>310</v>
      </c>
    </row>
    <row r="793" spans="2:65" s="1" customFormat="1" ht="16.5" customHeight="1">
      <c r="B793" s="31"/>
      <c r="C793" s="175" t="s">
        <v>1550</v>
      </c>
      <c r="D793" s="175" t="s">
        <v>317</v>
      </c>
      <c r="E793" s="176" t="s">
        <v>1198</v>
      </c>
      <c r="F793" s="177" t="s">
        <v>1199</v>
      </c>
      <c r="G793" s="178" t="s">
        <v>422</v>
      </c>
      <c r="H793" s="179">
        <v>615</v>
      </c>
      <c r="I793" s="180"/>
      <c r="J793" s="179">
        <f>ROUND(I793*H793,2)</f>
        <v>0</v>
      </c>
      <c r="K793" s="177" t="s">
        <v>321</v>
      </c>
      <c r="L793" s="35"/>
      <c r="M793" s="181" t="s">
        <v>1</v>
      </c>
      <c r="N793" s="182" t="s">
        <v>41</v>
      </c>
      <c r="O793" s="57"/>
      <c r="P793" s="183">
        <f>O793*H793</f>
        <v>0</v>
      </c>
      <c r="Q793" s="183">
        <v>0.0004</v>
      </c>
      <c r="R793" s="183">
        <f>Q793*H793</f>
        <v>0.24600000000000002</v>
      </c>
      <c r="S793" s="183">
        <v>0</v>
      </c>
      <c r="T793" s="184">
        <f>S793*H793</f>
        <v>0</v>
      </c>
      <c r="AR793" s="14" t="s">
        <v>314</v>
      </c>
      <c r="AT793" s="14" t="s">
        <v>317</v>
      </c>
      <c r="AU793" s="14" t="s">
        <v>106</v>
      </c>
      <c r="AY793" s="14" t="s">
        <v>310</v>
      </c>
      <c r="BE793" s="185">
        <f>IF(N793="základní",J793,0)</f>
        <v>0</v>
      </c>
      <c r="BF793" s="185">
        <f>IF(N793="snížená",J793,0)</f>
        <v>0</v>
      </c>
      <c r="BG793" s="185">
        <f>IF(N793="zákl. přenesená",J793,0)</f>
        <v>0</v>
      </c>
      <c r="BH793" s="185">
        <f>IF(N793="sníž. přenesená",J793,0)</f>
        <v>0</v>
      </c>
      <c r="BI793" s="185">
        <f>IF(N793="nulová",J793,0)</f>
        <v>0</v>
      </c>
      <c r="BJ793" s="14" t="s">
        <v>106</v>
      </c>
      <c r="BK793" s="185">
        <f>ROUND(I793*H793,2)</f>
        <v>0</v>
      </c>
      <c r="BL793" s="14" t="s">
        <v>314</v>
      </c>
      <c r="BM793" s="14" t="s">
        <v>4264</v>
      </c>
    </row>
    <row r="794" spans="2:51" s="11" customFormat="1" ht="11.25">
      <c r="B794" s="186"/>
      <c r="C794" s="187"/>
      <c r="D794" s="188" t="s">
        <v>325</v>
      </c>
      <c r="E794" s="189" t="s">
        <v>1554</v>
      </c>
      <c r="F794" s="190" t="s">
        <v>4265</v>
      </c>
      <c r="G794" s="187"/>
      <c r="H794" s="191">
        <v>615</v>
      </c>
      <c r="I794" s="192"/>
      <c r="J794" s="187"/>
      <c r="K794" s="187"/>
      <c r="L794" s="193"/>
      <c r="M794" s="194"/>
      <c r="N794" s="195"/>
      <c r="O794" s="195"/>
      <c r="P794" s="195"/>
      <c r="Q794" s="195"/>
      <c r="R794" s="195"/>
      <c r="S794" s="195"/>
      <c r="T794" s="196"/>
      <c r="AT794" s="197" t="s">
        <v>325</v>
      </c>
      <c r="AU794" s="197" t="s">
        <v>106</v>
      </c>
      <c r="AV794" s="11" t="s">
        <v>106</v>
      </c>
      <c r="AW794" s="11" t="s">
        <v>31</v>
      </c>
      <c r="AX794" s="11" t="s">
        <v>77</v>
      </c>
      <c r="AY794" s="197" t="s">
        <v>310</v>
      </c>
    </row>
    <row r="795" spans="2:65" s="1" customFormat="1" ht="16.5" customHeight="1">
      <c r="B795" s="31"/>
      <c r="C795" s="175" t="s">
        <v>1556</v>
      </c>
      <c r="D795" s="175" t="s">
        <v>317</v>
      </c>
      <c r="E795" s="176" t="s">
        <v>1204</v>
      </c>
      <c r="F795" s="177" t="s">
        <v>1205</v>
      </c>
      <c r="G795" s="178" t="s">
        <v>422</v>
      </c>
      <c r="H795" s="179">
        <v>85</v>
      </c>
      <c r="I795" s="180"/>
      <c r="J795" s="179">
        <f>ROUND(I795*H795,2)</f>
        <v>0</v>
      </c>
      <c r="K795" s="177" t="s">
        <v>321</v>
      </c>
      <c r="L795" s="35"/>
      <c r="M795" s="181" t="s">
        <v>1</v>
      </c>
      <c r="N795" s="182" t="s">
        <v>41</v>
      </c>
      <c r="O795" s="57"/>
      <c r="P795" s="183">
        <f>O795*H795</f>
        <v>0</v>
      </c>
      <c r="Q795" s="183">
        <v>0.0006</v>
      </c>
      <c r="R795" s="183">
        <f>Q795*H795</f>
        <v>0.051</v>
      </c>
      <c r="S795" s="183">
        <v>0</v>
      </c>
      <c r="T795" s="184">
        <f>S795*H795</f>
        <v>0</v>
      </c>
      <c r="AR795" s="14" t="s">
        <v>314</v>
      </c>
      <c r="AT795" s="14" t="s">
        <v>317</v>
      </c>
      <c r="AU795" s="14" t="s">
        <v>106</v>
      </c>
      <c r="AY795" s="14" t="s">
        <v>310</v>
      </c>
      <c r="BE795" s="185">
        <f>IF(N795="základní",J795,0)</f>
        <v>0</v>
      </c>
      <c r="BF795" s="185">
        <f>IF(N795="snížená",J795,0)</f>
        <v>0</v>
      </c>
      <c r="BG795" s="185">
        <f>IF(N795="zákl. přenesená",J795,0)</f>
        <v>0</v>
      </c>
      <c r="BH795" s="185">
        <f>IF(N795="sníž. přenesená",J795,0)</f>
        <v>0</v>
      </c>
      <c r="BI795" s="185">
        <f>IF(N795="nulová",J795,0)</f>
        <v>0</v>
      </c>
      <c r="BJ795" s="14" t="s">
        <v>106</v>
      </c>
      <c r="BK795" s="185">
        <f>ROUND(I795*H795,2)</f>
        <v>0</v>
      </c>
      <c r="BL795" s="14" t="s">
        <v>314</v>
      </c>
      <c r="BM795" s="14" t="s">
        <v>4266</v>
      </c>
    </row>
    <row r="796" spans="2:51" s="11" customFormat="1" ht="11.25">
      <c r="B796" s="186"/>
      <c r="C796" s="187"/>
      <c r="D796" s="188" t="s">
        <v>325</v>
      </c>
      <c r="E796" s="189" t="s">
        <v>1560</v>
      </c>
      <c r="F796" s="190" t="s">
        <v>4267</v>
      </c>
      <c r="G796" s="187"/>
      <c r="H796" s="191">
        <v>85</v>
      </c>
      <c r="I796" s="192"/>
      <c r="J796" s="187"/>
      <c r="K796" s="187"/>
      <c r="L796" s="193"/>
      <c r="M796" s="194"/>
      <c r="N796" s="195"/>
      <c r="O796" s="195"/>
      <c r="P796" s="195"/>
      <c r="Q796" s="195"/>
      <c r="R796" s="195"/>
      <c r="S796" s="195"/>
      <c r="T796" s="196"/>
      <c r="AT796" s="197" t="s">
        <v>325</v>
      </c>
      <c r="AU796" s="197" t="s">
        <v>106</v>
      </c>
      <c r="AV796" s="11" t="s">
        <v>106</v>
      </c>
      <c r="AW796" s="11" t="s">
        <v>31</v>
      </c>
      <c r="AX796" s="11" t="s">
        <v>77</v>
      </c>
      <c r="AY796" s="197" t="s">
        <v>310</v>
      </c>
    </row>
    <row r="797" spans="2:65" s="1" customFormat="1" ht="16.5" customHeight="1">
      <c r="B797" s="31"/>
      <c r="C797" s="175" t="s">
        <v>1564</v>
      </c>
      <c r="D797" s="175" t="s">
        <v>317</v>
      </c>
      <c r="E797" s="176" t="s">
        <v>1210</v>
      </c>
      <c r="F797" s="177" t="s">
        <v>1211</v>
      </c>
      <c r="G797" s="178" t="s">
        <v>422</v>
      </c>
      <c r="H797" s="179">
        <v>145</v>
      </c>
      <c r="I797" s="180"/>
      <c r="J797" s="179">
        <f>ROUND(I797*H797,2)</f>
        <v>0</v>
      </c>
      <c r="K797" s="177" t="s">
        <v>321</v>
      </c>
      <c r="L797" s="35"/>
      <c r="M797" s="181" t="s">
        <v>1</v>
      </c>
      <c r="N797" s="182" t="s">
        <v>41</v>
      </c>
      <c r="O797" s="57"/>
      <c r="P797" s="183">
        <f>O797*H797</f>
        <v>0</v>
      </c>
      <c r="Q797" s="183">
        <v>0.00091</v>
      </c>
      <c r="R797" s="183">
        <f>Q797*H797</f>
        <v>0.13195</v>
      </c>
      <c r="S797" s="183">
        <v>0</v>
      </c>
      <c r="T797" s="184">
        <f>S797*H797</f>
        <v>0</v>
      </c>
      <c r="AR797" s="14" t="s">
        <v>314</v>
      </c>
      <c r="AT797" s="14" t="s">
        <v>317</v>
      </c>
      <c r="AU797" s="14" t="s">
        <v>106</v>
      </c>
      <c r="AY797" s="14" t="s">
        <v>310</v>
      </c>
      <c r="BE797" s="185">
        <f>IF(N797="základní",J797,0)</f>
        <v>0</v>
      </c>
      <c r="BF797" s="185">
        <f>IF(N797="snížená",J797,0)</f>
        <v>0</v>
      </c>
      <c r="BG797" s="185">
        <f>IF(N797="zákl. přenesená",J797,0)</f>
        <v>0</v>
      </c>
      <c r="BH797" s="185">
        <f>IF(N797="sníž. přenesená",J797,0)</f>
        <v>0</v>
      </c>
      <c r="BI797" s="185">
        <f>IF(N797="nulová",J797,0)</f>
        <v>0</v>
      </c>
      <c r="BJ797" s="14" t="s">
        <v>106</v>
      </c>
      <c r="BK797" s="185">
        <f>ROUND(I797*H797,2)</f>
        <v>0</v>
      </c>
      <c r="BL797" s="14" t="s">
        <v>314</v>
      </c>
      <c r="BM797" s="14" t="s">
        <v>4268</v>
      </c>
    </row>
    <row r="798" spans="2:51" s="11" customFormat="1" ht="11.25">
      <c r="B798" s="186"/>
      <c r="C798" s="187"/>
      <c r="D798" s="188" t="s">
        <v>325</v>
      </c>
      <c r="E798" s="189" t="s">
        <v>1568</v>
      </c>
      <c r="F798" s="190" t="s">
        <v>4269</v>
      </c>
      <c r="G798" s="187"/>
      <c r="H798" s="191">
        <v>145</v>
      </c>
      <c r="I798" s="192"/>
      <c r="J798" s="187"/>
      <c r="K798" s="187"/>
      <c r="L798" s="193"/>
      <c r="M798" s="194"/>
      <c r="N798" s="195"/>
      <c r="O798" s="195"/>
      <c r="P798" s="195"/>
      <c r="Q798" s="195"/>
      <c r="R798" s="195"/>
      <c r="S798" s="195"/>
      <c r="T798" s="196"/>
      <c r="AT798" s="197" t="s">
        <v>325</v>
      </c>
      <c r="AU798" s="197" t="s">
        <v>106</v>
      </c>
      <c r="AV798" s="11" t="s">
        <v>106</v>
      </c>
      <c r="AW798" s="11" t="s">
        <v>31</v>
      </c>
      <c r="AX798" s="11" t="s">
        <v>77</v>
      </c>
      <c r="AY798" s="197" t="s">
        <v>310</v>
      </c>
    </row>
    <row r="799" spans="2:65" s="1" customFormat="1" ht="16.5" customHeight="1">
      <c r="B799" s="31"/>
      <c r="C799" s="175" t="s">
        <v>1569</v>
      </c>
      <c r="D799" s="175" t="s">
        <v>317</v>
      </c>
      <c r="E799" s="176" t="s">
        <v>1216</v>
      </c>
      <c r="F799" s="177" t="s">
        <v>1217</v>
      </c>
      <c r="G799" s="178" t="s">
        <v>422</v>
      </c>
      <c r="H799" s="179">
        <v>45</v>
      </c>
      <c r="I799" s="180"/>
      <c r="J799" s="179">
        <f>ROUND(I799*H799,2)</f>
        <v>0</v>
      </c>
      <c r="K799" s="177" t="s">
        <v>321</v>
      </c>
      <c r="L799" s="35"/>
      <c r="M799" s="181" t="s">
        <v>1</v>
      </c>
      <c r="N799" s="182" t="s">
        <v>41</v>
      </c>
      <c r="O799" s="57"/>
      <c r="P799" s="183">
        <f>O799*H799</f>
        <v>0</v>
      </c>
      <c r="Q799" s="183">
        <v>0.00118</v>
      </c>
      <c r="R799" s="183">
        <f>Q799*H799</f>
        <v>0.0531</v>
      </c>
      <c r="S799" s="183">
        <v>0</v>
      </c>
      <c r="T799" s="184">
        <f>S799*H799</f>
        <v>0</v>
      </c>
      <c r="AR799" s="14" t="s">
        <v>314</v>
      </c>
      <c r="AT799" s="14" t="s">
        <v>317</v>
      </c>
      <c r="AU799" s="14" t="s">
        <v>106</v>
      </c>
      <c r="AY799" s="14" t="s">
        <v>310</v>
      </c>
      <c r="BE799" s="185">
        <f>IF(N799="základní",J799,0)</f>
        <v>0</v>
      </c>
      <c r="BF799" s="185">
        <f>IF(N799="snížená",J799,0)</f>
        <v>0</v>
      </c>
      <c r="BG799" s="185">
        <f>IF(N799="zákl. přenesená",J799,0)</f>
        <v>0</v>
      </c>
      <c r="BH799" s="185">
        <f>IF(N799="sníž. přenesená",J799,0)</f>
        <v>0</v>
      </c>
      <c r="BI799" s="185">
        <f>IF(N799="nulová",J799,0)</f>
        <v>0</v>
      </c>
      <c r="BJ799" s="14" t="s">
        <v>106</v>
      </c>
      <c r="BK799" s="185">
        <f>ROUND(I799*H799,2)</f>
        <v>0</v>
      </c>
      <c r="BL799" s="14" t="s">
        <v>314</v>
      </c>
      <c r="BM799" s="14" t="s">
        <v>4270</v>
      </c>
    </row>
    <row r="800" spans="2:51" s="11" customFormat="1" ht="11.25">
      <c r="B800" s="186"/>
      <c r="C800" s="187"/>
      <c r="D800" s="188" t="s">
        <v>325</v>
      </c>
      <c r="E800" s="189" t="s">
        <v>1573</v>
      </c>
      <c r="F800" s="190" t="s">
        <v>4271</v>
      </c>
      <c r="G800" s="187"/>
      <c r="H800" s="191">
        <v>45</v>
      </c>
      <c r="I800" s="192"/>
      <c r="J800" s="187"/>
      <c r="K800" s="187"/>
      <c r="L800" s="193"/>
      <c r="M800" s="194"/>
      <c r="N800" s="195"/>
      <c r="O800" s="195"/>
      <c r="P800" s="195"/>
      <c r="Q800" s="195"/>
      <c r="R800" s="195"/>
      <c r="S800" s="195"/>
      <c r="T800" s="196"/>
      <c r="AT800" s="197" t="s">
        <v>325</v>
      </c>
      <c r="AU800" s="197" t="s">
        <v>106</v>
      </c>
      <c r="AV800" s="11" t="s">
        <v>106</v>
      </c>
      <c r="AW800" s="11" t="s">
        <v>31</v>
      </c>
      <c r="AX800" s="11" t="s">
        <v>77</v>
      </c>
      <c r="AY800" s="197" t="s">
        <v>310</v>
      </c>
    </row>
    <row r="801" spans="2:65" s="1" customFormat="1" ht="16.5" customHeight="1">
      <c r="B801" s="31"/>
      <c r="C801" s="175" t="s">
        <v>1575</v>
      </c>
      <c r="D801" s="175" t="s">
        <v>317</v>
      </c>
      <c r="E801" s="176" t="s">
        <v>1222</v>
      </c>
      <c r="F801" s="177" t="s">
        <v>1223</v>
      </c>
      <c r="G801" s="178" t="s">
        <v>422</v>
      </c>
      <c r="H801" s="179">
        <v>20</v>
      </c>
      <c r="I801" s="180"/>
      <c r="J801" s="179">
        <f>ROUND(I801*H801,2)</f>
        <v>0</v>
      </c>
      <c r="K801" s="177" t="s">
        <v>321</v>
      </c>
      <c r="L801" s="35"/>
      <c r="M801" s="181" t="s">
        <v>1</v>
      </c>
      <c r="N801" s="182" t="s">
        <v>41</v>
      </c>
      <c r="O801" s="57"/>
      <c r="P801" s="183">
        <f>O801*H801</f>
        <v>0</v>
      </c>
      <c r="Q801" s="183">
        <v>0.0015</v>
      </c>
      <c r="R801" s="183">
        <f>Q801*H801</f>
        <v>0.03</v>
      </c>
      <c r="S801" s="183">
        <v>0</v>
      </c>
      <c r="T801" s="184">
        <f>S801*H801</f>
        <v>0</v>
      </c>
      <c r="AR801" s="14" t="s">
        <v>314</v>
      </c>
      <c r="AT801" s="14" t="s">
        <v>317</v>
      </c>
      <c r="AU801" s="14" t="s">
        <v>106</v>
      </c>
      <c r="AY801" s="14" t="s">
        <v>310</v>
      </c>
      <c r="BE801" s="185">
        <f>IF(N801="základní",J801,0)</f>
        <v>0</v>
      </c>
      <c r="BF801" s="185">
        <f>IF(N801="snížená",J801,0)</f>
        <v>0</v>
      </c>
      <c r="BG801" s="185">
        <f>IF(N801="zákl. přenesená",J801,0)</f>
        <v>0</v>
      </c>
      <c r="BH801" s="185">
        <f>IF(N801="sníž. přenesená",J801,0)</f>
        <v>0</v>
      </c>
      <c r="BI801" s="185">
        <f>IF(N801="nulová",J801,0)</f>
        <v>0</v>
      </c>
      <c r="BJ801" s="14" t="s">
        <v>106</v>
      </c>
      <c r="BK801" s="185">
        <f>ROUND(I801*H801,2)</f>
        <v>0</v>
      </c>
      <c r="BL801" s="14" t="s">
        <v>314</v>
      </c>
      <c r="BM801" s="14" t="s">
        <v>4272</v>
      </c>
    </row>
    <row r="802" spans="2:51" s="11" customFormat="1" ht="11.25">
      <c r="B802" s="186"/>
      <c r="C802" s="187"/>
      <c r="D802" s="188" t="s">
        <v>325</v>
      </c>
      <c r="E802" s="189" t="s">
        <v>1580</v>
      </c>
      <c r="F802" s="190" t="s">
        <v>4273</v>
      </c>
      <c r="G802" s="187"/>
      <c r="H802" s="191">
        <v>20</v>
      </c>
      <c r="I802" s="192"/>
      <c r="J802" s="187"/>
      <c r="K802" s="187"/>
      <c r="L802" s="193"/>
      <c r="M802" s="194"/>
      <c r="N802" s="195"/>
      <c r="O802" s="195"/>
      <c r="P802" s="195"/>
      <c r="Q802" s="195"/>
      <c r="R802" s="195"/>
      <c r="S802" s="195"/>
      <c r="T802" s="196"/>
      <c r="AT802" s="197" t="s">
        <v>325</v>
      </c>
      <c r="AU802" s="197" t="s">
        <v>106</v>
      </c>
      <c r="AV802" s="11" t="s">
        <v>106</v>
      </c>
      <c r="AW802" s="11" t="s">
        <v>31</v>
      </c>
      <c r="AX802" s="11" t="s">
        <v>77</v>
      </c>
      <c r="AY802" s="197" t="s">
        <v>310</v>
      </c>
    </row>
    <row r="803" spans="2:65" s="1" customFormat="1" ht="16.5" customHeight="1">
      <c r="B803" s="31"/>
      <c r="C803" s="175" t="s">
        <v>1584</v>
      </c>
      <c r="D803" s="175" t="s">
        <v>317</v>
      </c>
      <c r="E803" s="176" t="s">
        <v>1228</v>
      </c>
      <c r="F803" s="177" t="s">
        <v>1229</v>
      </c>
      <c r="G803" s="178" t="s">
        <v>422</v>
      </c>
      <c r="H803" s="179">
        <v>30</v>
      </c>
      <c r="I803" s="180"/>
      <c r="J803" s="179">
        <f>ROUND(I803*H803,2)</f>
        <v>0</v>
      </c>
      <c r="K803" s="177" t="s">
        <v>321</v>
      </c>
      <c r="L803" s="35"/>
      <c r="M803" s="181" t="s">
        <v>1</v>
      </c>
      <c r="N803" s="182" t="s">
        <v>41</v>
      </c>
      <c r="O803" s="57"/>
      <c r="P803" s="183">
        <f>O803*H803</f>
        <v>0</v>
      </c>
      <c r="Q803" s="183">
        <v>0.00194</v>
      </c>
      <c r="R803" s="183">
        <f>Q803*H803</f>
        <v>0.0582</v>
      </c>
      <c r="S803" s="183">
        <v>0</v>
      </c>
      <c r="T803" s="184">
        <f>S803*H803</f>
        <v>0</v>
      </c>
      <c r="AR803" s="14" t="s">
        <v>314</v>
      </c>
      <c r="AT803" s="14" t="s">
        <v>317</v>
      </c>
      <c r="AU803" s="14" t="s">
        <v>106</v>
      </c>
      <c r="AY803" s="14" t="s">
        <v>310</v>
      </c>
      <c r="BE803" s="185">
        <f>IF(N803="základní",J803,0)</f>
        <v>0</v>
      </c>
      <c r="BF803" s="185">
        <f>IF(N803="snížená",J803,0)</f>
        <v>0</v>
      </c>
      <c r="BG803" s="185">
        <f>IF(N803="zákl. přenesená",J803,0)</f>
        <v>0</v>
      </c>
      <c r="BH803" s="185">
        <f>IF(N803="sníž. přenesená",J803,0)</f>
        <v>0</v>
      </c>
      <c r="BI803" s="185">
        <f>IF(N803="nulová",J803,0)</f>
        <v>0</v>
      </c>
      <c r="BJ803" s="14" t="s">
        <v>106</v>
      </c>
      <c r="BK803" s="185">
        <f>ROUND(I803*H803,2)</f>
        <v>0</v>
      </c>
      <c r="BL803" s="14" t="s">
        <v>314</v>
      </c>
      <c r="BM803" s="14" t="s">
        <v>4274</v>
      </c>
    </row>
    <row r="804" spans="2:51" s="11" customFormat="1" ht="11.25">
      <c r="B804" s="186"/>
      <c r="C804" s="187"/>
      <c r="D804" s="188" t="s">
        <v>325</v>
      </c>
      <c r="E804" s="189" t="s">
        <v>1588</v>
      </c>
      <c r="F804" s="190" t="s">
        <v>4275</v>
      </c>
      <c r="G804" s="187"/>
      <c r="H804" s="191">
        <v>30</v>
      </c>
      <c r="I804" s="192"/>
      <c r="J804" s="187"/>
      <c r="K804" s="187"/>
      <c r="L804" s="193"/>
      <c r="M804" s="194"/>
      <c r="N804" s="195"/>
      <c r="O804" s="195"/>
      <c r="P804" s="195"/>
      <c r="Q804" s="195"/>
      <c r="R804" s="195"/>
      <c r="S804" s="195"/>
      <c r="T804" s="196"/>
      <c r="AT804" s="197" t="s">
        <v>325</v>
      </c>
      <c r="AU804" s="197" t="s">
        <v>106</v>
      </c>
      <c r="AV804" s="11" t="s">
        <v>106</v>
      </c>
      <c r="AW804" s="11" t="s">
        <v>31</v>
      </c>
      <c r="AX804" s="11" t="s">
        <v>77</v>
      </c>
      <c r="AY804" s="197" t="s">
        <v>310</v>
      </c>
    </row>
    <row r="805" spans="2:65" s="1" customFormat="1" ht="16.5" customHeight="1">
      <c r="B805" s="31"/>
      <c r="C805" s="175" t="s">
        <v>323</v>
      </c>
      <c r="D805" s="175" t="s">
        <v>317</v>
      </c>
      <c r="E805" s="176" t="s">
        <v>1234</v>
      </c>
      <c r="F805" s="177" t="s">
        <v>1235</v>
      </c>
      <c r="G805" s="178" t="s">
        <v>422</v>
      </c>
      <c r="H805" s="179">
        <v>65</v>
      </c>
      <c r="I805" s="180"/>
      <c r="J805" s="179">
        <f>ROUND(I805*H805,2)</f>
        <v>0</v>
      </c>
      <c r="K805" s="177" t="s">
        <v>321</v>
      </c>
      <c r="L805" s="35"/>
      <c r="M805" s="181" t="s">
        <v>1</v>
      </c>
      <c r="N805" s="182" t="s">
        <v>41</v>
      </c>
      <c r="O805" s="57"/>
      <c r="P805" s="183">
        <f>O805*H805</f>
        <v>0</v>
      </c>
      <c r="Q805" s="183">
        <v>0.00262</v>
      </c>
      <c r="R805" s="183">
        <f>Q805*H805</f>
        <v>0.1703</v>
      </c>
      <c r="S805" s="183">
        <v>0</v>
      </c>
      <c r="T805" s="184">
        <f>S805*H805</f>
        <v>0</v>
      </c>
      <c r="AR805" s="14" t="s">
        <v>314</v>
      </c>
      <c r="AT805" s="14" t="s">
        <v>317</v>
      </c>
      <c r="AU805" s="14" t="s">
        <v>106</v>
      </c>
      <c r="AY805" s="14" t="s">
        <v>310</v>
      </c>
      <c r="BE805" s="185">
        <f>IF(N805="základní",J805,0)</f>
        <v>0</v>
      </c>
      <c r="BF805" s="185">
        <f>IF(N805="snížená",J805,0)</f>
        <v>0</v>
      </c>
      <c r="BG805" s="185">
        <f>IF(N805="zákl. přenesená",J805,0)</f>
        <v>0</v>
      </c>
      <c r="BH805" s="185">
        <f>IF(N805="sníž. přenesená",J805,0)</f>
        <v>0</v>
      </c>
      <c r="BI805" s="185">
        <f>IF(N805="nulová",J805,0)</f>
        <v>0</v>
      </c>
      <c r="BJ805" s="14" t="s">
        <v>106</v>
      </c>
      <c r="BK805" s="185">
        <f>ROUND(I805*H805,2)</f>
        <v>0</v>
      </c>
      <c r="BL805" s="14" t="s">
        <v>314</v>
      </c>
      <c r="BM805" s="14" t="s">
        <v>4276</v>
      </c>
    </row>
    <row r="806" spans="2:51" s="11" customFormat="1" ht="11.25">
      <c r="B806" s="186"/>
      <c r="C806" s="187"/>
      <c r="D806" s="188" t="s">
        <v>325</v>
      </c>
      <c r="E806" s="189" t="s">
        <v>1596</v>
      </c>
      <c r="F806" s="190" t="s">
        <v>4277</v>
      </c>
      <c r="G806" s="187"/>
      <c r="H806" s="191">
        <v>65</v>
      </c>
      <c r="I806" s="192"/>
      <c r="J806" s="187"/>
      <c r="K806" s="187"/>
      <c r="L806" s="193"/>
      <c r="M806" s="194"/>
      <c r="N806" s="195"/>
      <c r="O806" s="195"/>
      <c r="P806" s="195"/>
      <c r="Q806" s="195"/>
      <c r="R806" s="195"/>
      <c r="S806" s="195"/>
      <c r="T806" s="196"/>
      <c r="AT806" s="197" t="s">
        <v>325</v>
      </c>
      <c r="AU806" s="197" t="s">
        <v>106</v>
      </c>
      <c r="AV806" s="11" t="s">
        <v>106</v>
      </c>
      <c r="AW806" s="11" t="s">
        <v>31</v>
      </c>
      <c r="AX806" s="11" t="s">
        <v>77</v>
      </c>
      <c r="AY806" s="197" t="s">
        <v>310</v>
      </c>
    </row>
    <row r="807" spans="2:65" s="1" customFormat="1" ht="22.5" customHeight="1">
      <c r="B807" s="31"/>
      <c r="C807" s="175" t="s">
        <v>1598</v>
      </c>
      <c r="D807" s="175" t="s">
        <v>317</v>
      </c>
      <c r="E807" s="176" t="s">
        <v>1240</v>
      </c>
      <c r="F807" s="177" t="s">
        <v>1241</v>
      </c>
      <c r="G807" s="178" t="s">
        <v>832</v>
      </c>
      <c r="H807" s="179">
        <v>0.92</v>
      </c>
      <c r="I807" s="180"/>
      <c r="J807" s="179">
        <f>ROUND(I807*H807,2)</f>
        <v>0</v>
      </c>
      <c r="K807" s="177" t="s">
        <v>321</v>
      </c>
      <c r="L807" s="35"/>
      <c r="M807" s="181" t="s">
        <v>1</v>
      </c>
      <c r="N807" s="182" t="s">
        <v>41</v>
      </c>
      <c r="O807" s="57"/>
      <c r="P807" s="183">
        <f>O807*H807</f>
        <v>0</v>
      </c>
      <c r="Q807" s="183">
        <v>0</v>
      </c>
      <c r="R807" s="183">
        <f>Q807*H807</f>
        <v>0</v>
      </c>
      <c r="S807" s="183">
        <v>0</v>
      </c>
      <c r="T807" s="184">
        <f>S807*H807</f>
        <v>0</v>
      </c>
      <c r="AR807" s="14" t="s">
        <v>314</v>
      </c>
      <c r="AT807" s="14" t="s">
        <v>317</v>
      </c>
      <c r="AU807" s="14" t="s">
        <v>106</v>
      </c>
      <c r="AY807" s="14" t="s">
        <v>310</v>
      </c>
      <c r="BE807" s="185">
        <f>IF(N807="základní",J807,0)</f>
        <v>0</v>
      </c>
      <c r="BF807" s="185">
        <f>IF(N807="snížená",J807,0)</f>
        <v>0</v>
      </c>
      <c r="BG807" s="185">
        <f>IF(N807="zákl. přenesená",J807,0)</f>
        <v>0</v>
      </c>
      <c r="BH807" s="185">
        <f>IF(N807="sníž. přenesená",J807,0)</f>
        <v>0</v>
      </c>
      <c r="BI807" s="185">
        <f>IF(N807="nulová",J807,0)</f>
        <v>0</v>
      </c>
      <c r="BJ807" s="14" t="s">
        <v>106</v>
      </c>
      <c r="BK807" s="185">
        <f>ROUND(I807*H807,2)</f>
        <v>0</v>
      </c>
      <c r="BL807" s="14" t="s">
        <v>314</v>
      </c>
      <c r="BM807" s="14" t="s">
        <v>4278</v>
      </c>
    </row>
    <row r="808" spans="2:63" s="10" customFormat="1" ht="22.9" customHeight="1">
      <c r="B808" s="159"/>
      <c r="C808" s="160"/>
      <c r="D808" s="161" t="s">
        <v>68</v>
      </c>
      <c r="E808" s="173" t="s">
        <v>1243</v>
      </c>
      <c r="F808" s="173" t="s">
        <v>1244</v>
      </c>
      <c r="G808" s="160"/>
      <c r="H808" s="160"/>
      <c r="I808" s="163"/>
      <c r="J808" s="174">
        <f>BK808</f>
        <v>0</v>
      </c>
      <c r="K808" s="160"/>
      <c r="L808" s="165"/>
      <c r="M808" s="166"/>
      <c r="N808" s="167"/>
      <c r="O808" s="167"/>
      <c r="P808" s="168">
        <f>SUM(P809:P879)</f>
        <v>0</v>
      </c>
      <c r="Q808" s="167"/>
      <c r="R808" s="168">
        <f>SUM(R809:R879)</f>
        <v>0.17581</v>
      </c>
      <c r="S808" s="167"/>
      <c r="T808" s="169">
        <f>SUM(T809:T879)</f>
        <v>0</v>
      </c>
      <c r="AR808" s="170" t="s">
        <v>314</v>
      </c>
      <c r="AT808" s="171" t="s">
        <v>68</v>
      </c>
      <c r="AU808" s="171" t="s">
        <v>77</v>
      </c>
      <c r="AY808" s="170" t="s">
        <v>310</v>
      </c>
      <c r="BK808" s="172">
        <f>SUM(BK809:BK879)</f>
        <v>0</v>
      </c>
    </row>
    <row r="809" spans="2:65" s="1" customFormat="1" ht="16.5" customHeight="1">
      <c r="B809" s="31"/>
      <c r="C809" s="175" t="s">
        <v>1604</v>
      </c>
      <c r="D809" s="175" t="s">
        <v>317</v>
      </c>
      <c r="E809" s="176" t="s">
        <v>4279</v>
      </c>
      <c r="F809" s="177" t="s">
        <v>4280</v>
      </c>
      <c r="G809" s="178" t="s">
        <v>1129</v>
      </c>
      <c r="H809" s="179">
        <v>2</v>
      </c>
      <c r="I809" s="180"/>
      <c r="J809" s="179">
        <f>ROUND(I809*H809,2)</f>
        <v>0</v>
      </c>
      <c r="K809" s="177" t="s">
        <v>321</v>
      </c>
      <c r="L809" s="35"/>
      <c r="M809" s="181" t="s">
        <v>1</v>
      </c>
      <c r="N809" s="182" t="s">
        <v>41</v>
      </c>
      <c r="O809" s="57"/>
      <c r="P809" s="183">
        <f>O809*H809</f>
        <v>0</v>
      </c>
      <c r="Q809" s="183">
        <v>0.01191</v>
      </c>
      <c r="R809" s="183">
        <f>Q809*H809</f>
        <v>0.02382</v>
      </c>
      <c r="S809" s="183">
        <v>0</v>
      </c>
      <c r="T809" s="184">
        <f>S809*H809</f>
        <v>0</v>
      </c>
      <c r="AR809" s="14" t="s">
        <v>314</v>
      </c>
      <c r="AT809" s="14" t="s">
        <v>317</v>
      </c>
      <c r="AU809" s="14" t="s">
        <v>106</v>
      </c>
      <c r="AY809" s="14" t="s">
        <v>310</v>
      </c>
      <c r="BE809" s="185">
        <f>IF(N809="základní",J809,0)</f>
        <v>0</v>
      </c>
      <c r="BF809" s="185">
        <f>IF(N809="snížená",J809,0)</f>
        <v>0</v>
      </c>
      <c r="BG809" s="185">
        <f>IF(N809="zákl. přenesená",J809,0)</f>
        <v>0</v>
      </c>
      <c r="BH809" s="185">
        <f>IF(N809="sníž. přenesená",J809,0)</f>
        <v>0</v>
      </c>
      <c r="BI809" s="185">
        <f>IF(N809="nulová",J809,0)</f>
        <v>0</v>
      </c>
      <c r="BJ809" s="14" t="s">
        <v>106</v>
      </c>
      <c r="BK809" s="185">
        <f>ROUND(I809*H809,2)</f>
        <v>0</v>
      </c>
      <c r="BL809" s="14" t="s">
        <v>314</v>
      </c>
      <c r="BM809" s="14" t="s">
        <v>4281</v>
      </c>
    </row>
    <row r="810" spans="2:51" s="11" customFormat="1" ht="11.25">
      <c r="B810" s="186"/>
      <c r="C810" s="187"/>
      <c r="D810" s="188" t="s">
        <v>325</v>
      </c>
      <c r="E810" s="189" t="s">
        <v>1608</v>
      </c>
      <c r="F810" s="190" t="s">
        <v>106</v>
      </c>
      <c r="G810" s="187"/>
      <c r="H810" s="191">
        <v>2</v>
      </c>
      <c r="I810" s="192"/>
      <c r="J810" s="187"/>
      <c r="K810" s="187"/>
      <c r="L810" s="193"/>
      <c r="M810" s="194"/>
      <c r="N810" s="195"/>
      <c r="O810" s="195"/>
      <c r="P810" s="195"/>
      <c r="Q810" s="195"/>
      <c r="R810" s="195"/>
      <c r="S810" s="195"/>
      <c r="T810" s="196"/>
      <c r="AT810" s="197" t="s">
        <v>325</v>
      </c>
      <c r="AU810" s="197" t="s">
        <v>106</v>
      </c>
      <c r="AV810" s="11" t="s">
        <v>106</v>
      </c>
      <c r="AW810" s="11" t="s">
        <v>31</v>
      </c>
      <c r="AX810" s="11" t="s">
        <v>77</v>
      </c>
      <c r="AY810" s="197" t="s">
        <v>310</v>
      </c>
    </row>
    <row r="811" spans="2:65" s="1" customFormat="1" ht="16.5" customHeight="1">
      <c r="B811" s="31"/>
      <c r="C811" s="208" t="s">
        <v>1610</v>
      </c>
      <c r="D811" s="208" t="s">
        <v>422</v>
      </c>
      <c r="E811" s="209" t="s">
        <v>4282</v>
      </c>
      <c r="F811" s="210" t="s">
        <v>4283</v>
      </c>
      <c r="G811" s="211" t="s">
        <v>720</v>
      </c>
      <c r="H811" s="212">
        <v>1</v>
      </c>
      <c r="I811" s="213"/>
      <c r="J811" s="212">
        <f>ROUND(I811*H811,2)</f>
        <v>0</v>
      </c>
      <c r="K811" s="210" t="s">
        <v>402</v>
      </c>
      <c r="L811" s="214"/>
      <c r="M811" s="215" t="s">
        <v>1</v>
      </c>
      <c r="N811" s="216" t="s">
        <v>41</v>
      </c>
      <c r="O811" s="57"/>
      <c r="P811" s="183">
        <f>O811*H811</f>
        <v>0</v>
      </c>
      <c r="Q811" s="183">
        <v>0</v>
      </c>
      <c r="R811" s="183">
        <f>Q811*H811</f>
        <v>0</v>
      </c>
      <c r="S811" s="183">
        <v>0</v>
      </c>
      <c r="T811" s="184">
        <f>S811*H811</f>
        <v>0</v>
      </c>
      <c r="AR811" s="14" t="s">
        <v>391</v>
      </c>
      <c r="AT811" s="14" t="s">
        <v>422</v>
      </c>
      <c r="AU811" s="14" t="s">
        <v>106</v>
      </c>
      <c r="AY811" s="14" t="s">
        <v>310</v>
      </c>
      <c r="BE811" s="185">
        <f>IF(N811="základní",J811,0)</f>
        <v>0</v>
      </c>
      <c r="BF811" s="185">
        <f>IF(N811="snížená",J811,0)</f>
        <v>0</v>
      </c>
      <c r="BG811" s="185">
        <f>IF(N811="zákl. přenesená",J811,0)</f>
        <v>0</v>
      </c>
      <c r="BH811" s="185">
        <f>IF(N811="sníž. přenesená",J811,0)</f>
        <v>0</v>
      </c>
      <c r="BI811" s="185">
        <f>IF(N811="nulová",J811,0)</f>
        <v>0</v>
      </c>
      <c r="BJ811" s="14" t="s">
        <v>106</v>
      </c>
      <c r="BK811" s="185">
        <f>ROUND(I811*H811,2)</f>
        <v>0</v>
      </c>
      <c r="BL811" s="14" t="s">
        <v>314</v>
      </c>
      <c r="BM811" s="14" t="s">
        <v>4284</v>
      </c>
    </row>
    <row r="812" spans="2:51" s="11" customFormat="1" ht="11.25">
      <c r="B812" s="186"/>
      <c r="C812" s="187"/>
      <c r="D812" s="188" t="s">
        <v>325</v>
      </c>
      <c r="E812" s="189" t="s">
        <v>1614</v>
      </c>
      <c r="F812" s="190" t="s">
        <v>77</v>
      </c>
      <c r="G812" s="187"/>
      <c r="H812" s="191">
        <v>1</v>
      </c>
      <c r="I812" s="192"/>
      <c r="J812" s="187"/>
      <c r="K812" s="187"/>
      <c r="L812" s="193"/>
      <c r="M812" s="194"/>
      <c r="N812" s="195"/>
      <c r="O812" s="195"/>
      <c r="P812" s="195"/>
      <c r="Q812" s="195"/>
      <c r="R812" s="195"/>
      <c r="S812" s="195"/>
      <c r="T812" s="196"/>
      <c r="AT812" s="197" t="s">
        <v>325</v>
      </c>
      <c r="AU812" s="197" t="s">
        <v>106</v>
      </c>
      <c r="AV812" s="11" t="s">
        <v>106</v>
      </c>
      <c r="AW812" s="11" t="s">
        <v>31</v>
      </c>
      <c r="AX812" s="11" t="s">
        <v>77</v>
      </c>
      <c r="AY812" s="197" t="s">
        <v>310</v>
      </c>
    </row>
    <row r="813" spans="2:65" s="1" customFormat="1" ht="16.5" customHeight="1">
      <c r="B813" s="31"/>
      <c r="C813" s="175" t="s">
        <v>1615</v>
      </c>
      <c r="D813" s="175" t="s">
        <v>317</v>
      </c>
      <c r="E813" s="176" t="s">
        <v>4285</v>
      </c>
      <c r="F813" s="177" t="s">
        <v>4286</v>
      </c>
      <c r="G813" s="178" t="s">
        <v>1084</v>
      </c>
      <c r="H813" s="179">
        <v>24</v>
      </c>
      <c r="I813" s="180"/>
      <c r="J813" s="179">
        <f>ROUND(I813*H813,2)</f>
        <v>0</v>
      </c>
      <c r="K813" s="177" t="s">
        <v>321</v>
      </c>
      <c r="L813" s="35"/>
      <c r="M813" s="181" t="s">
        <v>1</v>
      </c>
      <c r="N813" s="182" t="s">
        <v>41</v>
      </c>
      <c r="O813" s="57"/>
      <c r="P813" s="183">
        <f>O813*H813</f>
        <v>0</v>
      </c>
      <c r="Q813" s="183">
        <v>8E-05</v>
      </c>
      <c r="R813" s="183">
        <f>Q813*H813</f>
        <v>0.0019200000000000003</v>
      </c>
      <c r="S813" s="183">
        <v>0</v>
      </c>
      <c r="T813" s="184">
        <f>S813*H813</f>
        <v>0</v>
      </c>
      <c r="AR813" s="14" t="s">
        <v>314</v>
      </c>
      <c r="AT813" s="14" t="s">
        <v>317</v>
      </c>
      <c r="AU813" s="14" t="s">
        <v>106</v>
      </c>
      <c r="AY813" s="14" t="s">
        <v>310</v>
      </c>
      <c r="BE813" s="185">
        <f>IF(N813="základní",J813,0)</f>
        <v>0</v>
      </c>
      <c r="BF813" s="185">
        <f>IF(N813="snížená",J813,0)</f>
        <v>0</v>
      </c>
      <c r="BG813" s="185">
        <f>IF(N813="zákl. přenesená",J813,0)</f>
        <v>0</v>
      </c>
      <c r="BH813" s="185">
        <f>IF(N813="sníž. přenesená",J813,0)</f>
        <v>0</v>
      </c>
      <c r="BI813" s="185">
        <f>IF(N813="nulová",J813,0)</f>
        <v>0</v>
      </c>
      <c r="BJ813" s="14" t="s">
        <v>106</v>
      </c>
      <c r="BK813" s="185">
        <f>ROUND(I813*H813,2)</f>
        <v>0</v>
      </c>
      <c r="BL813" s="14" t="s">
        <v>314</v>
      </c>
      <c r="BM813" s="14" t="s">
        <v>4287</v>
      </c>
    </row>
    <row r="814" spans="2:51" s="11" customFormat="1" ht="11.25">
      <c r="B814" s="186"/>
      <c r="C814" s="187"/>
      <c r="D814" s="188" t="s">
        <v>325</v>
      </c>
      <c r="E814" s="189" t="s">
        <v>1619</v>
      </c>
      <c r="F814" s="190" t="s">
        <v>4288</v>
      </c>
      <c r="G814" s="187"/>
      <c r="H814" s="191">
        <v>24</v>
      </c>
      <c r="I814" s="192"/>
      <c r="J814" s="187"/>
      <c r="K814" s="187"/>
      <c r="L814" s="193"/>
      <c r="M814" s="194"/>
      <c r="N814" s="195"/>
      <c r="O814" s="195"/>
      <c r="P814" s="195"/>
      <c r="Q814" s="195"/>
      <c r="R814" s="195"/>
      <c r="S814" s="195"/>
      <c r="T814" s="196"/>
      <c r="AT814" s="197" t="s">
        <v>325</v>
      </c>
      <c r="AU814" s="197" t="s">
        <v>106</v>
      </c>
      <c r="AV814" s="11" t="s">
        <v>106</v>
      </c>
      <c r="AW814" s="11" t="s">
        <v>31</v>
      </c>
      <c r="AX814" s="11" t="s">
        <v>77</v>
      </c>
      <c r="AY814" s="197" t="s">
        <v>310</v>
      </c>
    </row>
    <row r="815" spans="2:65" s="1" customFormat="1" ht="16.5" customHeight="1">
      <c r="B815" s="31"/>
      <c r="C815" s="175" t="s">
        <v>1620</v>
      </c>
      <c r="D815" s="175" t="s">
        <v>317</v>
      </c>
      <c r="E815" s="176" t="s">
        <v>1292</v>
      </c>
      <c r="F815" s="177" t="s">
        <v>1293</v>
      </c>
      <c r="G815" s="178" t="s">
        <v>1084</v>
      </c>
      <c r="H815" s="179">
        <v>8</v>
      </c>
      <c r="I815" s="180"/>
      <c r="J815" s="179">
        <f>ROUND(I815*H815,2)</f>
        <v>0</v>
      </c>
      <c r="K815" s="177" t="s">
        <v>321</v>
      </c>
      <c r="L815" s="35"/>
      <c r="M815" s="181" t="s">
        <v>1</v>
      </c>
      <c r="N815" s="182" t="s">
        <v>41</v>
      </c>
      <c r="O815" s="57"/>
      <c r="P815" s="183">
        <f>O815*H815</f>
        <v>0</v>
      </c>
      <c r="Q815" s="183">
        <v>0.0001</v>
      </c>
      <c r="R815" s="183">
        <f>Q815*H815</f>
        <v>0.0008</v>
      </c>
      <c r="S815" s="183">
        <v>0</v>
      </c>
      <c r="T815" s="184">
        <f>S815*H815</f>
        <v>0</v>
      </c>
      <c r="AR815" s="14" t="s">
        <v>314</v>
      </c>
      <c r="AT815" s="14" t="s">
        <v>317</v>
      </c>
      <c r="AU815" s="14" t="s">
        <v>106</v>
      </c>
      <c r="AY815" s="14" t="s">
        <v>310</v>
      </c>
      <c r="BE815" s="185">
        <f>IF(N815="základní",J815,0)</f>
        <v>0</v>
      </c>
      <c r="BF815" s="185">
        <f>IF(N815="snížená",J815,0)</f>
        <v>0</v>
      </c>
      <c r="BG815" s="185">
        <f>IF(N815="zákl. přenesená",J815,0)</f>
        <v>0</v>
      </c>
      <c r="BH815" s="185">
        <f>IF(N815="sníž. přenesená",J815,0)</f>
        <v>0</v>
      </c>
      <c r="BI815" s="185">
        <f>IF(N815="nulová",J815,0)</f>
        <v>0</v>
      </c>
      <c r="BJ815" s="14" t="s">
        <v>106</v>
      </c>
      <c r="BK815" s="185">
        <f>ROUND(I815*H815,2)</f>
        <v>0</v>
      </c>
      <c r="BL815" s="14" t="s">
        <v>314</v>
      </c>
      <c r="BM815" s="14" t="s">
        <v>4289</v>
      </c>
    </row>
    <row r="816" spans="2:51" s="11" customFormat="1" ht="11.25">
      <c r="B816" s="186"/>
      <c r="C816" s="187"/>
      <c r="D816" s="188" t="s">
        <v>325</v>
      </c>
      <c r="E816" s="189" t="s">
        <v>1624</v>
      </c>
      <c r="F816" s="190" t="s">
        <v>3551</v>
      </c>
      <c r="G816" s="187"/>
      <c r="H816" s="191">
        <v>8</v>
      </c>
      <c r="I816" s="192"/>
      <c r="J816" s="187"/>
      <c r="K816" s="187"/>
      <c r="L816" s="193"/>
      <c r="M816" s="194"/>
      <c r="N816" s="195"/>
      <c r="O816" s="195"/>
      <c r="P816" s="195"/>
      <c r="Q816" s="195"/>
      <c r="R816" s="195"/>
      <c r="S816" s="195"/>
      <c r="T816" s="196"/>
      <c r="AT816" s="197" t="s">
        <v>325</v>
      </c>
      <c r="AU816" s="197" t="s">
        <v>106</v>
      </c>
      <c r="AV816" s="11" t="s">
        <v>106</v>
      </c>
      <c r="AW816" s="11" t="s">
        <v>31</v>
      </c>
      <c r="AX816" s="11" t="s">
        <v>77</v>
      </c>
      <c r="AY816" s="197" t="s">
        <v>310</v>
      </c>
    </row>
    <row r="817" spans="2:65" s="1" customFormat="1" ht="16.5" customHeight="1">
      <c r="B817" s="31"/>
      <c r="C817" s="208" t="s">
        <v>1627</v>
      </c>
      <c r="D817" s="208" t="s">
        <v>422</v>
      </c>
      <c r="E817" s="209" t="s">
        <v>1246</v>
      </c>
      <c r="F817" s="210" t="s">
        <v>1247</v>
      </c>
      <c r="G817" s="211" t="s">
        <v>720</v>
      </c>
      <c r="H817" s="212">
        <v>3</v>
      </c>
      <c r="I817" s="213"/>
      <c r="J817" s="212">
        <f>ROUND(I817*H817,2)</f>
        <v>0</v>
      </c>
      <c r="K817" s="210" t="s">
        <v>402</v>
      </c>
      <c r="L817" s="214"/>
      <c r="M817" s="215" t="s">
        <v>1</v>
      </c>
      <c r="N817" s="216" t="s">
        <v>41</v>
      </c>
      <c r="O817" s="57"/>
      <c r="P817" s="183">
        <f>O817*H817</f>
        <v>0</v>
      </c>
      <c r="Q817" s="183">
        <v>0</v>
      </c>
      <c r="R817" s="183">
        <f>Q817*H817</f>
        <v>0</v>
      </c>
      <c r="S817" s="183">
        <v>0</v>
      </c>
      <c r="T817" s="184">
        <f>S817*H817</f>
        <v>0</v>
      </c>
      <c r="AR817" s="14" t="s">
        <v>391</v>
      </c>
      <c r="AT817" s="14" t="s">
        <v>422</v>
      </c>
      <c r="AU817" s="14" t="s">
        <v>106</v>
      </c>
      <c r="AY817" s="14" t="s">
        <v>310</v>
      </c>
      <c r="BE817" s="185">
        <f>IF(N817="základní",J817,0)</f>
        <v>0</v>
      </c>
      <c r="BF817" s="185">
        <f>IF(N817="snížená",J817,0)</f>
        <v>0</v>
      </c>
      <c r="BG817" s="185">
        <f>IF(N817="zákl. přenesená",J817,0)</f>
        <v>0</v>
      </c>
      <c r="BH817" s="185">
        <f>IF(N817="sníž. přenesená",J817,0)</f>
        <v>0</v>
      </c>
      <c r="BI817" s="185">
        <f>IF(N817="nulová",J817,0)</f>
        <v>0</v>
      </c>
      <c r="BJ817" s="14" t="s">
        <v>106</v>
      </c>
      <c r="BK817" s="185">
        <f>ROUND(I817*H817,2)</f>
        <v>0</v>
      </c>
      <c r="BL817" s="14" t="s">
        <v>314</v>
      </c>
      <c r="BM817" s="14" t="s">
        <v>4290</v>
      </c>
    </row>
    <row r="818" spans="2:51" s="11" customFormat="1" ht="11.25">
      <c r="B818" s="186"/>
      <c r="C818" s="187"/>
      <c r="D818" s="188" t="s">
        <v>325</v>
      </c>
      <c r="E818" s="189" t="s">
        <v>1631</v>
      </c>
      <c r="F818" s="190" t="s">
        <v>344</v>
      </c>
      <c r="G818" s="187"/>
      <c r="H818" s="191">
        <v>3</v>
      </c>
      <c r="I818" s="192"/>
      <c r="J818" s="187"/>
      <c r="K818" s="187"/>
      <c r="L818" s="193"/>
      <c r="M818" s="194"/>
      <c r="N818" s="195"/>
      <c r="O818" s="195"/>
      <c r="P818" s="195"/>
      <c r="Q818" s="195"/>
      <c r="R818" s="195"/>
      <c r="S818" s="195"/>
      <c r="T818" s="196"/>
      <c r="AT818" s="197" t="s">
        <v>325</v>
      </c>
      <c r="AU818" s="197" t="s">
        <v>106</v>
      </c>
      <c r="AV818" s="11" t="s">
        <v>106</v>
      </c>
      <c r="AW818" s="11" t="s">
        <v>31</v>
      </c>
      <c r="AX818" s="11" t="s">
        <v>77</v>
      </c>
      <c r="AY818" s="197" t="s">
        <v>310</v>
      </c>
    </row>
    <row r="819" spans="2:65" s="1" customFormat="1" ht="16.5" customHeight="1">
      <c r="B819" s="31"/>
      <c r="C819" s="208" t="s">
        <v>1635</v>
      </c>
      <c r="D819" s="208" t="s">
        <v>422</v>
      </c>
      <c r="E819" s="209" t="s">
        <v>1252</v>
      </c>
      <c r="F819" s="210" t="s">
        <v>1253</v>
      </c>
      <c r="G819" s="211" t="s">
        <v>720</v>
      </c>
      <c r="H819" s="212">
        <v>8</v>
      </c>
      <c r="I819" s="213"/>
      <c r="J819" s="212">
        <f>ROUND(I819*H819,2)</f>
        <v>0</v>
      </c>
      <c r="K819" s="210" t="s">
        <v>402</v>
      </c>
      <c r="L819" s="214"/>
      <c r="M819" s="215" t="s">
        <v>1</v>
      </c>
      <c r="N819" s="216" t="s">
        <v>41</v>
      </c>
      <c r="O819" s="57"/>
      <c r="P819" s="183">
        <f>O819*H819</f>
        <v>0</v>
      </c>
      <c r="Q819" s="183">
        <v>0</v>
      </c>
      <c r="R819" s="183">
        <f>Q819*H819</f>
        <v>0</v>
      </c>
      <c r="S819" s="183">
        <v>0</v>
      </c>
      <c r="T819" s="184">
        <f>S819*H819</f>
        <v>0</v>
      </c>
      <c r="AR819" s="14" t="s">
        <v>391</v>
      </c>
      <c r="AT819" s="14" t="s">
        <v>422</v>
      </c>
      <c r="AU819" s="14" t="s">
        <v>106</v>
      </c>
      <c r="AY819" s="14" t="s">
        <v>310</v>
      </c>
      <c r="BE819" s="185">
        <f>IF(N819="základní",J819,0)</f>
        <v>0</v>
      </c>
      <c r="BF819" s="185">
        <f>IF(N819="snížená",J819,0)</f>
        <v>0</v>
      </c>
      <c r="BG819" s="185">
        <f>IF(N819="zákl. přenesená",J819,0)</f>
        <v>0</v>
      </c>
      <c r="BH819" s="185">
        <f>IF(N819="sníž. přenesená",J819,0)</f>
        <v>0</v>
      </c>
      <c r="BI819" s="185">
        <f>IF(N819="nulová",J819,0)</f>
        <v>0</v>
      </c>
      <c r="BJ819" s="14" t="s">
        <v>106</v>
      </c>
      <c r="BK819" s="185">
        <f>ROUND(I819*H819,2)</f>
        <v>0</v>
      </c>
      <c r="BL819" s="14" t="s">
        <v>314</v>
      </c>
      <c r="BM819" s="14" t="s">
        <v>4291</v>
      </c>
    </row>
    <row r="820" spans="2:51" s="11" customFormat="1" ht="11.25">
      <c r="B820" s="186"/>
      <c r="C820" s="187"/>
      <c r="D820" s="188" t="s">
        <v>325</v>
      </c>
      <c r="E820" s="189" t="s">
        <v>1639</v>
      </c>
      <c r="F820" s="190" t="s">
        <v>391</v>
      </c>
      <c r="G820" s="187"/>
      <c r="H820" s="191">
        <v>8</v>
      </c>
      <c r="I820" s="192"/>
      <c r="J820" s="187"/>
      <c r="K820" s="187"/>
      <c r="L820" s="193"/>
      <c r="M820" s="194"/>
      <c r="N820" s="195"/>
      <c r="O820" s="195"/>
      <c r="P820" s="195"/>
      <c r="Q820" s="195"/>
      <c r="R820" s="195"/>
      <c r="S820" s="195"/>
      <c r="T820" s="196"/>
      <c r="AT820" s="197" t="s">
        <v>325</v>
      </c>
      <c r="AU820" s="197" t="s">
        <v>106</v>
      </c>
      <c r="AV820" s="11" t="s">
        <v>106</v>
      </c>
      <c r="AW820" s="11" t="s">
        <v>31</v>
      </c>
      <c r="AX820" s="11" t="s">
        <v>77</v>
      </c>
      <c r="AY820" s="197" t="s">
        <v>310</v>
      </c>
    </row>
    <row r="821" spans="2:65" s="1" customFormat="1" ht="16.5" customHeight="1">
      <c r="B821" s="31"/>
      <c r="C821" s="175" t="s">
        <v>1640</v>
      </c>
      <c r="D821" s="175" t="s">
        <v>317</v>
      </c>
      <c r="E821" s="176" t="s">
        <v>4292</v>
      </c>
      <c r="F821" s="177" t="s">
        <v>4293</v>
      </c>
      <c r="G821" s="178" t="s">
        <v>1084</v>
      </c>
      <c r="H821" s="179">
        <v>8</v>
      </c>
      <c r="I821" s="180"/>
      <c r="J821" s="179">
        <f>ROUND(I821*H821,2)</f>
        <v>0</v>
      </c>
      <c r="K821" s="177" t="s">
        <v>321</v>
      </c>
      <c r="L821" s="35"/>
      <c r="M821" s="181" t="s">
        <v>1</v>
      </c>
      <c r="N821" s="182" t="s">
        <v>41</v>
      </c>
      <c r="O821" s="57"/>
      <c r="P821" s="183">
        <f>O821*H821</f>
        <v>0</v>
      </c>
      <c r="Q821" s="183">
        <v>0.00023</v>
      </c>
      <c r="R821" s="183">
        <f>Q821*H821</f>
        <v>0.00184</v>
      </c>
      <c r="S821" s="183">
        <v>0</v>
      </c>
      <c r="T821" s="184">
        <f>S821*H821</f>
        <v>0</v>
      </c>
      <c r="AR821" s="14" t="s">
        <v>314</v>
      </c>
      <c r="AT821" s="14" t="s">
        <v>317</v>
      </c>
      <c r="AU821" s="14" t="s">
        <v>106</v>
      </c>
      <c r="AY821" s="14" t="s">
        <v>310</v>
      </c>
      <c r="BE821" s="185">
        <f>IF(N821="základní",J821,0)</f>
        <v>0</v>
      </c>
      <c r="BF821" s="185">
        <f>IF(N821="snížená",J821,0)</f>
        <v>0</v>
      </c>
      <c r="BG821" s="185">
        <f>IF(N821="zákl. přenesená",J821,0)</f>
        <v>0</v>
      </c>
      <c r="BH821" s="185">
        <f>IF(N821="sníž. přenesená",J821,0)</f>
        <v>0</v>
      </c>
      <c r="BI821" s="185">
        <f>IF(N821="nulová",J821,0)</f>
        <v>0</v>
      </c>
      <c r="BJ821" s="14" t="s">
        <v>106</v>
      </c>
      <c r="BK821" s="185">
        <f>ROUND(I821*H821,2)</f>
        <v>0</v>
      </c>
      <c r="BL821" s="14" t="s">
        <v>314</v>
      </c>
      <c r="BM821" s="14" t="s">
        <v>4294</v>
      </c>
    </row>
    <row r="822" spans="2:51" s="11" customFormat="1" ht="11.25">
      <c r="B822" s="186"/>
      <c r="C822" s="187"/>
      <c r="D822" s="188" t="s">
        <v>325</v>
      </c>
      <c r="E822" s="189" t="s">
        <v>1644</v>
      </c>
      <c r="F822" s="190" t="s">
        <v>391</v>
      </c>
      <c r="G822" s="187"/>
      <c r="H822" s="191">
        <v>8</v>
      </c>
      <c r="I822" s="192"/>
      <c r="J822" s="187"/>
      <c r="K822" s="187"/>
      <c r="L822" s="193"/>
      <c r="M822" s="194"/>
      <c r="N822" s="195"/>
      <c r="O822" s="195"/>
      <c r="P822" s="195"/>
      <c r="Q822" s="195"/>
      <c r="R822" s="195"/>
      <c r="S822" s="195"/>
      <c r="T822" s="196"/>
      <c r="AT822" s="197" t="s">
        <v>325</v>
      </c>
      <c r="AU822" s="197" t="s">
        <v>106</v>
      </c>
      <c r="AV822" s="11" t="s">
        <v>106</v>
      </c>
      <c r="AW822" s="11" t="s">
        <v>31</v>
      </c>
      <c r="AX822" s="11" t="s">
        <v>77</v>
      </c>
      <c r="AY822" s="197" t="s">
        <v>310</v>
      </c>
    </row>
    <row r="823" spans="2:65" s="1" customFormat="1" ht="16.5" customHeight="1">
      <c r="B823" s="31"/>
      <c r="C823" s="175" t="s">
        <v>1648</v>
      </c>
      <c r="D823" s="175" t="s">
        <v>317</v>
      </c>
      <c r="E823" s="176" t="s">
        <v>1258</v>
      </c>
      <c r="F823" s="177" t="s">
        <v>1259</v>
      </c>
      <c r="G823" s="178" t="s">
        <v>1084</v>
      </c>
      <c r="H823" s="179">
        <v>2</v>
      </c>
      <c r="I823" s="180"/>
      <c r="J823" s="179">
        <f>ROUND(I823*H823,2)</f>
        <v>0</v>
      </c>
      <c r="K823" s="177" t="s">
        <v>321</v>
      </c>
      <c r="L823" s="35"/>
      <c r="M823" s="181" t="s">
        <v>1</v>
      </c>
      <c r="N823" s="182" t="s">
        <v>41</v>
      </c>
      <c r="O823" s="57"/>
      <c r="P823" s="183">
        <f>O823*H823</f>
        <v>0</v>
      </c>
      <c r="Q823" s="183">
        <v>0.00018</v>
      </c>
      <c r="R823" s="183">
        <f>Q823*H823</f>
        <v>0.00036</v>
      </c>
      <c r="S823" s="183">
        <v>0</v>
      </c>
      <c r="T823" s="184">
        <f>S823*H823</f>
        <v>0</v>
      </c>
      <c r="AR823" s="14" t="s">
        <v>314</v>
      </c>
      <c r="AT823" s="14" t="s">
        <v>317</v>
      </c>
      <c r="AU823" s="14" t="s">
        <v>106</v>
      </c>
      <c r="AY823" s="14" t="s">
        <v>310</v>
      </c>
      <c r="BE823" s="185">
        <f>IF(N823="základní",J823,0)</f>
        <v>0</v>
      </c>
      <c r="BF823" s="185">
        <f>IF(N823="snížená",J823,0)</f>
        <v>0</v>
      </c>
      <c r="BG823" s="185">
        <f>IF(N823="zákl. přenesená",J823,0)</f>
        <v>0</v>
      </c>
      <c r="BH823" s="185">
        <f>IF(N823="sníž. přenesená",J823,0)</f>
        <v>0</v>
      </c>
      <c r="BI823" s="185">
        <f>IF(N823="nulová",J823,0)</f>
        <v>0</v>
      </c>
      <c r="BJ823" s="14" t="s">
        <v>106</v>
      </c>
      <c r="BK823" s="185">
        <f>ROUND(I823*H823,2)</f>
        <v>0</v>
      </c>
      <c r="BL823" s="14" t="s">
        <v>314</v>
      </c>
      <c r="BM823" s="14" t="s">
        <v>4295</v>
      </c>
    </row>
    <row r="824" spans="2:51" s="11" customFormat="1" ht="11.25">
      <c r="B824" s="186"/>
      <c r="C824" s="187"/>
      <c r="D824" s="188" t="s">
        <v>325</v>
      </c>
      <c r="E824" s="189" t="s">
        <v>1652</v>
      </c>
      <c r="F824" s="190" t="s">
        <v>106</v>
      </c>
      <c r="G824" s="187"/>
      <c r="H824" s="191">
        <v>2</v>
      </c>
      <c r="I824" s="192"/>
      <c r="J824" s="187"/>
      <c r="K824" s="187"/>
      <c r="L824" s="193"/>
      <c r="M824" s="194"/>
      <c r="N824" s="195"/>
      <c r="O824" s="195"/>
      <c r="P824" s="195"/>
      <c r="Q824" s="195"/>
      <c r="R824" s="195"/>
      <c r="S824" s="195"/>
      <c r="T824" s="196"/>
      <c r="AT824" s="197" t="s">
        <v>325</v>
      </c>
      <c r="AU824" s="197" t="s">
        <v>106</v>
      </c>
      <c r="AV824" s="11" t="s">
        <v>106</v>
      </c>
      <c r="AW824" s="11" t="s">
        <v>31</v>
      </c>
      <c r="AX824" s="11" t="s">
        <v>77</v>
      </c>
      <c r="AY824" s="197" t="s">
        <v>310</v>
      </c>
    </row>
    <row r="825" spans="2:65" s="1" customFormat="1" ht="16.5" customHeight="1">
      <c r="B825" s="31"/>
      <c r="C825" s="175" t="s">
        <v>1653</v>
      </c>
      <c r="D825" s="175" t="s">
        <v>317</v>
      </c>
      <c r="E825" s="176" t="s">
        <v>1263</v>
      </c>
      <c r="F825" s="177" t="s">
        <v>1264</v>
      </c>
      <c r="G825" s="178" t="s">
        <v>1084</v>
      </c>
      <c r="H825" s="179">
        <v>2</v>
      </c>
      <c r="I825" s="180"/>
      <c r="J825" s="179">
        <f>ROUND(I825*H825,2)</f>
        <v>0</v>
      </c>
      <c r="K825" s="177" t="s">
        <v>402</v>
      </c>
      <c r="L825" s="35"/>
      <c r="M825" s="181" t="s">
        <v>1</v>
      </c>
      <c r="N825" s="182" t="s">
        <v>41</v>
      </c>
      <c r="O825" s="57"/>
      <c r="P825" s="183">
        <f>O825*H825</f>
        <v>0</v>
      </c>
      <c r="Q825" s="183">
        <v>0</v>
      </c>
      <c r="R825" s="183">
        <f>Q825*H825</f>
        <v>0</v>
      </c>
      <c r="S825" s="183">
        <v>0</v>
      </c>
      <c r="T825" s="184">
        <f>S825*H825</f>
        <v>0</v>
      </c>
      <c r="AR825" s="14" t="s">
        <v>314</v>
      </c>
      <c r="AT825" s="14" t="s">
        <v>317</v>
      </c>
      <c r="AU825" s="14" t="s">
        <v>106</v>
      </c>
      <c r="AY825" s="14" t="s">
        <v>310</v>
      </c>
      <c r="BE825" s="185">
        <f>IF(N825="základní",J825,0)</f>
        <v>0</v>
      </c>
      <c r="BF825" s="185">
        <f>IF(N825="snížená",J825,0)</f>
        <v>0</v>
      </c>
      <c r="BG825" s="185">
        <f>IF(N825="zákl. přenesená",J825,0)</f>
        <v>0</v>
      </c>
      <c r="BH825" s="185">
        <f>IF(N825="sníž. přenesená",J825,0)</f>
        <v>0</v>
      </c>
      <c r="BI825" s="185">
        <f>IF(N825="nulová",J825,0)</f>
        <v>0</v>
      </c>
      <c r="BJ825" s="14" t="s">
        <v>106</v>
      </c>
      <c r="BK825" s="185">
        <f>ROUND(I825*H825,2)</f>
        <v>0</v>
      </c>
      <c r="BL825" s="14" t="s">
        <v>314</v>
      </c>
      <c r="BM825" s="14" t="s">
        <v>4296</v>
      </c>
    </row>
    <row r="826" spans="2:51" s="11" customFormat="1" ht="11.25">
      <c r="B826" s="186"/>
      <c r="C826" s="187"/>
      <c r="D826" s="188" t="s">
        <v>325</v>
      </c>
      <c r="E826" s="189" t="s">
        <v>1657</v>
      </c>
      <c r="F826" s="190" t="s">
        <v>106</v>
      </c>
      <c r="G826" s="187"/>
      <c r="H826" s="191">
        <v>2</v>
      </c>
      <c r="I826" s="192"/>
      <c r="J826" s="187"/>
      <c r="K826" s="187"/>
      <c r="L826" s="193"/>
      <c r="M826" s="194"/>
      <c r="N826" s="195"/>
      <c r="O826" s="195"/>
      <c r="P826" s="195"/>
      <c r="Q826" s="195"/>
      <c r="R826" s="195"/>
      <c r="S826" s="195"/>
      <c r="T826" s="196"/>
      <c r="AT826" s="197" t="s">
        <v>325</v>
      </c>
      <c r="AU826" s="197" t="s">
        <v>106</v>
      </c>
      <c r="AV826" s="11" t="s">
        <v>106</v>
      </c>
      <c r="AW826" s="11" t="s">
        <v>31</v>
      </c>
      <c r="AX826" s="11" t="s">
        <v>77</v>
      </c>
      <c r="AY826" s="197" t="s">
        <v>310</v>
      </c>
    </row>
    <row r="827" spans="2:65" s="1" customFormat="1" ht="16.5" customHeight="1">
      <c r="B827" s="31"/>
      <c r="C827" s="175" t="s">
        <v>1658</v>
      </c>
      <c r="D827" s="175" t="s">
        <v>317</v>
      </c>
      <c r="E827" s="176" t="s">
        <v>1268</v>
      </c>
      <c r="F827" s="177" t="s">
        <v>1269</v>
      </c>
      <c r="G827" s="178" t="s">
        <v>1084</v>
      </c>
      <c r="H827" s="179">
        <v>7</v>
      </c>
      <c r="I827" s="180"/>
      <c r="J827" s="179">
        <f>ROUND(I827*H827,2)</f>
        <v>0</v>
      </c>
      <c r="K827" s="177" t="s">
        <v>402</v>
      </c>
      <c r="L827" s="35"/>
      <c r="M827" s="181" t="s">
        <v>1</v>
      </c>
      <c r="N827" s="182" t="s">
        <v>41</v>
      </c>
      <c r="O827" s="57"/>
      <c r="P827" s="183">
        <f>O827*H827</f>
        <v>0</v>
      </c>
      <c r="Q827" s="183">
        <v>0</v>
      </c>
      <c r="R827" s="183">
        <f>Q827*H827</f>
        <v>0</v>
      </c>
      <c r="S827" s="183">
        <v>0</v>
      </c>
      <c r="T827" s="184">
        <f>S827*H827</f>
        <v>0</v>
      </c>
      <c r="AR827" s="14" t="s">
        <v>314</v>
      </c>
      <c r="AT827" s="14" t="s">
        <v>317</v>
      </c>
      <c r="AU827" s="14" t="s">
        <v>106</v>
      </c>
      <c r="AY827" s="14" t="s">
        <v>310</v>
      </c>
      <c r="BE827" s="185">
        <f>IF(N827="základní",J827,0)</f>
        <v>0</v>
      </c>
      <c r="BF827" s="185">
        <f>IF(N827="snížená",J827,0)</f>
        <v>0</v>
      </c>
      <c r="BG827" s="185">
        <f>IF(N827="zákl. přenesená",J827,0)</f>
        <v>0</v>
      </c>
      <c r="BH827" s="185">
        <f>IF(N827="sníž. přenesená",J827,0)</f>
        <v>0</v>
      </c>
      <c r="BI827" s="185">
        <f>IF(N827="nulová",J827,0)</f>
        <v>0</v>
      </c>
      <c r="BJ827" s="14" t="s">
        <v>106</v>
      </c>
      <c r="BK827" s="185">
        <f>ROUND(I827*H827,2)</f>
        <v>0</v>
      </c>
      <c r="BL827" s="14" t="s">
        <v>314</v>
      </c>
      <c r="BM827" s="14" t="s">
        <v>4297</v>
      </c>
    </row>
    <row r="828" spans="2:51" s="11" customFormat="1" ht="11.25">
      <c r="B828" s="186"/>
      <c r="C828" s="187"/>
      <c r="D828" s="188" t="s">
        <v>325</v>
      </c>
      <c r="E828" s="189" t="s">
        <v>3208</v>
      </c>
      <c r="F828" s="190" t="s">
        <v>386</v>
      </c>
      <c r="G828" s="187"/>
      <c r="H828" s="191">
        <v>7</v>
      </c>
      <c r="I828" s="192"/>
      <c r="J828" s="187"/>
      <c r="K828" s="187"/>
      <c r="L828" s="193"/>
      <c r="M828" s="194"/>
      <c r="N828" s="195"/>
      <c r="O828" s="195"/>
      <c r="P828" s="195"/>
      <c r="Q828" s="195"/>
      <c r="R828" s="195"/>
      <c r="S828" s="195"/>
      <c r="T828" s="196"/>
      <c r="AT828" s="197" t="s">
        <v>325</v>
      </c>
      <c r="AU828" s="197" t="s">
        <v>106</v>
      </c>
      <c r="AV828" s="11" t="s">
        <v>106</v>
      </c>
      <c r="AW828" s="11" t="s">
        <v>31</v>
      </c>
      <c r="AX828" s="11" t="s">
        <v>77</v>
      </c>
      <c r="AY828" s="197" t="s">
        <v>310</v>
      </c>
    </row>
    <row r="829" spans="2:65" s="1" customFormat="1" ht="16.5" customHeight="1">
      <c r="B829" s="31"/>
      <c r="C829" s="175" t="s">
        <v>1664</v>
      </c>
      <c r="D829" s="175" t="s">
        <v>317</v>
      </c>
      <c r="E829" s="176" t="s">
        <v>4298</v>
      </c>
      <c r="F829" s="177" t="s">
        <v>4299</v>
      </c>
      <c r="G829" s="178" t="s">
        <v>1084</v>
      </c>
      <c r="H829" s="179">
        <v>1</v>
      </c>
      <c r="I829" s="180"/>
      <c r="J829" s="179">
        <f>ROUND(I829*H829,2)</f>
        <v>0</v>
      </c>
      <c r="K829" s="177" t="s">
        <v>321</v>
      </c>
      <c r="L829" s="35"/>
      <c r="M829" s="181" t="s">
        <v>1</v>
      </c>
      <c r="N829" s="182" t="s">
        <v>41</v>
      </c>
      <c r="O829" s="57"/>
      <c r="P829" s="183">
        <f>O829*H829</f>
        <v>0</v>
      </c>
      <c r="Q829" s="183">
        <v>0.0007</v>
      </c>
      <c r="R829" s="183">
        <f>Q829*H829</f>
        <v>0.0007</v>
      </c>
      <c r="S829" s="183">
        <v>0</v>
      </c>
      <c r="T829" s="184">
        <f>S829*H829</f>
        <v>0</v>
      </c>
      <c r="AR829" s="14" t="s">
        <v>314</v>
      </c>
      <c r="AT829" s="14" t="s">
        <v>317</v>
      </c>
      <c r="AU829" s="14" t="s">
        <v>106</v>
      </c>
      <c r="AY829" s="14" t="s">
        <v>310</v>
      </c>
      <c r="BE829" s="185">
        <f>IF(N829="základní",J829,0)</f>
        <v>0</v>
      </c>
      <c r="BF829" s="185">
        <f>IF(N829="snížená",J829,0)</f>
        <v>0</v>
      </c>
      <c r="BG829" s="185">
        <f>IF(N829="zákl. přenesená",J829,0)</f>
        <v>0</v>
      </c>
      <c r="BH829" s="185">
        <f>IF(N829="sníž. přenesená",J829,0)</f>
        <v>0</v>
      </c>
      <c r="BI829" s="185">
        <f>IF(N829="nulová",J829,0)</f>
        <v>0</v>
      </c>
      <c r="BJ829" s="14" t="s">
        <v>106</v>
      </c>
      <c r="BK829" s="185">
        <f>ROUND(I829*H829,2)</f>
        <v>0</v>
      </c>
      <c r="BL829" s="14" t="s">
        <v>314</v>
      </c>
      <c r="BM829" s="14" t="s">
        <v>4300</v>
      </c>
    </row>
    <row r="830" spans="2:51" s="11" customFormat="1" ht="11.25">
      <c r="B830" s="186"/>
      <c r="C830" s="187"/>
      <c r="D830" s="188" t="s">
        <v>325</v>
      </c>
      <c r="E830" s="189" t="s">
        <v>1668</v>
      </c>
      <c r="F830" s="190" t="s">
        <v>77</v>
      </c>
      <c r="G830" s="187"/>
      <c r="H830" s="191">
        <v>1</v>
      </c>
      <c r="I830" s="192"/>
      <c r="J830" s="187"/>
      <c r="K830" s="187"/>
      <c r="L830" s="193"/>
      <c r="M830" s="194"/>
      <c r="N830" s="195"/>
      <c r="O830" s="195"/>
      <c r="P830" s="195"/>
      <c r="Q830" s="195"/>
      <c r="R830" s="195"/>
      <c r="S830" s="195"/>
      <c r="T830" s="196"/>
      <c r="AT830" s="197" t="s">
        <v>325</v>
      </c>
      <c r="AU830" s="197" t="s">
        <v>106</v>
      </c>
      <c r="AV830" s="11" t="s">
        <v>106</v>
      </c>
      <c r="AW830" s="11" t="s">
        <v>31</v>
      </c>
      <c r="AX830" s="11" t="s">
        <v>77</v>
      </c>
      <c r="AY830" s="197" t="s">
        <v>310</v>
      </c>
    </row>
    <row r="831" spans="2:65" s="1" customFormat="1" ht="16.5" customHeight="1">
      <c r="B831" s="31"/>
      <c r="C831" s="175" t="s">
        <v>1670</v>
      </c>
      <c r="D831" s="175" t="s">
        <v>317</v>
      </c>
      <c r="E831" s="176" t="s">
        <v>4301</v>
      </c>
      <c r="F831" s="177" t="s">
        <v>4302</v>
      </c>
      <c r="G831" s="178" t="s">
        <v>1084</v>
      </c>
      <c r="H831" s="179">
        <v>2</v>
      </c>
      <c r="I831" s="180"/>
      <c r="J831" s="179">
        <f>ROUND(I831*H831,2)</f>
        <v>0</v>
      </c>
      <c r="K831" s="177" t="s">
        <v>321</v>
      </c>
      <c r="L831" s="35"/>
      <c r="M831" s="181" t="s">
        <v>1</v>
      </c>
      <c r="N831" s="182" t="s">
        <v>41</v>
      </c>
      <c r="O831" s="57"/>
      <c r="P831" s="183">
        <f>O831*H831</f>
        <v>0</v>
      </c>
      <c r="Q831" s="183">
        <v>0.0006</v>
      </c>
      <c r="R831" s="183">
        <f>Q831*H831</f>
        <v>0.0012</v>
      </c>
      <c r="S831" s="183">
        <v>0</v>
      </c>
      <c r="T831" s="184">
        <f>S831*H831</f>
        <v>0</v>
      </c>
      <c r="AR831" s="14" t="s">
        <v>314</v>
      </c>
      <c r="AT831" s="14" t="s">
        <v>317</v>
      </c>
      <c r="AU831" s="14" t="s">
        <v>106</v>
      </c>
      <c r="AY831" s="14" t="s">
        <v>310</v>
      </c>
      <c r="BE831" s="185">
        <f>IF(N831="základní",J831,0)</f>
        <v>0</v>
      </c>
      <c r="BF831" s="185">
        <f>IF(N831="snížená",J831,0)</f>
        <v>0</v>
      </c>
      <c r="BG831" s="185">
        <f>IF(N831="zákl. přenesená",J831,0)</f>
        <v>0</v>
      </c>
      <c r="BH831" s="185">
        <f>IF(N831="sníž. přenesená",J831,0)</f>
        <v>0</v>
      </c>
      <c r="BI831" s="185">
        <f>IF(N831="nulová",J831,0)</f>
        <v>0</v>
      </c>
      <c r="BJ831" s="14" t="s">
        <v>106</v>
      </c>
      <c r="BK831" s="185">
        <f>ROUND(I831*H831,2)</f>
        <v>0</v>
      </c>
      <c r="BL831" s="14" t="s">
        <v>314</v>
      </c>
      <c r="BM831" s="14" t="s">
        <v>4303</v>
      </c>
    </row>
    <row r="832" spans="2:51" s="11" customFormat="1" ht="11.25">
      <c r="B832" s="186"/>
      <c r="C832" s="187"/>
      <c r="D832" s="188" t="s">
        <v>325</v>
      </c>
      <c r="E832" s="189" t="s">
        <v>1674</v>
      </c>
      <c r="F832" s="190" t="s">
        <v>106</v>
      </c>
      <c r="G832" s="187"/>
      <c r="H832" s="191">
        <v>2</v>
      </c>
      <c r="I832" s="192"/>
      <c r="J832" s="187"/>
      <c r="K832" s="187"/>
      <c r="L832" s="193"/>
      <c r="M832" s="194"/>
      <c r="N832" s="195"/>
      <c r="O832" s="195"/>
      <c r="P832" s="195"/>
      <c r="Q832" s="195"/>
      <c r="R832" s="195"/>
      <c r="S832" s="195"/>
      <c r="T832" s="196"/>
      <c r="AT832" s="197" t="s">
        <v>325</v>
      </c>
      <c r="AU832" s="197" t="s">
        <v>106</v>
      </c>
      <c r="AV832" s="11" t="s">
        <v>106</v>
      </c>
      <c r="AW832" s="11" t="s">
        <v>31</v>
      </c>
      <c r="AX832" s="11" t="s">
        <v>77</v>
      </c>
      <c r="AY832" s="197" t="s">
        <v>310</v>
      </c>
    </row>
    <row r="833" spans="2:65" s="1" customFormat="1" ht="16.5" customHeight="1">
      <c r="B833" s="31"/>
      <c r="C833" s="175" t="s">
        <v>1676</v>
      </c>
      <c r="D833" s="175" t="s">
        <v>317</v>
      </c>
      <c r="E833" s="176" t="s">
        <v>1274</v>
      </c>
      <c r="F833" s="177" t="s">
        <v>1275</v>
      </c>
      <c r="G833" s="178" t="s">
        <v>1084</v>
      </c>
      <c r="H833" s="179">
        <v>111</v>
      </c>
      <c r="I833" s="180"/>
      <c r="J833" s="179">
        <f>ROUND(I833*H833,2)</f>
        <v>0</v>
      </c>
      <c r="K833" s="177" t="s">
        <v>321</v>
      </c>
      <c r="L833" s="35"/>
      <c r="M833" s="181" t="s">
        <v>1</v>
      </c>
      <c r="N833" s="182" t="s">
        <v>41</v>
      </c>
      <c r="O833" s="57"/>
      <c r="P833" s="183">
        <f>O833*H833</f>
        <v>0</v>
      </c>
      <c r="Q833" s="183">
        <v>0.00014</v>
      </c>
      <c r="R833" s="183">
        <f>Q833*H833</f>
        <v>0.015539999999999998</v>
      </c>
      <c r="S833" s="183">
        <v>0</v>
      </c>
      <c r="T833" s="184">
        <f>S833*H833</f>
        <v>0</v>
      </c>
      <c r="AR833" s="14" t="s">
        <v>314</v>
      </c>
      <c r="AT833" s="14" t="s">
        <v>317</v>
      </c>
      <c r="AU833" s="14" t="s">
        <v>106</v>
      </c>
      <c r="AY833" s="14" t="s">
        <v>310</v>
      </c>
      <c r="BE833" s="185">
        <f>IF(N833="základní",J833,0)</f>
        <v>0</v>
      </c>
      <c r="BF833" s="185">
        <f>IF(N833="snížená",J833,0)</f>
        <v>0</v>
      </c>
      <c r="BG833" s="185">
        <f>IF(N833="zákl. přenesená",J833,0)</f>
        <v>0</v>
      </c>
      <c r="BH833" s="185">
        <f>IF(N833="sníž. přenesená",J833,0)</f>
        <v>0</v>
      </c>
      <c r="BI833" s="185">
        <f>IF(N833="nulová",J833,0)</f>
        <v>0</v>
      </c>
      <c r="BJ833" s="14" t="s">
        <v>106</v>
      </c>
      <c r="BK833" s="185">
        <f>ROUND(I833*H833,2)</f>
        <v>0</v>
      </c>
      <c r="BL833" s="14" t="s">
        <v>314</v>
      </c>
      <c r="BM833" s="14" t="s">
        <v>4304</v>
      </c>
    </row>
    <row r="834" spans="2:51" s="11" customFormat="1" ht="11.25">
      <c r="B834" s="186"/>
      <c r="C834" s="187"/>
      <c r="D834" s="188" t="s">
        <v>325</v>
      </c>
      <c r="E834" s="189" t="s">
        <v>1680</v>
      </c>
      <c r="F834" s="190" t="s">
        <v>4305</v>
      </c>
      <c r="G834" s="187"/>
      <c r="H834" s="191">
        <v>111</v>
      </c>
      <c r="I834" s="192"/>
      <c r="J834" s="187"/>
      <c r="K834" s="187"/>
      <c r="L834" s="193"/>
      <c r="M834" s="194"/>
      <c r="N834" s="195"/>
      <c r="O834" s="195"/>
      <c r="P834" s="195"/>
      <c r="Q834" s="195"/>
      <c r="R834" s="195"/>
      <c r="S834" s="195"/>
      <c r="T834" s="196"/>
      <c r="AT834" s="197" t="s">
        <v>325</v>
      </c>
      <c r="AU834" s="197" t="s">
        <v>106</v>
      </c>
      <c r="AV834" s="11" t="s">
        <v>106</v>
      </c>
      <c r="AW834" s="11" t="s">
        <v>31</v>
      </c>
      <c r="AX834" s="11" t="s">
        <v>77</v>
      </c>
      <c r="AY834" s="197" t="s">
        <v>310</v>
      </c>
    </row>
    <row r="835" spans="2:65" s="1" customFormat="1" ht="16.5" customHeight="1">
      <c r="B835" s="31"/>
      <c r="C835" s="175" t="s">
        <v>1681</v>
      </c>
      <c r="D835" s="175" t="s">
        <v>317</v>
      </c>
      <c r="E835" s="176" t="s">
        <v>4306</v>
      </c>
      <c r="F835" s="177" t="s">
        <v>4307</v>
      </c>
      <c r="G835" s="178" t="s">
        <v>1084</v>
      </c>
      <c r="H835" s="179">
        <v>1</v>
      </c>
      <c r="I835" s="180"/>
      <c r="J835" s="179">
        <f>ROUND(I835*H835,2)</f>
        <v>0</v>
      </c>
      <c r="K835" s="177" t="s">
        <v>321</v>
      </c>
      <c r="L835" s="35"/>
      <c r="M835" s="181" t="s">
        <v>1</v>
      </c>
      <c r="N835" s="182" t="s">
        <v>41</v>
      </c>
      <c r="O835" s="57"/>
      <c r="P835" s="183">
        <f>O835*H835</f>
        <v>0</v>
      </c>
      <c r="Q835" s="183">
        <v>0.00052</v>
      </c>
      <c r="R835" s="183">
        <f>Q835*H835</f>
        <v>0.00052</v>
      </c>
      <c r="S835" s="183">
        <v>0</v>
      </c>
      <c r="T835" s="184">
        <f>S835*H835</f>
        <v>0</v>
      </c>
      <c r="AR835" s="14" t="s">
        <v>314</v>
      </c>
      <c r="AT835" s="14" t="s">
        <v>317</v>
      </c>
      <c r="AU835" s="14" t="s">
        <v>106</v>
      </c>
      <c r="AY835" s="14" t="s">
        <v>310</v>
      </c>
      <c r="BE835" s="185">
        <f>IF(N835="základní",J835,0)</f>
        <v>0</v>
      </c>
      <c r="BF835" s="185">
        <f>IF(N835="snížená",J835,0)</f>
        <v>0</v>
      </c>
      <c r="BG835" s="185">
        <f>IF(N835="zákl. přenesená",J835,0)</f>
        <v>0</v>
      </c>
      <c r="BH835" s="185">
        <f>IF(N835="sníž. přenesená",J835,0)</f>
        <v>0</v>
      </c>
      <c r="BI835" s="185">
        <f>IF(N835="nulová",J835,0)</f>
        <v>0</v>
      </c>
      <c r="BJ835" s="14" t="s">
        <v>106</v>
      </c>
      <c r="BK835" s="185">
        <f>ROUND(I835*H835,2)</f>
        <v>0</v>
      </c>
      <c r="BL835" s="14" t="s">
        <v>314</v>
      </c>
      <c r="BM835" s="14" t="s">
        <v>4308</v>
      </c>
    </row>
    <row r="836" spans="2:51" s="11" customFormat="1" ht="11.25">
      <c r="B836" s="186"/>
      <c r="C836" s="187"/>
      <c r="D836" s="188" t="s">
        <v>325</v>
      </c>
      <c r="E836" s="189" t="s">
        <v>1685</v>
      </c>
      <c r="F836" s="190" t="s">
        <v>77</v>
      </c>
      <c r="G836" s="187"/>
      <c r="H836" s="191">
        <v>1</v>
      </c>
      <c r="I836" s="192"/>
      <c r="J836" s="187"/>
      <c r="K836" s="187"/>
      <c r="L836" s="193"/>
      <c r="M836" s="194"/>
      <c r="N836" s="195"/>
      <c r="O836" s="195"/>
      <c r="P836" s="195"/>
      <c r="Q836" s="195"/>
      <c r="R836" s="195"/>
      <c r="S836" s="195"/>
      <c r="T836" s="196"/>
      <c r="AT836" s="197" t="s">
        <v>325</v>
      </c>
      <c r="AU836" s="197" t="s">
        <v>106</v>
      </c>
      <c r="AV836" s="11" t="s">
        <v>106</v>
      </c>
      <c r="AW836" s="11" t="s">
        <v>31</v>
      </c>
      <c r="AX836" s="11" t="s">
        <v>77</v>
      </c>
      <c r="AY836" s="197" t="s">
        <v>310</v>
      </c>
    </row>
    <row r="837" spans="2:65" s="1" customFormat="1" ht="16.5" customHeight="1">
      <c r="B837" s="31"/>
      <c r="C837" s="175" t="s">
        <v>1686</v>
      </c>
      <c r="D837" s="175" t="s">
        <v>317</v>
      </c>
      <c r="E837" s="176" t="s">
        <v>4309</v>
      </c>
      <c r="F837" s="177" t="s">
        <v>4310</v>
      </c>
      <c r="G837" s="178" t="s">
        <v>1084</v>
      </c>
      <c r="H837" s="179">
        <v>2</v>
      </c>
      <c r="I837" s="180"/>
      <c r="J837" s="179">
        <f>ROUND(I837*H837,2)</f>
        <v>0</v>
      </c>
      <c r="K837" s="177" t="s">
        <v>321</v>
      </c>
      <c r="L837" s="35"/>
      <c r="M837" s="181" t="s">
        <v>1</v>
      </c>
      <c r="N837" s="182" t="s">
        <v>41</v>
      </c>
      <c r="O837" s="57"/>
      <c r="P837" s="183">
        <f>O837*H837</f>
        <v>0</v>
      </c>
      <c r="Q837" s="183">
        <v>0.00078</v>
      </c>
      <c r="R837" s="183">
        <f>Q837*H837</f>
        <v>0.00156</v>
      </c>
      <c r="S837" s="183">
        <v>0</v>
      </c>
      <c r="T837" s="184">
        <f>S837*H837</f>
        <v>0</v>
      </c>
      <c r="AR837" s="14" t="s">
        <v>314</v>
      </c>
      <c r="AT837" s="14" t="s">
        <v>317</v>
      </c>
      <c r="AU837" s="14" t="s">
        <v>106</v>
      </c>
      <c r="AY837" s="14" t="s">
        <v>310</v>
      </c>
      <c r="BE837" s="185">
        <f>IF(N837="základní",J837,0)</f>
        <v>0</v>
      </c>
      <c r="BF837" s="185">
        <f>IF(N837="snížená",J837,0)</f>
        <v>0</v>
      </c>
      <c r="BG837" s="185">
        <f>IF(N837="zákl. přenesená",J837,0)</f>
        <v>0</v>
      </c>
      <c r="BH837" s="185">
        <f>IF(N837="sníž. přenesená",J837,0)</f>
        <v>0</v>
      </c>
      <c r="BI837" s="185">
        <f>IF(N837="nulová",J837,0)</f>
        <v>0</v>
      </c>
      <c r="BJ837" s="14" t="s">
        <v>106</v>
      </c>
      <c r="BK837" s="185">
        <f>ROUND(I837*H837,2)</f>
        <v>0</v>
      </c>
      <c r="BL837" s="14" t="s">
        <v>314</v>
      </c>
      <c r="BM837" s="14" t="s">
        <v>4311</v>
      </c>
    </row>
    <row r="838" spans="2:51" s="11" customFormat="1" ht="11.25">
      <c r="B838" s="186"/>
      <c r="C838" s="187"/>
      <c r="D838" s="188" t="s">
        <v>325</v>
      </c>
      <c r="E838" s="189" t="s">
        <v>1690</v>
      </c>
      <c r="F838" s="190" t="s">
        <v>106</v>
      </c>
      <c r="G838" s="187"/>
      <c r="H838" s="191">
        <v>2</v>
      </c>
      <c r="I838" s="192"/>
      <c r="J838" s="187"/>
      <c r="K838" s="187"/>
      <c r="L838" s="193"/>
      <c r="M838" s="194"/>
      <c r="N838" s="195"/>
      <c r="O838" s="195"/>
      <c r="P838" s="195"/>
      <c r="Q838" s="195"/>
      <c r="R838" s="195"/>
      <c r="S838" s="195"/>
      <c r="T838" s="196"/>
      <c r="AT838" s="197" t="s">
        <v>325</v>
      </c>
      <c r="AU838" s="197" t="s">
        <v>106</v>
      </c>
      <c r="AV838" s="11" t="s">
        <v>106</v>
      </c>
      <c r="AW838" s="11" t="s">
        <v>31</v>
      </c>
      <c r="AX838" s="11" t="s">
        <v>77</v>
      </c>
      <c r="AY838" s="197" t="s">
        <v>310</v>
      </c>
    </row>
    <row r="839" spans="2:65" s="1" customFormat="1" ht="16.5" customHeight="1">
      <c r="B839" s="31"/>
      <c r="C839" s="175" t="s">
        <v>1695</v>
      </c>
      <c r="D839" s="175" t="s">
        <v>317</v>
      </c>
      <c r="E839" s="176" t="s">
        <v>4312</v>
      </c>
      <c r="F839" s="177" t="s">
        <v>4313</v>
      </c>
      <c r="G839" s="178" t="s">
        <v>1084</v>
      </c>
      <c r="H839" s="179">
        <v>2</v>
      </c>
      <c r="I839" s="180"/>
      <c r="J839" s="179">
        <f>ROUND(I839*H839,2)</f>
        <v>0</v>
      </c>
      <c r="K839" s="177" t="s">
        <v>321</v>
      </c>
      <c r="L839" s="35"/>
      <c r="M839" s="181" t="s">
        <v>1</v>
      </c>
      <c r="N839" s="182" t="s">
        <v>41</v>
      </c>
      <c r="O839" s="57"/>
      <c r="P839" s="183">
        <f>O839*H839</f>
        <v>0</v>
      </c>
      <c r="Q839" s="183">
        <v>0.00036</v>
      </c>
      <c r="R839" s="183">
        <f>Q839*H839</f>
        <v>0.00072</v>
      </c>
      <c r="S839" s="183">
        <v>0</v>
      </c>
      <c r="T839" s="184">
        <f>S839*H839</f>
        <v>0</v>
      </c>
      <c r="AR839" s="14" t="s">
        <v>314</v>
      </c>
      <c r="AT839" s="14" t="s">
        <v>317</v>
      </c>
      <c r="AU839" s="14" t="s">
        <v>106</v>
      </c>
      <c r="AY839" s="14" t="s">
        <v>310</v>
      </c>
      <c r="BE839" s="185">
        <f>IF(N839="základní",J839,0)</f>
        <v>0</v>
      </c>
      <c r="BF839" s="185">
        <f>IF(N839="snížená",J839,0)</f>
        <v>0</v>
      </c>
      <c r="BG839" s="185">
        <f>IF(N839="zákl. přenesená",J839,0)</f>
        <v>0</v>
      </c>
      <c r="BH839" s="185">
        <f>IF(N839="sníž. přenesená",J839,0)</f>
        <v>0</v>
      </c>
      <c r="BI839" s="185">
        <f>IF(N839="nulová",J839,0)</f>
        <v>0</v>
      </c>
      <c r="BJ839" s="14" t="s">
        <v>106</v>
      </c>
      <c r="BK839" s="185">
        <f>ROUND(I839*H839,2)</f>
        <v>0</v>
      </c>
      <c r="BL839" s="14" t="s">
        <v>314</v>
      </c>
      <c r="BM839" s="14" t="s">
        <v>4314</v>
      </c>
    </row>
    <row r="840" spans="2:51" s="11" customFormat="1" ht="11.25">
      <c r="B840" s="186"/>
      <c r="C840" s="187"/>
      <c r="D840" s="188" t="s">
        <v>325</v>
      </c>
      <c r="E840" s="189" t="s">
        <v>1699</v>
      </c>
      <c r="F840" s="190" t="s">
        <v>3524</v>
      </c>
      <c r="G840" s="187"/>
      <c r="H840" s="191">
        <v>2</v>
      </c>
      <c r="I840" s="192"/>
      <c r="J840" s="187"/>
      <c r="K840" s="187"/>
      <c r="L840" s="193"/>
      <c r="M840" s="194"/>
      <c r="N840" s="195"/>
      <c r="O840" s="195"/>
      <c r="P840" s="195"/>
      <c r="Q840" s="195"/>
      <c r="R840" s="195"/>
      <c r="S840" s="195"/>
      <c r="T840" s="196"/>
      <c r="AT840" s="197" t="s">
        <v>325</v>
      </c>
      <c r="AU840" s="197" t="s">
        <v>106</v>
      </c>
      <c r="AV840" s="11" t="s">
        <v>106</v>
      </c>
      <c r="AW840" s="11" t="s">
        <v>31</v>
      </c>
      <c r="AX840" s="11" t="s">
        <v>77</v>
      </c>
      <c r="AY840" s="197" t="s">
        <v>310</v>
      </c>
    </row>
    <row r="841" spans="2:65" s="1" customFormat="1" ht="16.5" customHeight="1">
      <c r="B841" s="31"/>
      <c r="C841" s="175" t="s">
        <v>1701</v>
      </c>
      <c r="D841" s="175" t="s">
        <v>317</v>
      </c>
      <c r="E841" s="176" t="s">
        <v>4315</v>
      </c>
      <c r="F841" s="177" t="s">
        <v>4316</v>
      </c>
      <c r="G841" s="178" t="s">
        <v>1084</v>
      </c>
      <c r="H841" s="179">
        <v>4</v>
      </c>
      <c r="I841" s="180"/>
      <c r="J841" s="179">
        <f>ROUND(I841*H841,2)</f>
        <v>0</v>
      </c>
      <c r="K841" s="177" t="s">
        <v>321</v>
      </c>
      <c r="L841" s="35"/>
      <c r="M841" s="181" t="s">
        <v>1</v>
      </c>
      <c r="N841" s="182" t="s">
        <v>41</v>
      </c>
      <c r="O841" s="57"/>
      <c r="P841" s="183">
        <f>O841*H841</f>
        <v>0</v>
      </c>
      <c r="Q841" s="183">
        <v>0.00128</v>
      </c>
      <c r="R841" s="183">
        <f>Q841*H841</f>
        <v>0.00512</v>
      </c>
      <c r="S841" s="183">
        <v>0</v>
      </c>
      <c r="T841" s="184">
        <f>S841*H841</f>
        <v>0</v>
      </c>
      <c r="AR841" s="14" t="s">
        <v>314</v>
      </c>
      <c r="AT841" s="14" t="s">
        <v>317</v>
      </c>
      <c r="AU841" s="14" t="s">
        <v>106</v>
      </c>
      <c r="AY841" s="14" t="s">
        <v>310</v>
      </c>
      <c r="BE841" s="185">
        <f>IF(N841="základní",J841,0)</f>
        <v>0</v>
      </c>
      <c r="BF841" s="185">
        <f>IF(N841="snížená",J841,0)</f>
        <v>0</v>
      </c>
      <c r="BG841" s="185">
        <f>IF(N841="zákl. přenesená",J841,0)</f>
        <v>0</v>
      </c>
      <c r="BH841" s="185">
        <f>IF(N841="sníž. přenesená",J841,0)</f>
        <v>0</v>
      </c>
      <c r="BI841" s="185">
        <f>IF(N841="nulová",J841,0)</f>
        <v>0</v>
      </c>
      <c r="BJ841" s="14" t="s">
        <v>106</v>
      </c>
      <c r="BK841" s="185">
        <f>ROUND(I841*H841,2)</f>
        <v>0</v>
      </c>
      <c r="BL841" s="14" t="s">
        <v>314</v>
      </c>
      <c r="BM841" s="14" t="s">
        <v>4317</v>
      </c>
    </row>
    <row r="842" spans="2:51" s="11" customFormat="1" ht="11.25">
      <c r="B842" s="186"/>
      <c r="C842" s="187"/>
      <c r="D842" s="188" t="s">
        <v>325</v>
      </c>
      <c r="E842" s="189" t="s">
        <v>1705</v>
      </c>
      <c r="F842" s="190" t="s">
        <v>314</v>
      </c>
      <c r="G842" s="187"/>
      <c r="H842" s="191">
        <v>4</v>
      </c>
      <c r="I842" s="192"/>
      <c r="J842" s="187"/>
      <c r="K842" s="187"/>
      <c r="L842" s="193"/>
      <c r="M842" s="194"/>
      <c r="N842" s="195"/>
      <c r="O842" s="195"/>
      <c r="P842" s="195"/>
      <c r="Q842" s="195"/>
      <c r="R842" s="195"/>
      <c r="S842" s="195"/>
      <c r="T842" s="196"/>
      <c r="AT842" s="197" t="s">
        <v>325</v>
      </c>
      <c r="AU842" s="197" t="s">
        <v>106</v>
      </c>
      <c r="AV842" s="11" t="s">
        <v>106</v>
      </c>
      <c r="AW842" s="11" t="s">
        <v>31</v>
      </c>
      <c r="AX842" s="11" t="s">
        <v>77</v>
      </c>
      <c r="AY842" s="197" t="s">
        <v>310</v>
      </c>
    </row>
    <row r="843" spans="2:65" s="1" customFormat="1" ht="16.5" customHeight="1">
      <c r="B843" s="31"/>
      <c r="C843" s="175" t="s">
        <v>1707</v>
      </c>
      <c r="D843" s="175" t="s">
        <v>317</v>
      </c>
      <c r="E843" s="176" t="s">
        <v>1280</v>
      </c>
      <c r="F843" s="177" t="s">
        <v>1281</v>
      </c>
      <c r="G843" s="178" t="s">
        <v>1084</v>
      </c>
      <c r="H843" s="179">
        <v>102</v>
      </c>
      <c r="I843" s="180"/>
      <c r="J843" s="179">
        <f>ROUND(I843*H843,2)</f>
        <v>0</v>
      </c>
      <c r="K843" s="177" t="s">
        <v>321</v>
      </c>
      <c r="L843" s="35"/>
      <c r="M843" s="181" t="s">
        <v>1</v>
      </c>
      <c r="N843" s="182" t="s">
        <v>41</v>
      </c>
      <c r="O843" s="57"/>
      <c r="P843" s="183">
        <f>O843*H843</f>
        <v>0</v>
      </c>
      <c r="Q843" s="183">
        <v>0.0007</v>
      </c>
      <c r="R843" s="183">
        <f>Q843*H843</f>
        <v>0.0714</v>
      </c>
      <c r="S843" s="183">
        <v>0</v>
      </c>
      <c r="T843" s="184">
        <f>S843*H843</f>
        <v>0</v>
      </c>
      <c r="AR843" s="14" t="s">
        <v>314</v>
      </c>
      <c r="AT843" s="14" t="s">
        <v>317</v>
      </c>
      <c r="AU843" s="14" t="s">
        <v>106</v>
      </c>
      <c r="AY843" s="14" t="s">
        <v>310</v>
      </c>
      <c r="BE843" s="185">
        <f>IF(N843="základní",J843,0)</f>
        <v>0</v>
      </c>
      <c r="BF843" s="185">
        <f>IF(N843="snížená",J843,0)</f>
        <v>0</v>
      </c>
      <c r="BG843" s="185">
        <f>IF(N843="zákl. přenesená",J843,0)</f>
        <v>0</v>
      </c>
      <c r="BH843" s="185">
        <f>IF(N843="sníž. přenesená",J843,0)</f>
        <v>0</v>
      </c>
      <c r="BI843" s="185">
        <f>IF(N843="nulová",J843,0)</f>
        <v>0</v>
      </c>
      <c r="BJ843" s="14" t="s">
        <v>106</v>
      </c>
      <c r="BK843" s="185">
        <f>ROUND(I843*H843,2)</f>
        <v>0</v>
      </c>
      <c r="BL843" s="14" t="s">
        <v>314</v>
      </c>
      <c r="BM843" s="14" t="s">
        <v>4318</v>
      </c>
    </row>
    <row r="844" spans="2:51" s="11" customFormat="1" ht="11.25">
      <c r="B844" s="186"/>
      <c r="C844" s="187"/>
      <c r="D844" s="188" t="s">
        <v>325</v>
      </c>
      <c r="E844" s="189" t="s">
        <v>1711</v>
      </c>
      <c r="F844" s="190" t="s">
        <v>4319</v>
      </c>
      <c r="G844" s="187"/>
      <c r="H844" s="191">
        <v>102</v>
      </c>
      <c r="I844" s="192"/>
      <c r="J844" s="187"/>
      <c r="K844" s="187"/>
      <c r="L844" s="193"/>
      <c r="M844" s="194"/>
      <c r="N844" s="195"/>
      <c r="O844" s="195"/>
      <c r="P844" s="195"/>
      <c r="Q844" s="195"/>
      <c r="R844" s="195"/>
      <c r="S844" s="195"/>
      <c r="T844" s="196"/>
      <c r="AT844" s="197" t="s">
        <v>325</v>
      </c>
      <c r="AU844" s="197" t="s">
        <v>106</v>
      </c>
      <c r="AV844" s="11" t="s">
        <v>106</v>
      </c>
      <c r="AW844" s="11" t="s">
        <v>31</v>
      </c>
      <c r="AX844" s="11" t="s">
        <v>77</v>
      </c>
      <c r="AY844" s="197" t="s">
        <v>310</v>
      </c>
    </row>
    <row r="845" spans="2:65" s="1" customFormat="1" ht="16.5" customHeight="1">
      <c r="B845" s="31"/>
      <c r="C845" s="175" t="s">
        <v>1712</v>
      </c>
      <c r="D845" s="175" t="s">
        <v>317</v>
      </c>
      <c r="E845" s="176" t="s">
        <v>1286</v>
      </c>
      <c r="F845" s="177" t="s">
        <v>1287</v>
      </c>
      <c r="G845" s="178" t="s">
        <v>1084</v>
      </c>
      <c r="H845" s="179">
        <v>9</v>
      </c>
      <c r="I845" s="180"/>
      <c r="J845" s="179">
        <f>ROUND(I845*H845,2)</f>
        <v>0</v>
      </c>
      <c r="K845" s="177" t="s">
        <v>402</v>
      </c>
      <c r="L845" s="35"/>
      <c r="M845" s="181" t="s">
        <v>1</v>
      </c>
      <c r="N845" s="182" t="s">
        <v>41</v>
      </c>
      <c r="O845" s="57"/>
      <c r="P845" s="183">
        <f>O845*H845</f>
        <v>0</v>
      </c>
      <c r="Q845" s="183">
        <v>0</v>
      </c>
      <c r="R845" s="183">
        <f>Q845*H845</f>
        <v>0</v>
      </c>
      <c r="S845" s="183">
        <v>0</v>
      </c>
      <c r="T845" s="184">
        <f>S845*H845</f>
        <v>0</v>
      </c>
      <c r="AR845" s="14" t="s">
        <v>314</v>
      </c>
      <c r="AT845" s="14" t="s">
        <v>317</v>
      </c>
      <c r="AU845" s="14" t="s">
        <v>106</v>
      </c>
      <c r="AY845" s="14" t="s">
        <v>310</v>
      </c>
      <c r="BE845" s="185">
        <f>IF(N845="základní",J845,0)</f>
        <v>0</v>
      </c>
      <c r="BF845" s="185">
        <f>IF(N845="snížená",J845,0)</f>
        <v>0</v>
      </c>
      <c r="BG845" s="185">
        <f>IF(N845="zákl. přenesená",J845,0)</f>
        <v>0</v>
      </c>
      <c r="BH845" s="185">
        <f>IF(N845="sníž. přenesená",J845,0)</f>
        <v>0</v>
      </c>
      <c r="BI845" s="185">
        <f>IF(N845="nulová",J845,0)</f>
        <v>0</v>
      </c>
      <c r="BJ845" s="14" t="s">
        <v>106</v>
      </c>
      <c r="BK845" s="185">
        <f>ROUND(I845*H845,2)</f>
        <v>0</v>
      </c>
      <c r="BL845" s="14" t="s">
        <v>314</v>
      </c>
      <c r="BM845" s="14" t="s">
        <v>4320</v>
      </c>
    </row>
    <row r="846" spans="2:51" s="11" customFormat="1" ht="11.25">
      <c r="B846" s="186"/>
      <c r="C846" s="187"/>
      <c r="D846" s="188" t="s">
        <v>325</v>
      </c>
      <c r="E846" s="189" t="s">
        <v>1716</v>
      </c>
      <c r="F846" s="190" t="s">
        <v>398</v>
      </c>
      <c r="G846" s="187"/>
      <c r="H846" s="191">
        <v>9</v>
      </c>
      <c r="I846" s="192"/>
      <c r="J846" s="187"/>
      <c r="K846" s="187"/>
      <c r="L846" s="193"/>
      <c r="M846" s="194"/>
      <c r="N846" s="195"/>
      <c r="O846" s="195"/>
      <c r="P846" s="195"/>
      <c r="Q846" s="195"/>
      <c r="R846" s="195"/>
      <c r="S846" s="195"/>
      <c r="T846" s="196"/>
      <c r="AT846" s="197" t="s">
        <v>325</v>
      </c>
      <c r="AU846" s="197" t="s">
        <v>106</v>
      </c>
      <c r="AV846" s="11" t="s">
        <v>106</v>
      </c>
      <c r="AW846" s="11" t="s">
        <v>31</v>
      </c>
      <c r="AX846" s="11" t="s">
        <v>77</v>
      </c>
      <c r="AY846" s="197" t="s">
        <v>310</v>
      </c>
    </row>
    <row r="847" spans="2:65" s="1" customFormat="1" ht="16.5" customHeight="1">
      <c r="B847" s="31"/>
      <c r="C847" s="175" t="s">
        <v>1718</v>
      </c>
      <c r="D847" s="175" t="s">
        <v>317</v>
      </c>
      <c r="E847" s="176" t="s">
        <v>4321</v>
      </c>
      <c r="F847" s="177" t="s">
        <v>4322</v>
      </c>
      <c r="G847" s="178" t="s">
        <v>1084</v>
      </c>
      <c r="H847" s="179">
        <v>12</v>
      </c>
      <c r="I847" s="180"/>
      <c r="J847" s="179">
        <f>ROUND(I847*H847,2)</f>
        <v>0</v>
      </c>
      <c r="K847" s="177" t="s">
        <v>321</v>
      </c>
      <c r="L847" s="35"/>
      <c r="M847" s="181" t="s">
        <v>1</v>
      </c>
      <c r="N847" s="182" t="s">
        <v>41</v>
      </c>
      <c r="O847" s="57"/>
      <c r="P847" s="183">
        <f>O847*H847</f>
        <v>0</v>
      </c>
      <c r="Q847" s="183">
        <v>0.00022</v>
      </c>
      <c r="R847" s="183">
        <f>Q847*H847</f>
        <v>0.00264</v>
      </c>
      <c r="S847" s="183">
        <v>0</v>
      </c>
      <c r="T847" s="184">
        <f>S847*H847</f>
        <v>0</v>
      </c>
      <c r="AR847" s="14" t="s">
        <v>314</v>
      </c>
      <c r="AT847" s="14" t="s">
        <v>317</v>
      </c>
      <c r="AU847" s="14" t="s">
        <v>106</v>
      </c>
      <c r="AY847" s="14" t="s">
        <v>310</v>
      </c>
      <c r="BE847" s="185">
        <f>IF(N847="základní",J847,0)</f>
        <v>0</v>
      </c>
      <c r="BF847" s="185">
        <f>IF(N847="snížená",J847,0)</f>
        <v>0</v>
      </c>
      <c r="BG847" s="185">
        <f>IF(N847="zákl. přenesená",J847,0)</f>
        <v>0</v>
      </c>
      <c r="BH847" s="185">
        <f>IF(N847="sníž. přenesená",J847,0)</f>
        <v>0</v>
      </c>
      <c r="BI847" s="185">
        <f>IF(N847="nulová",J847,0)</f>
        <v>0</v>
      </c>
      <c r="BJ847" s="14" t="s">
        <v>106</v>
      </c>
      <c r="BK847" s="185">
        <f>ROUND(I847*H847,2)</f>
        <v>0</v>
      </c>
      <c r="BL847" s="14" t="s">
        <v>314</v>
      </c>
      <c r="BM847" s="14" t="s">
        <v>4323</v>
      </c>
    </row>
    <row r="848" spans="2:51" s="11" customFormat="1" ht="11.25">
      <c r="B848" s="186"/>
      <c r="C848" s="187"/>
      <c r="D848" s="188" t="s">
        <v>325</v>
      </c>
      <c r="E848" s="189" t="s">
        <v>1722</v>
      </c>
      <c r="F848" s="190" t="s">
        <v>421</v>
      </c>
      <c r="G848" s="187"/>
      <c r="H848" s="191">
        <v>12</v>
      </c>
      <c r="I848" s="192"/>
      <c r="J848" s="187"/>
      <c r="K848" s="187"/>
      <c r="L848" s="193"/>
      <c r="M848" s="194"/>
      <c r="N848" s="195"/>
      <c r="O848" s="195"/>
      <c r="P848" s="195"/>
      <c r="Q848" s="195"/>
      <c r="R848" s="195"/>
      <c r="S848" s="195"/>
      <c r="T848" s="196"/>
      <c r="AT848" s="197" t="s">
        <v>325</v>
      </c>
      <c r="AU848" s="197" t="s">
        <v>106</v>
      </c>
      <c r="AV848" s="11" t="s">
        <v>106</v>
      </c>
      <c r="AW848" s="11" t="s">
        <v>31</v>
      </c>
      <c r="AX848" s="11" t="s">
        <v>77</v>
      </c>
      <c r="AY848" s="197" t="s">
        <v>310</v>
      </c>
    </row>
    <row r="849" spans="2:65" s="1" customFormat="1" ht="16.5" customHeight="1">
      <c r="B849" s="31"/>
      <c r="C849" s="175" t="s">
        <v>1724</v>
      </c>
      <c r="D849" s="175" t="s">
        <v>317</v>
      </c>
      <c r="E849" s="176" t="s">
        <v>4324</v>
      </c>
      <c r="F849" s="177" t="s">
        <v>4325</v>
      </c>
      <c r="G849" s="178" t="s">
        <v>1084</v>
      </c>
      <c r="H849" s="179">
        <v>1</v>
      </c>
      <c r="I849" s="180"/>
      <c r="J849" s="179">
        <f>ROUND(I849*H849,2)</f>
        <v>0</v>
      </c>
      <c r="K849" s="177" t="s">
        <v>321</v>
      </c>
      <c r="L849" s="35"/>
      <c r="M849" s="181" t="s">
        <v>1</v>
      </c>
      <c r="N849" s="182" t="s">
        <v>41</v>
      </c>
      <c r="O849" s="57"/>
      <c r="P849" s="183">
        <f>O849*H849</f>
        <v>0</v>
      </c>
      <c r="Q849" s="183">
        <v>0.00033</v>
      </c>
      <c r="R849" s="183">
        <f>Q849*H849</f>
        <v>0.00033</v>
      </c>
      <c r="S849" s="183">
        <v>0</v>
      </c>
      <c r="T849" s="184">
        <f>S849*H849</f>
        <v>0</v>
      </c>
      <c r="AR849" s="14" t="s">
        <v>314</v>
      </c>
      <c r="AT849" s="14" t="s">
        <v>317</v>
      </c>
      <c r="AU849" s="14" t="s">
        <v>106</v>
      </c>
      <c r="AY849" s="14" t="s">
        <v>310</v>
      </c>
      <c r="BE849" s="185">
        <f>IF(N849="základní",J849,0)</f>
        <v>0</v>
      </c>
      <c r="BF849" s="185">
        <f>IF(N849="snížená",J849,0)</f>
        <v>0</v>
      </c>
      <c r="BG849" s="185">
        <f>IF(N849="zákl. přenesená",J849,0)</f>
        <v>0</v>
      </c>
      <c r="BH849" s="185">
        <f>IF(N849="sníž. přenesená",J849,0)</f>
        <v>0</v>
      </c>
      <c r="BI849" s="185">
        <f>IF(N849="nulová",J849,0)</f>
        <v>0</v>
      </c>
      <c r="BJ849" s="14" t="s">
        <v>106</v>
      </c>
      <c r="BK849" s="185">
        <f>ROUND(I849*H849,2)</f>
        <v>0</v>
      </c>
      <c r="BL849" s="14" t="s">
        <v>314</v>
      </c>
      <c r="BM849" s="14" t="s">
        <v>4326</v>
      </c>
    </row>
    <row r="850" spans="2:51" s="11" customFormat="1" ht="11.25">
      <c r="B850" s="186"/>
      <c r="C850" s="187"/>
      <c r="D850" s="188" t="s">
        <v>325</v>
      </c>
      <c r="E850" s="189" t="s">
        <v>1728</v>
      </c>
      <c r="F850" s="190" t="s">
        <v>77</v>
      </c>
      <c r="G850" s="187"/>
      <c r="H850" s="191">
        <v>1</v>
      </c>
      <c r="I850" s="192"/>
      <c r="J850" s="187"/>
      <c r="K850" s="187"/>
      <c r="L850" s="193"/>
      <c r="M850" s="194"/>
      <c r="N850" s="195"/>
      <c r="O850" s="195"/>
      <c r="P850" s="195"/>
      <c r="Q850" s="195"/>
      <c r="R850" s="195"/>
      <c r="S850" s="195"/>
      <c r="T850" s="196"/>
      <c r="AT850" s="197" t="s">
        <v>325</v>
      </c>
      <c r="AU850" s="197" t="s">
        <v>106</v>
      </c>
      <c r="AV850" s="11" t="s">
        <v>106</v>
      </c>
      <c r="AW850" s="11" t="s">
        <v>31</v>
      </c>
      <c r="AX850" s="11" t="s">
        <v>77</v>
      </c>
      <c r="AY850" s="197" t="s">
        <v>310</v>
      </c>
    </row>
    <row r="851" spans="2:65" s="1" customFormat="1" ht="16.5" customHeight="1">
      <c r="B851" s="31"/>
      <c r="C851" s="175" t="s">
        <v>1729</v>
      </c>
      <c r="D851" s="175" t="s">
        <v>317</v>
      </c>
      <c r="E851" s="176" t="s">
        <v>4327</v>
      </c>
      <c r="F851" s="177" t="s">
        <v>4328</v>
      </c>
      <c r="G851" s="178" t="s">
        <v>1084</v>
      </c>
      <c r="H851" s="179">
        <v>3</v>
      </c>
      <c r="I851" s="180"/>
      <c r="J851" s="179">
        <f>ROUND(I851*H851,2)</f>
        <v>0</v>
      </c>
      <c r="K851" s="177" t="s">
        <v>321</v>
      </c>
      <c r="L851" s="35"/>
      <c r="M851" s="181" t="s">
        <v>1</v>
      </c>
      <c r="N851" s="182" t="s">
        <v>41</v>
      </c>
      <c r="O851" s="57"/>
      <c r="P851" s="183">
        <f>O851*H851</f>
        <v>0</v>
      </c>
      <c r="Q851" s="183">
        <v>0.00124</v>
      </c>
      <c r="R851" s="183">
        <f>Q851*H851</f>
        <v>0.00372</v>
      </c>
      <c r="S851" s="183">
        <v>0</v>
      </c>
      <c r="T851" s="184">
        <f>S851*H851</f>
        <v>0</v>
      </c>
      <c r="AR851" s="14" t="s">
        <v>314</v>
      </c>
      <c r="AT851" s="14" t="s">
        <v>317</v>
      </c>
      <c r="AU851" s="14" t="s">
        <v>106</v>
      </c>
      <c r="AY851" s="14" t="s">
        <v>310</v>
      </c>
      <c r="BE851" s="185">
        <f>IF(N851="základní",J851,0)</f>
        <v>0</v>
      </c>
      <c r="BF851" s="185">
        <f>IF(N851="snížená",J851,0)</f>
        <v>0</v>
      </c>
      <c r="BG851" s="185">
        <f>IF(N851="zákl. přenesená",J851,0)</f>
        <v>0</v>
      </c>
      <c r="BH851" s="185">
        <f>IF(N851="sníž. přenesená",J851,0)</f>
        <v>0</v>
      </c>
      <c r="BI851" s="185">
        <f>IF(N851="nulová",J851,0)</f>
        <v>0</v>
      </c>
      <c r="BJ851" s="14" t="s">
        <v>106</v>
      </c>
      <c r="BK851" s="185">
        <f>ROUND(I851*H851,2)</f>
        <v>0</v>
      </c>
      <c r="BL851" s="14" t="s">
        <v>314</v>
      </c>
      <c r="BM851" s="14" t="s">
        <v>4329</v>
      </c>
    </row>
    <row r="852" spans="2:51" s="11" customFormat="1" ht="11.25">
      <c r="B852" s="186"/>
      <c r="C852" s="187"/>
      <c r="D852" s="188" t="s">
        <v>325</v>
      </c>
      <c r="E852" s="189" t="s">
        <v>1733</v>
      </c>
      <c r="F852" s="190" t="s">
        <v>344</v>
      </c>
      <c r="G852" s="187"/>
      <c r="H852" s="191">
        <v>3</v>
      </c>
      <c r="I852" s="192"/>
      <c r="J852" s="187"/>
      <c r="K852" s="187"/>
      <c r="L852" s="193"/>
      <c r="M852" s="194"/>
      <c r="N852" s="195"/>
      <c r="O852" s="195"/>
      <c r="P852" s="195"/>
      <c r="Q852" s="195"/>
      <c r="R852" s="195"/>
      <c r="S852" s="195"/>
      <c r="T852" s="196"/>
      <c r="AT852" s="197" t="s">
        <v>325</v>
      </c>
      <c r="AU852" s="197" t="s">
        <v>106</v>
      </c>
      <c r="AV852" s="11" t="s">
        <v>106</v>
      </c>
      <c r="AW852" s="11" t="s">
        <v>31</v>
      </c>
      <c r="AX852" s="11" t="s">
        <v>77</v>
      </c>
      <c r="AY852" s="197" t="s">
        <v>310</v>
      </c>
    </row>
    <row r="853" spans="2:65" s="1" customFormat="1" ht="16.5" customHeight="1">
      <c r="B853" s="31"/>
      <c r="C853" s="208" t="s">
        <v>1734</v>
      </c>
      <c r="D853" s="208" t="s">
        <v>422</v>
      </c>
      <c r="E853" s="209" t="s">
        <v>4330</v>
      </c>
      <c r="F853" s="210" t="s">
        <v>4331</v>
      </c>
      <c r="G853" s="211" t="s">
        <v>720</v>
      </c>
      <c r="H853" s="212">
        <v>1</v>
      </c>
      <c r="I853" s="213"/>
      <c r="J853" s="212">
        <f>ROUND(I853*H853,2)</f>
        <v>0</v>
      </c>
      <c r="K853" s="210" t="s">
        <v>402</v>
      </c>
      <c r="L853" s="214"/>
      <c r="M853" s="215" t="s">
        <v>1</v>
      </c>
      <c r="N853" s="216" t="s">
        <v>41</v>
      </c>
      <c r="O853" s="57"/>
      <c r="P853" s="183">
        <f>O853*H853</f>
        <v>0</v>
      </c>
      <c r="Q853" s="183">
        <v>0</v>
      </c>
      <c r="R853" s="183">
        <f>Q853*H853</f>
        <v>0</v>
      </c>
      <c r="S853" s="183">
        <v>0</v>
      </c>
      <c r="T853" s="184">
        <f>S853*H853</f>
        <v>0</v>
      </c>
      <c r="AR853" s="14" t="s">
        <v>391</v>
      </c>
      <c r="AT853" s="14" t="s">
        <v>422</v>
      </c>
      <c r="AU853" s="14" t="s">
        <v>106</v>
      </c>
      <c r="AY853" s="14" t="s">
        <v>310</v>
      </c>
      <c r="BE853" s="185">
        <f>IF(N853="základní",J853,0)</f>
        <v>0</v>
      </c>
      <c r="BF853" s="185">
        <f>IF(N853="snížená",J853,0)</f>
        <v>0</v>
      </c>
      <c r="BG853" s="185">
        <f>IF(N853="zákl. přenesená",J853,0)</f>
        <v>0</v>
      </c>
      <c r="BH853" s="185">
        <f>IF(N853="sníž. přenesená",J853,0)</f>
        <v>0</v>
      </c>
      <c r="BI853" s="185">
        <f>IF(N853="nulová",J853,0)</f>
        <v>0</v>
      </c>
      <c r="BJ853" s="14" t="s">
        <v>106</v>
      </c>
      <c r="BK853" s="185">
        <f>ROUND(I853*H853,2)</f>
        <v>0</v>
      </c>
      <c r="BL853" s="14" t="s">
        <v>314</v>
      </c>
      <c r="BM853" s="14" t="s">
        <v>4332</v>
      </c>
    </row>
    <row r="854" spans="2:51" s="11" customFormat="1" ht="11.25">
      <c r="B854" s="186"/>
      <c r="C854" s="187"/>
      <c r="D854" s="188" t="s">
        <v>325</v>
      </c>
      <c r="E854" s="189" t="s">
        <v>1738</v>
      </c>
      <c r="F854" s="190" t="s">
        <v>77</v>
      </c>
      <c r="G854" s="187"/>
      <c r="H854" s="191">
        <v>1</v>
      </c>
      <c r="I854" s="192"/>
      <c r="J854" s="187"/>
      <c r="K854" s="187"/>
      <c r="L854" s="193"/>
      <c r="M854" s="194"/>
      <c r="N854" s="195"/>
      <c r="O854" s="195"/>
      <c r="P854" s="195"/>
      <c r="Q854" s="195"/>
      <c r="R854" s="195"/>
      <c r="S854" s="195"/>
      <c r="T854" s="196"/>
      <c r="AT854" s="197" t="s">
        <v>325</v>
      </c>
      <c r="AU854" s="197" t="s">
        <v>106</v>
      </c>
      <c r="AV854" s="11" t="s">
        <v>106</v>
      </c>
      <c r="AW854" s="11" t="s">
        <v>31</v>
      </c>
      <c r="AX854" s="11" t="s">
        <v>77</v>
      </c>
      <c r="AY854" s="197" t="s">
        <v>310</v>
      </c>
    </row>
    <row r="855" spans="2:65" s="1" customFormat="1" ht="16.5" customHeight="1">
      <c r="B855" s="31"/>
      <c r="C855" s="175" t="s">
        <v>1739</v>
      </c>
      <c r="D855" s="175" t="s">
        <v>317</v>
      </c>
      <c r="E855" s="176" t="s">
        <v>4333</v>
      </c>
      <c r="F855" s="177" t="s">
        <v>4334</v>
      </c>
      <c r="G855" s="178" t="s">
        <v>1084</v>
      </c>
      <c r="H855" s="179">
        <v>2</v>
      </c>
      <c r="I855" s="180"/>
      <c r="J855" s="179">
        <f>ROUND(I855*H855,2)</f>
        <v>0</v>
      </c>
      <c r="K855" s="177" t="s">
        <v>321</v>
      </c>
      <c r="L855" s="35"/>
      <c r="M855" s="181" t="s">
        <v>1</v>
      </c>
      <c r="N855" s="182" t="s">
        <v>41</v>
      </c>
      <c r="O855" s="57"/>
      <c r="P855" s="183">
        <f>O855*H855</f>
        <v>0</v>
      </c>
      <c r="Q855" s="183">
        <v>0.00114</v>
      </c>
      <c r="R855" s="183">
        <f>Q855*H855</f>
        <v>0.00228</v>
      </c>
      <c r="S855" s="183">
        <v>0</v>
      </c>
      <c r="T855" s="184">
        <f>S855*H855</f>
        <v>0</v>
      </c>
      <c r="AR855" s="14" t="s">
        <v>314</v>
      </c>
      <c r="AT855" s="14" t="s">
        <v>317</v>
      </c>
      <c r="AU855" s="14" t="s">
        <v>106</v>
      </c>
      <c r="AY855" s="14" t="s">
        <v>310</v>
      </c>
      <c r="BE855" s="185">
        <f>IF(N855="základní",J855,0)</f>
        <v>0</v>
      </c>
      <c r="BF855" s="185">
        <f>IF(N855="snížená",J855,0)</f>
        <v>0</v>
      </c>
      <c r="BG855" s="185">
        <f>IF(N855="zákl. přenesená",J855,0)</f>
        <v>0</v>
      </c>
      <c r="BH855" s="185">
        <f>IF(N855="sníž. přenesená",J855,0)</f>
        <v>0</v>
      </c>
      <c r="BI855" s="185">
        <f>IF(N855="nulová",J855,0)</f>
        <v>0</v>
      </c>
      <c r="BJ855" s="14" t="s">
        <v>106</v>
      </c>
      <c r="BK855" s="185">
        <f>ROUND(I855*H855,2)</f>
        <v>0</v>
      </c>
      <c r="BL855" s="14" t="s">
        <v>314</v>
      </c>
      <c r="BM855" s="14" t="s">
        <v>4335</v>
      </c>
    </row>
    <row r="856" spans="2:51" s="11" customFormat="1" ht="11.25">
      <c r="B856" s="186"/>
      <c r="C856" s="187"/>
      <c r="D856" s="188" t="s">
        <v>325</v>
      </c>
      <c r="E856" s="189" t="s">
        <v>1743</v>
      </c>
      <c r="F856" s="190" t="s">
        <v>106</v>
      </c>
      <c r="G856" s="187"/>
      <c r="H856" s="191">
        <v>2</v>
      </c>
      <c r="I856" s="192"/>
      <c r="J856" s="187"/>
      <c r="K856" s="187"/>
      <c r="L856" s="193"/>
      <c r="M856" s="194"/>
      <c r="N856" s="195"/>
      <c r="O856" s="195"/>
      <c r="P856" s="195"/>
      <c r="Q856" s="195"/>
      <c r="R856" s="195"/>
      <c r="S856" s="195"/>
      <c r="T856" s="196"/>
      <c r="AT856" s="197" t="s">
        <v>325</v>
      </c>
      <c r="AU856" s="197" t="s">
        <v>106</v>
      </c>
      <c r="AV856" s="11" t="s">
        <v>106</v>
      </c>
      <c r="AW856" s="11" t="s">
        <v>31</v>
      </c>
      <c r="AX856" s="11" t="s">
        <v>77</v>
      </c>
      <c r="AY856" s="197" t="s">
        <v>310</v>
      </c>
    </row>
    <row r="857" spans="2:65" s="1" customFormat="1" ht="16.5" customHeight="1">
      <c r="B857" s="31"/>
      <c r="C857" s="175" t="s">
        <v>1745</v>
      </c>
      <c r="D857" s="175" t="s">
        <v>317</v>
      </c>
      <c r="E857" s="176" t="s">
        <v>4336</v>
      </c>
      <c r="F857" s="177" t="s">
        <v>4337</v>
      </c>
      <c r="G857" s="178" t="s">
        <v>1084</v>
      </c>
      <c r="H857" s="179">
        <v>1</v>
      </c>
      <c r="I857" s="180"/>
      <c r="J857" s="179">
        <f>ROUND(I857*H857,2)</f>
        <v>0</v>
      </c>
      <c r="K857" s="177" t="s">
        <v>402</v>
      </c>
      <c r="L857" s="35"/>
      <c r="M857" s="181" t="s">
        <v>1</v>
      </c>
      <c r="N857" s="182" t="s">
        <v>41</v>
      </c>
      <c r="O857" s="57"/>
      <c r="P857" s="183">
        <f>O857*H857</f>
        <v>0</v>
      </c>
      <c r="Q857" s="183">
        <v>0</v>
      </c>
      <c r="R857" s="183">
        <f>Q857*H857</f>
        <v>0</v>
      </c>
      <c r="S857" s="183">
        <v>0</v>
      </c>
      <c r="T857" s="184">
        <f>S857*H857</f>
        <v>0</v>
      </c>
      <c r="AR857" s="14" t="s">
        <v>314</v>
      </c>
      <c r="AT857" s="14" t="s">
        <v>317</v>
      </c>
      <c r="AU857" s="14" t="s">
        <v>106</v>
      </c>
      <c r="AY857" s="14" t="s">
        <v>310</v>
      </c>
      <c r="BE857" s="185">
        <f>IF(N857="základní",J857,0)</f>
        <v>0</v>
      </c>
      <c r="BF857" s="185">
        <f>IF(N857="snížená",J857,0)</f>
        <v>0</v>
      </c>
      <c r="BG857" s="185">
        <f>IF(N857="zákl. přenesená",J857,0)</f>
        <v>0</v>
      </c>
      <c r="BH857" s="185">
        <f>IF(N857="sníž. přenesená",J857,0)</f>
        <v>0</v>
      </c>
      <c r="BI857" s="185">
        <f>IF(N857="nulová",J857,0)</f>
        <v>0</v>
      </c>
      <c r="BJ857" s="14" t="s">
        <v>106</v>
      </c>
      <c r="BK857" s="185">
        <f>ROUND(I857*H857,2)</f>
        <v>0</v>
      </c>
      <c r="BL857" s="14" t="s">
        <v>314</v>
      </c>
      <c r="BM857" s="14" t="s">
        <v>4338</v>
      </c>
    </row>
    <row r="858" spans="2:51" s="11" customFormat="1" ht="11.25">
      <c r="B858" s="186"/>
      <c r="C858" s="187"/>
      <c r="D858" s="188" t="s">
        <v>325</v>
      </c>
      <c r="E858" s="189" t="s">
        <v>1749</v>
      </c>
      <c r="F858" s="190" t="s">
        <v>77</v>
      </c>
      <c r="G858" s="187"/>
      <c r="H858" s="191">
        <v>1</v>
      </c>
      <c r="I858" s="192"/>
      <c r="J858" s="187"/>
      <c r="K858" s="187"/>
      <c r="L858" s="193"/>
      <c r="M858" s="194"/>
      <c r="N858" s="195"/>
      <c r="O858" s="195"/>
      <c r="P858" s="195"/>
      <c r="Q858" s="195"/>
      <c r="R858" s="195"/>
      <c r="S858" s="195"/>
      <c r="T858" s="196"/>
      <c r="AT858" s="197" t="s">
        <v>325</v>
      </c>
      <c r="AU858" s="197" t="s">
        <v>106</v>
      </c>
      <c r="AV858" s="11" t="s">
        <v>106</v>
      </c>
      <c r="AW858" s="11" t="s">
        <v>31</v>
      </c>
      <c r="AX858" s="11" t="s">
        <v>77</v>
      </c>
      <c r="AY858" s="197" t="s">
        <v>310</v>
      </c>
    </row>
    <row r="859" spans="2:65" s="1" customFormat="1" ht="16.5" customHeight="1">
      <c r="B859" s="31"/>
      <c r="C859" s="175" t="s">
        <v>1751</v>
      </c>
      <c r="D859" s="175" t="s">
        <v>317</v>
      </c>
      <c r="E859" s="176" t="s">
        <v>4339</v>
      </c>
      <c r="F859" s="177" t="s">
        <v>4340</v>
      </c>
      <c r="G859" s="178" t="s">
        <v>1084</v>
      </c>
      <c r="H859" s="179">
        <v>12</v>
      </c>
      <c r="I859" s="180"/>
      <c r="J859" s="179">
        <f>ROUND(I859*H859,2)</f>
        <v>0</v>
      </c>
      <c r="K859" s="177" t="s">
        <v>321</v>
      </c>
      <c r="L859" s="35"/>
      <c r="M859" s="181" t="s">
        <v>1</v>
      </c>
      <c r="N859" s="182" t="s">
        <v>41</v>
      </c>
      <c r="O859" s="57"/>
      <c r="P859" s="183">
        <f>O859*H859</f>
        <v>0</v>
      </c>
      <c r="Q859" s="183">
        <v>0.0001</v>
      </c>
      <c r="R859" s="183">
        <f>Q859*H859</f>
        <v>0.0012000000000000001</v>
      </c>
      <c r="S859" s="183">
        <v>0</v>
      </c>
      <c r="T859" s="184">
        <f>S859*H859</f>
        <v>0</v>
      </c>
      <c r="AR859" s="14" t="s">
        <v>314</v>
      </c>
      <c r="AT859" s="14" t="s">
        <v>317</v>
      </c>
      <c r="AU859" s="14" t="s">
        <v>106</v>
      </c>
      <c r="AY859" s="14" t="s">
        <v>310</v>
      </c>
      <c r="BE859" s="185">
        <f>IF(N859="základní",J859,0)</f>
        <v>0</v>
      </c>
      <c r="BF859" s="185">
        <f>IF(N859="snížená",J859,0)</f>
        <v>0</v>
      </c>
      <c r="BG859" s="185">
        <f>IF(N859="zákl. přenesená",J859,0)</f>
        <v>0</v>
      </c>
      <c r="BH859" s="185">
        <f>IF(N859="sníž. přenesená",J859,0)</f>
        <v>0</v>
      </c>
      <c r="BI859" s="185">
        <f>IF(N859="nulová",J859,0)</f>
        <v>0</v>
      </c>
      <c r="BJ859" s="14" t="s">
        <v>106</v>
      </c>
      <c r="BK859" s="185">
        <f>ROUND(I859*H859,2)</f>
        <v>0</v>
      </c>
      <c r="BL859" s="14" t="s">
        <v>314</v>
      </c>
      <c r="BM859" s="14" t="s">
        <v>4341</v>
      </c>
    </row>
    <row r="860" spans="2:51" s="11" customFormat="1" ht="11.25">
      <c r="B860" s="186"/>
      <c r="C860" s="187"/>
      <c r="D860" s="188" t="s">
        <v>325</v>
      </c>
      <c r="E860" s="189" t="s">
        <v>1755</v>
      </c>
      <c r="F860" s="190" t="s">
        <v>421</v>
      </c>
      <c r="G860" s="187"/>
      <c r="H860" s="191">
        <v>12</v>
      </c>
      <c r="I860" s="192"/>
      <c r="J860" s="187"/>
      <c r="K860" s="187"/>
      <c r="L860" s="193"/>
      <c r="M860" s="194"/>
      <c r="N860" s="195"/>
      <c r="O860" s="195"/>
      <c r="P860" s="195"/>
      <c r="Q860" s="195"/>
      <c r="R860" s="195"/>
      <c r="S860" s="195"/>
      <c r="T860" s="196"/>
      <c r="AT860" s="197" t="s">
        <v>325</v>
      </c>
      <c r="AU860" s="197" t="s">
        <v>106</v>
      </c>
      <c r="AV860" s="11" t="s">
        <v>106</v>
      </c>
      <c r="AW860" s="11" t="s">
        <v>31</v>
      </c>
      <c r="AX860" s="11" t="s">
        <v>77</v>
      </c>
      <c r="AY860" s="197" t="s">
        <v>310</v>
      </c>
    </row>
    <row r="861" spans="2:65" s="1" customFormat="1" ht="16.5" customHeight="1">
      <c r="B861" s="31"/>
      <c r="C861" s="175" t="s">
        <v>1757</v>
      </c>
      <c r="D861" s="175" t="s">
        <v>317</v>
      </c>
      <c r="E861" s="176" t="s">
        <v>4342</v>
      </c>
      <c r="F861" s="177" t="s">
        <v>4343</v>
      </c>
      <c r="G861" s="178" t="s">
        <v>1084</v>
      </c>
      <c r="H861" s="179">
        <v>3</v>
      </c>
      <c r="I861" s="180"/>
      <c r="J861" s="179">
        <f>ROUND(I861*H861,2)</f>
        <v>0</v>
      </c>
      <c r="K861" s="177" t="s">
        <v>321</v>
      </c>
      <c r="L861" s="35"/>
      <c r="M861" s="181" t="s">
        <v>1</v>
      </c>
      <c r="N861" s="182" t="s">
        <v>41</v>
      </c>
      <c r="O861" s="57"/>
      <c r="P861" s="183">
        <f>O861*H861</f>
        <v>0</v>
      </c>
      <c r="Q861" s="183">
        <v>0.00034</v>
      </c>
      <c r="R861" s="183">
        <f>Q861*H861</f>
        <v>0.00102</v>
      </c>
      <c r="S861" s="183">
        <v>0</v>
      </c>
      <c r="T861" s="184">
        <f>S861*H861</f>
        <v>0</v>
      </c>
      <c r="AR861" s="14" t="s">
        <v>314</v>
      </c>
      <c r="AT861" s="14" t="s">
        <v>317</v>
      </c>
      <c r="AU861" s="14" t="s">
        <v>106</v>
      </c>
      <c r="AY861" s="14" t="s">
        <v>310</v>
      </c>
      <c r="BE861" s="185">
        <f>IF(N861="základní",J861,0)</f>
        <v>0</v>
      </c>
      <c r="BF861" s="185">
        <f>IF(N861="snížená",J861,0)</f>
        <v>0</v>
      </c>
      <c r="BG861" s="185">
        <f>IF(N861="zákl. přenesená",J861,0)</f>
        <v>0</v>
      </c>
      <c r="BH861" s="185">
        <f>IF(N861="sníž. přenesená",J861,0)</f>
        <v>0</v>
      </c>
      <c r="BI861" s="185">
        <f>IF(N861="nulová",J861,0)</f>
        <v>0</v>
      </c>
      <c r="BJ861" s="14" t="s">
        <v>106</v>
      </c>
      <c r="BK861" s="185">
        <f>ROUND(I861*H861,2)</f>
        <v>0</v>
      </c>
      <c r="BL861" s="14" t="s">
        <v>314</v>
      </c>
      <c r="BM861" s="14" t="s">
        <v>4344</v>
      </c>
    </row>
    <row r="862" spans="2:51" s="11" customFormat="1" ht="11.25">
      <c r="B862" s="186"/>
      <c r="C862" s="187"/>
      <c r="D862" s="188" t="s">
        <v>325</v>
      </c>
      <c r="E862" s="189" t="s">
        <v>1761</v>
      </c>
      <c r="F862" s="190" t="s">
        <v>344</v>
      </c>
      <c r="G862" s="187"/>
      <c r="H862" s="191">
        <v>3</v>
      </c>
      <c r="I862" s="192"/>
      <c r="J862" s="187"/>
      <c r="K862" s="187"/>
      <c r="L862" s="193"/>
      <c r="M862" s="194"/>
      <c r="N862" s="195"/>
      <c r="O862" s="195"/>
      <c r="P862" s="195"/>
      <c r="Q862" s="195"/>
      <c r="R862" s="195"/>
      <c r="S862" s="195"/>
      <c r="T862" s="196"/>
      <c r="AT862" s="197" t="s">
        <v>325</v>
      </c>
      <c r="AU862" s="197" t="s">
        <v>106</v>
      </c>
      <c r="AV862" s="11" t="s">
        <v>106</v>
      </c>
      <c r="AW862" s="11" t="s">
        <v>31</v>
      </c>
      <c r="AX862" s="11" t="s">
        <v>77</v>
      </c>
      <c r="AY862" s="197" t="s">
        <v>310</v>
      </c>
    </row>
    <row r="863" spans="2:65" s="1" customFormat="1" ht="16.5" customHeight="1">
      <c r="B863" s="31"/>
      <c r="C863" s="175" t="s">
        <v>1762</v>
      </c>
      <c r="D863" s="175" t="s">
        <v>317</v>
      </c>
      <c r="E863" s="176" t="s">
        <v>4345</v>
      </c>
      <c r="F863" s="177" t="s">
        <v>4346</v>
      </c>
      <c r="G863" s="178" t="s">
        <v>1084</v>
      </c>
      <c r="H863" s="179">
        <v>4</v>
      </c>
      <c r="I863" s="180"/>
      <c r="J863" s="179">
        <f>ROUND(I863*H863,2)</f>
        <v>0</v>
      </c>
      <c r="K863" s="177" t="s">
        <v>321</v>
      </c>
      <c r="L863" s="35"/>
      <c r="M863" s="181" t="s">
        <v>1</v>
      </c>
      <c r="N863" s="182" t="s">
        <v>41</v>
      </c>
      <c r="O863" s="57"/>
      <c r="P863" s="183">
        <f>O863*H863</f>
        <v>0</v>
      </c>
      <c r="Q863" s="183">
        <v>0.0005</v>
      </c>
      <c r="R863" s="183">
        <f>Q863*H863</f>
        <v>0.002</v>
      </c>
      <c r="S863" s="183">
        <v>0</v>
      </c>
      <c r="T863" s="184">
        <f>S863*H863</f>
        <v>0</v>
      </c>
      <c r="AR863" s="14" t="s">
        <v>314</v>
      </c>
      <c r="AT863" s="14" t="s">
        <v>317</v>
      </c>
      <c r="AU863" s="14" t="s">
        <v>106</v>
      </c>
      <c r="AY863" s="14" t="s">
        <v>310</v>
      </c>
      <c r="BE863" s="185">
        <f>IF(N863="základní",J863,0)</f>
        <v>0</v>
      </c>
      <c r="BF863" s="185">
        <f>IF(N863="snížená",J863,0)</f>
        <v>0</v>
      </c>
      <c r="BG863" s="185">
        <f>IF(N863="zákl. přenesená",J863,0)</f>
        <v>0</v>
      </c>
      <c r="BH863" s="185">
        <f>IF(N863="sníž. přenesená",J863,0)</f>
        <v>0</v>
      </c>
      <c r="BI863" s="185">
        <f>IF(N863="nulová",J863,0)</f>
        <v>0</v>
      </c>
      <c r="BJ863" s="14" t="s">
        <v>106</v>
      </c>
      <c r="BK863" s="185">
        <f>ROUND(I863*H863,2)</f>
        <v>0</v>
      </c>
      <c r="BL863" s="14" t="s">
        <v>314</v>
      </c>
      <c r="BM863" s="14" t="s">
        <v>4347</v>
      </c>
    </row>
    <row r="864" spans="2:51" s="11" customFormat="1" ht="11.25">
      <c r="B864" s="186"/>
      <c r="C864" s="187"/>
      <c r="D864" s="188" t="s">
        <v>325</v>
      </c>
      <c r="E864" s="189" t="s">
        <v>1766</v>
      </c>
      <c r="F864" s="190" t="s">
        <v>314</v>
      </c>
      <c r="G864" s="187"/>
      <c r="H864" s="191">
        <v>4</v>
      </c>
      <c r="I864" s="192"/>
      <c r="J864" s="187"/>
      <c r="K864" s="187"/>
      <c r="L864" s="193"/>
      <c r="M864" s="194"/>
      <c r="N864" s="195"/>
      <c r="O864" s="195"/>
      <c r="P864" s="195"/>
      <c r="Q864" s="195"/>
      <c r="R864" s="195"/>
      <c r="S864" s="195"/>
      <c r="T864" s="196"/>
      <c r="AT864" s="197" t="s">
        <v>325</v>
      </c>
      <c r="AU864" s="197" t="s">
        <v>106</v>
      </c>
      <c r="AV864" s="11" t="s">
        <v>106</v>
      </c>
      <c r="AW864" s="11" t="s">
        <v>31</v>
      </c>
      <c r="AX864" s="11" t="s">
        <v>77</v>
      </c>
      <c r="AY864" s="197" t="s">
        <v>310</v>
      </c>
    </row>
    <row r="865" spans="2:65" s="1" customFormat="1" ht="16.5" customHeight="1">
      <c r="B865" s="31"/>
      <c r="C865" s="175" t="s">
        <v>1767</v>
      </c>
      <c r="D865" s="175" t="s">
        <v>317</v>
      </c>
      <c r="E865" s="176" t="s">
        <v>4348</v>
      </c>
      <c r="F865" s="177" t="s">
        <v>4349</v>
      </c>
      <c r="G865" s="178" t="s">
        <v>1084</v>
      </c>
      <c r="H865" s="179">
        <v>7</v>
      </c>
      <c r="I865" s="180"/>
      <c r="J865" s="179">
        <f>ROUND(I865*H865,2)</f>
        <v>0</v>
      </c>
      <c r="K865" s="177" t="s">
        <v>321</v>
      </c>
      <c r="L865" s="35"/>
      <c r="M865" s="181" t="s">
        <v>1</v>
      </c>
      <c r="N865" s="182" t="s">
        <v>41</v>
      </c>
      <c r="O865" s="57"/>
      <c r="P865" s="183">
        <f>O865*H865</f>
        <v>0</v>
      </c>
      <c r="Q865" s="183">
        <v>0.00107</v>
      </c>
      <c r="R865" s="183">
        <f>Q865*H865</f>
        <v>0.00749</v>
      </c>
      <c r="S865" s="183">
        <v>0</v>
      </c>
      <c r="T865" s="184">
        <f>S865*H865</f>
        <v>0</v>
      </c>
      <c r="AR865" s="14" t="s">
        <v>314</v>
      </c>
      <c r="AT865" s="14" t="s">
        <v>317</v>
      </c>
      <c r="AU865" s="14" t="s">
        <v>106</v>
      </c>
      <c r="AY865" s="14" t="s">
        <v>310</v>
      </c>
      <c r="BE865" s="185">
        <f>IF(N865="základní",J865,0)</f>
        <v>0</v>
      </c>
      <c r="BF865" s="185">
        <f>IF(N865="snížená",J865,0)</f>
        <v>0</v>
      </c>
      <c r="BG865" s="185">
        <f>IF(N865="zákl. přenesená",J865,0)</f>
        <v>0</v>
      </c>
      <c r="BH865" s="185">
        <f>IF(N865="sníž. přenesená",J865,0)</f>
        <v>0</v>
      </c>
      <c r="BI865" s="185">
        <f>IF(N865="nulová",J865,0)</f>
        <v>0</v>
      </c>
      <c r="BJ865" s="14" t="s">
        <v>106</v>
      </c>
      <c r="BK865" s="185">
        <f>ROUND(I865*H865,2)</f>
        <v>0</v>
      </c>
      <c r="BL865" s="14" t="s">
        <v>314</v>
      </c>
      <c r="BM865" s="14" t="s">
        <v>4350</v>
      </c>
    </row>
    <row r="866" spans="2:51" s="11" customFormat="1" ht="11.25">
      <c r="B866" s="186"/>
      <c r="C866" s="187"/>
      <c r="D866" s="188" t="s">
        <v>325</v>
      </c>
      <c r="E866" s="189" t="s">
        <v>1771</v>
      </c>
      <c r="F866" s="190" t="s">
        <v>386</v>
      </c>
      <c r="G866" s="187"/>
      <c r="H866" s="191">
        <v>7</v>
      </c>
      <c r="I866" s="192"/>
      <c r="J866" s="187"/>
      <c r="K866" s="187"/>
      <c r="L866" s="193"/>
      <c r="M866" s="194"/>
      <c r="N866" s="195"/>
      <c r="O866" s="195"/>
      <c r="P866" s="195"/>
      <c r="Q866" s="195"/>
      <c r="R866" s="195"/>
      <c r="S866" s="195"/>
      <c r="T866" s="196"/>
      <c r="AT866" s="197" t="s">
        <v>325</v>
      </c>
      <c r="AU866" s="197" t="s">
        <v>106</v>
      </c>
      <c r="AV866" s="11" t="s">
        <v>106</v>
      </c>
      <c r="AW866" s="11" t="s">
        <v>31</v>
      </c>
      <c r="AX866" s="11" t="s">
        <v>77</v>
      </c>
      <c r="AY866" s="197" t="s">
        <v>310</v>
      </c>
    </row>
    <row r="867" spans="2:65" s="1" customFormat="1" ht="16.5" customHeight="1">
      <c r="B867" s="31"/>
      <c r="C867" s="175" t="s">
        <v>1772</v>
      </c>
      <c r="D867" s="175" t="s">
        <v>317</v>
      </c>
      <c r="E867" s="176" t="s">
        <v>4351</v>
      </c>
      <c r="F867" s="177" t="s">
        <v>4352</v>
      </c>
      <c r="G867" s="178" t="s">
        <v>1084</v>
      </c>
      <c r="H867" s="179">
        <v>6</v>
      </c>
      <c r="I867" s="180"/>
      <c r="J867" s="179">
        <f>ROUND(I867*H867,2)</f>
        <v>0</v>
      </c>
      <c r="K867" s="177" t="s">
        <v>321</v>
      </c>
      <c r="L867" s="35"/>
      <c r="M867" s="181" t="s">
        <v>1</v>
      </c>
      <c r="N867" s="182" t="s">
        <v>41</v>
      </c>
      <c r="O867" s="57"/>
      <c r="P867" s="183">
        <f>O867*H867</f>
        <v>0</v>
      </c>
      <c r="Q867" s="183">
        <v>0.00168</v>
      </c>
      <c r="R867" s="183">
        <f>Q867*H867</f>
        <v>0.01008</v>
      </c>
      <c r="S867" s="183">
        <v>0</v>
      </c>
      <c r="T867" s="184">
        <f>S867*H867</f>
        <v>0</v>
      </c>
      <c r="AR867" s="14" t="s">
        <v>314</v>
      </c>
      <c r="AT867" s="14" t="s">
        <v>317</v>
      </c>
      <c r="AU867" s="14" t="s">
        <v>106</v>
      </c>
      <c r="AY867" s="14" t="s">
        <v>310</v>
      </c>
      <c r="BE867" s="185">
        <f>IF(N867="základní",J867,0)</f>
        <v>0</v>
      </c>
      <c r="BF867" s="185">
        <f>IF(N867="snížená",J867,0)</f>
        <v>0</v>
      </c>
      <c r="BG867" s="185">
        <f>IF(N867="zákl. přenesená",J867,0)</f>
        <v>0</v>
      </c>
      <c r="BH867" s="185">
        <f>IF(N867="sníž. přenesená",J867,0)</f>
        <v>0</v>
      </c>
      <c r="BI867" s="185">
        <f>IF(N867="nulová",J867,0)</f>
        <v>0</v>
      </c>
      <c r="BJ867" s="14" t="s">
        <v>106</v>
      </c>
      <c r="BK867" s="185">
        <f>ROUND(I867*H867,2)</f>
        <v>0</v>
      </c>
      <c r="BL867" s="14" t="s">
        <v>314</v>
      </c>
      <c r="BM867" s="14" t="s">
        <v>4353</v>
      </c>
    </row>
    <row r="868" spans="2:51" s="11" customFormat="1" ht="11.25">
      <c r="B868" s="186"/>
      <c r="C868" s="187"/>
      <c r="D868" s="188" t="s">
        <v>325</v>
      </c>
      <c r="E868" s="189" t="s">
        <v>1776</v>
      </c>
      <c r="F868" s="190" t="s">
        <v>380</v>
      </c>
      <c r="G868" s="187"/>
      <c r="H868" s="191">
        <v>6</v>
      </c>
      <c r="I868" s="192"/>
      <c r="J868" s="187"/>
      <c r="K868" s="187"/>
      <c r="L868" s="193"/>
      <c r="M868" s="194"/>
      <c r="N868" s="195"/>
      <c r="O868" s="195"/>
      <c r="P868" s="195"/>
      <c r="Q868" s="195"/>
      <c r="R868" s="195"/>
      <c r="S868" s="195"/>
      <c r="T868" s="196"/>
      <c r="AT868" s="197" t="s">
        <v>325</v>
      </c>
      <c r="AU868" s="197" t="s">
        <v>106</v>
      </c>
      <c r="AV868" s="11" t="s">
        <v>106</v>
      </c>
      <c r="AW868" s="11" t="s">
        <v>31</v>
      </c>
      <c r="AX868" s="11" t="s">
        <v>77</v>
      </c>
      <c r="AY868" s="197" t="s">
        <v>310</v>
      </c>
    </row>
    <row r="869" spans="2:65" s="1" customFormat="1" ht="16.5" customHeight="1">
      <c r="B869" s="31"/>
      <c r="C869" s="175" t="s">
        <v>1779</v>
      </c>
      <c r="D869" s="175" t="s">
        <v>317</v>
      </c>
      <c r="E869" s="176" t="s">
        <v>4354</v>
      </c>
      <c r="F869" s="177" t="s">
        <v>4355</v>
      </c>
      <c r="G869" s="178" t="s">
        <v>1084</v>
      </c>
      <c r="H869" s="179">
        <v>1</v>
      </c>
      <c r="I869" s="180"/>
      <c r="J869" s="179">
        <f>ROUND(I869*H869,2)</f>
        <v>0</v>
      </c>
      <c r="K869" s="177" t="s">
        <v>321</v>
      </c>
      <c r="L869" s="35"/>
      <c r="M869" s="181" t="s">
        <v>1</v>
      </c>
      <c r="N869" s="182" t="s">
        <v>41</v>
      </c>
      <c r="O869" s="57"/>
      <c r="P869" s="183">
        <f>O869*H869</f>
        <v>0</v>
      </c>
      <c r="Q869" s="183">
        <v>0.00155</v>
      </c>
      <c r="R869" s="183">
        <f>Q869*H869</f>
        <v>0.00155</v>
      </c>
      <c r="S869" s="183">
        <v>0</v>
      </c>
      <c r="T869" s="184">
        <f>S869*H869</f>
        <v>0</v>
      </c>
      <c r="AR869" s="14" t="s">
        <v>314</v>
      </c>
      <c r="AT869" s="14" t="s">
        <v>317</v>
      </c>
      <c r="AU869" s="14" t="s">
        <v>106</v>
      </c>
      <c r="AY869" s="14" t="s">
        <v>310</v>
      </c>
      <c r="BE869" s="185">
        <f>IF(N869="základní",J869,0)</f>
        <v>0</v>
      </c>
      <c r="BF869" s="185">
        <f>IF(N869="snížená",J869,0)</f>
        <v>0</v>
      </c>
      <c r="BG869" s="185">
        <f>IF(N869="zákl. přenesená",J869,0)</f>
        <v>0</v>
      </c>
      <c r="BH869" s="185">
        <f>IF(N869="sníž. přenesená",J869,0)</f>
        <v>0</v>
      </c>
      <c r="BI869" s="185">
        <f>IF(N869="nulová",J869,0)</f>
        <v>0</v>
      </c>
      <c r="BJ869" s="14" t="s">
        <v>106</v>
      </c>
      <c r="BK869" s="185">
        <f>ROUND(I869*H869,2)</f>
        <v>0</v>
      </c>
      <c r="BL869" s="14" t="s">
        <v>314</v>
      </c>
      <c r="BM869" s="14" t="s">
        <v>4356</v>
      </c>
    </row>
    <row r="870" spans="2:51" s="11" customFormat="1" ht="11.25">
      <c r="B870" s="186"/>
      <c r="C870" s="187"/>
      <c r="D870" s="188" t="s">
        <v>325</v>
      </c>
      <c r="E870" s="189" t="s">
        <v>1783</v>
      </c>
      <c r="F870" s="190" t="s">
        <v>77</v>
      </c>
      <c r="G870" s="187"/>
      <c r="H870" s="191">
        <v>1</v>
      </c>
      <c r="I870" s="192"/>
      <c r="J870" s="187"/>
      <c r="K870" s="187"/>
      <c r="L870" s="193"/>
      <c r="M870" s="194"/>
      <c r="N870" s="195"/>
      <c r="O870" s="195"/>
      <c r="P870" s="195"/>
      <c r="Q870" s="195"/>
      <c r="R870" s="195"/>
      <c r="S870" s="195"/>
      <c r="T870" s="196"/>
      <c r="AT870" s="197" t="s">
        <v>325</v>
      </c>
      <c r="AU870" s="197" t="s">
        <v>106</v>
      </c>
      <c r="AV870" s="11" t="s">
        <v>106</v>
      </c>
      <c r="AW870" s="11" t="s">
        <v>31</v>
      </c>
      <c r="AX870" s="11" t="s">
        <v>77</v>
      </c>
      <c r="AY870" s="197" t="s">
        <v>310</v>
      </c>
    </row>
    <row r="871" spans="2:65" s="1" customFormat="1" ht="16.5" customHeight="1">
      <c r="B871" s="31"/>
      <c r="C871" s="175" t="s">
        <v>1785</v>
      </c>
      <c r="D871" s="175" t="s">
        <v>317</v>
      </c>
      <c r="E871" s="176" t="s">
        <v>4357</v>
      </c>
      <c r="F871" s="177" t="s">
        <v>4358</v>
      </c>
      <c r="G871" s="178" t="s">
        <v>1084</v>
      </c>
      <c r="H871" s="179">
        <v>2</v>
      </c>
      <c r="I871" s="180"/>
      <c r="J871" s="179">
        <f>ROUND(I871*H871,2)</f>
        <v>0</v>
      </c>
      <c r="K871" s="177" t="s">
        <v>321</v>
      </c>
      <c r="L871" s="35"/>
      <c r="M871" s="181" t="s">
        <v>1</v>
      </c>
      <c r="N871" s="182" t="s">
        <v>41</v>
      </c>
      <c r="O871" s="57"/>
      <c r="P871" s="183">
        <f>O871*H871</f>
        <v>0</v>
      </c>
      <c r="Q871" s="183">
        <v>0.00172</v>
      </c>
      <c r="R871" s="183">
        <f>Q871*H871</f>
        <v>0.00344</v>
      </c>
      <c r="S871" s="183">
        <v>0</v>
      </c>
      <c r="T871" s="184">
        <f>S871*H871</f>
        <v>0</v>
      </c>
      <c r="AR871" s="14" t="s">
        <v>314</v>
      </c>
      <c r="AT871" s="14" t="s">
        <v>317</v>
      </c>
      <c r="AU871" s="14" t="s">
        <v>106</v>
      </c>
      <c r="AY871" s="14" t="s">
        <v>310</v>
      </c>
      <c r="BE871" s="185">
        <f>IF(N871="základní",J871,0)</f>
        <v>0</v>
      </c>
      <c r="BF871" s="185">
        <f>IF(N871="snížená",J871,0)</f>
        <v>0</v>
      </c>
      <c r="BG871" s="185">
        <f>IF(N871="zákl. přenesená",J871,0)</f>
        <v>0</v>
      </c>
      <c r="BH871" s="185">
        <f>IF(N871="sníž. přenesená",J871,0)</f>
        <v>0</v>
      </c>
      <c r="BI871" s="185">
        <f>IF(N871="nulová",J871,0)</f>
        <v>0</v>
      </c>
      <c r="BJ871" s="14" t="s">
        <v>106</v>
      </c>
      <c r="BK871" s="185">
        <f>ROUND(I871*H871,2)</f>
        <v>0</v>
      </c>
      <c r="BL871" s="14" t="s">
        <v>314</v>
      </c>
      <c r="BM871" s="14" t="s">
        <v>4359</v>
      </c>
    </row>
    <row r="872" spans="2:51" s="11" customFormat="1" ht="11.25">
      <c r="B872" s="186"/>
      <c r="C872" s="187"/>
      <c r="D872" s="188" t="s">
        <v>325</v>
      </c>
      <c r="E872" s="189" t="s">
        <v>1789</v>
      </c>
      <c r="F872" s="190" t="s">
        <v>106</v>
      </c>
      <c r="G872" s="187"/>
      <c r="H872" s="191">
        <v>2</v>
      </c>
      <c r="I872" s="192"/>
      <c r="J872" s="187"/>
      <c r="K872" s="187"/>
      <c r="L872" s="193"/>
      <c r="M872" s="194"/>
      <c r="N872" s="195"/>
      <c r="O872" s="195"/>
      <c r="P872" s="195"/>
      <c r="Q872" s="195"/>
      <c r="R872" s="195"/>
      <c r="S872" s="195"/>
      <c r="T872" s="196"/>
      <c r="AT872" s="197" t="s">
        <v>325</v>
      </c>
      <c r="AU872" s="197" t="s">
        <v>106</v>
      </c>
      <c r="AV872" s="11" t="s">
        <v>106</v>
      </c>
      <c r="AW872" s="11" t="s">
        <v>31</v>
      </c>
      <c r="AX872" s="11" t="s">
        <v>77</v>
      </c>
      <c r="AY872" s="197" t="s">
        <v>310</v>
      </c>
    </row>
    <row r="873" spans="2:65" s="1" customFormat="1" ht="16.5" customHeight="1">
      <c r="B873" s="31"/>
      <c r="C873" s="175" t="s">
        <v>1796</v>
      </c>
      <c r="D873" s="175" t="s">
        <v>317</v>
      </c>
      <c r="E873" s="176" t="s">
        <v>4360</v>
      </c>
      <c r="F873" s="177" t="s">
        <v>4361</v>
      </c>
      <c r="G873" s="178" t="s">
        <v>1084</v>
      </c>
      <c r="H873" s="179">
        <v>12</v>
      </c>
      <c r="I873" s="180"/>
      <c r="J873" s="179">
        <f>ROUND(I873*H873,2)</f>
        <v>0</v>
      </c>
      <c r="K873" s="177" t="s">
        <v>321</v>
      </c>
      <c r="L873" s="35"/>
      <c r="M873" s="181" t="s">
        <v>1</v>
      </c>
      <c r="N873" s="182" t="s">
        <v>41</v>
      </c>
      <c r="O873" s="57"/>
      <c r="P873" s="183">
        <f>O873*H873</f>
        <v>0</v>
      </c>
      <c r="Q873" s="183">
        <v>0.00053</v>
      </c>
      <c r="R873" s="183">
        <f>Q873*H873</f>
        <v>0.006359999999999999</v>
      </c>
      <c r="S873" s="183">
        <v>0</v>
      </c>
      <c r="T873" s="184">
        <f>S873*H873</f>
        <v>0</v>
      </c>
      <c r="AR873" s="14" t="s">
        <v>314</v>
      </c>
      <c r="AT873" s="14" t="s">
        <v>317</v>
      </c>
      <c r="AU873" s="14" t="s">
        <v>106</v>
      </c>
      <c r="AY873" s="14" t="s">
        <v>310</v>
      </c>
      <c r="BE873" s="185">
        <f>IF(N873="základní",J873,0)</f>
        <v>0</v>
      </c>
      <c r="BF873" s="185">
        <f>IF(N873="snížená",J873,0)</f>
        <v>0</v>
      </c>
      <c r="BG873" s="185">
        <f>IF(N873="zákl. přenesená",J873,0)</f>
        <v>0</v>
      </c>
      <c r="BH873" s="185">
        <f>IF(N873="sníž. přenesená",J873,0)</f>
        <v>0</v>
      </c>
      <c r="BI873" s="185">
        <f>IF(N873="nulová",J873,0)</f>
        <v>0</v>
      </c>
      <c r="BJ873" s="14" t="s">
        <v>106</v>
      </c>
      <c r="BK873" s="185">
        <f>ROUND(I873*H873,2)</f>
        <v>0</v>
      </c>
      <c r="BL873" s="14" t="s">
        <v>314</v>
      </c>
      <c r="BM873" s="14" t="s">
        <v>4362</v>
      </c>
    </row>
    <row r="874" spans="2:51" s="11" customFormat="1" ht="11.25">
      <c r="B874" s="186"/>
      <c r="C874" s="187"/>
      <c r="D874" s="188" t="s">
        <v>325</v>
      </c>
      <c r="E874" s="189" t="s">
        <v>3282</v>
      </c>
      <c r="F874" s="190" t="s">
        <v>421</v>
      </c>
      <c r="G874" s="187"/>
      <c r="H874" s="191">
        <v>12</v>
      </c>
      <c r="I874" s="192"/>
      <c r="J874" s="187"/>
      <c r="K874" s="187"/>
      <c r="L874" s="193"/>
      <c r="M874" s="194"/>
      <c r="N874" s="195"/>
      <c r="O874" s="195"/>
      <c r="P874" s="195"/>
      <c r="Q874" s="195"/>
      <c r="R874" s="195"/>
      <c r="S874" s="195"/>
      <c r="T874" s="196"/>
      <c r="AT874" s="197" t="s">
        <v>325</v>
      </c>
      <c r="AU874" s="197" t="s">
        <v>106</v>
      </c>
      <c r="AV874" s="11" t="s">
        <v>106</v>
      </c>
      <c r="AW874" s="11" t="s">
        <v>31</v>
      </c>
      <c r="AX874" s="11" t="s">
        <v>77</v>
      </c>
      <c r="AY874" s="197" t="s">
        <v>310</v>
      </c>
    </row>
    <row r="875" spans="2:65" s="1" customFormat="1" ht="16.5" customHeight="1">
      <c r="B875" s="31"/>
      <c r="C875" s="175" t="s">
        <v>1802</v>
      </c>
      <c r="D875" s="175" t="s">
        <v>317</v>
      </c>
      <c r="E875" s="176" t="s">
        <v>4363</v>
      </c>
      <c r="F875" s="177" t="s">
        <v>4364</v>
      </c>
      <c r="G875" s="178" t="s">
        <v>1084</v>
      </c>
      <c r="H875" s="179">
        <v>5</v>
      </c>
      <c r="I875" s="180"/>
      <c r="J875" s="179">
        <f>ROUND(I875*H875,2)</f>
        <v>0</v>
      </c>
      <c r="K875" s="177" t="s">
        <v>321</v>
      </c>
      <c r="L875" s="35"/>
      <c r="M875" s="181" t="s">
        <v>1</v>
      </c>
      <c r="N875" s="182" t="s">
        <v>41</v>
      </c>
      <c r="O875" s="57"/>
      <c r="P875" s="183">
        <f>O875*H875</f>
        <v>0</v>
      </c>
      <c r="Q875" s="183">
        <v>0.00147</v>
      </c>
      <c r="R875" s="183">
        <f>Q875*H875</f>
        <v>0.00735</v>
      </c>
      <c r="S875" s="183">
        <v>0</v>
      </c>
      <c r="T875" s="184">
        <f>S875*H875</f>
        <v>0</v>
      </c>
      <c r="AR875" s="14" t="s">
        <v>314</v>
      </c>
      <c r="AT875" s="14" t="s">
        <v>317</v>
      </c>
      <c r="AU875" s="14" t="s">
        <v>106</v>
      </c>
      <c r="AY875" s="14" t="s">
        <v>310</v>
      </c>
      <c r="BE875" s="185">
        <f>IF(N875="základní",J875,0)</f>
        <v>0</v>
      </c>
      <c r="BF875" s="185">
        <f>IF(N875="snížená",J875,0)</f>
        <v>0</v>
      </c>
      <c r="BG875" s="185">
        <f>IF(N875="zákl. přenesená",J875,0)</f>
        <v>0</v>
      </c>
      <c r="BH875" s="185">
        <f>IF(N875="sníž. přenesená",J875,0)</f>
        <v>0</v>
      </c>
      <c r="BI875" s="185">
        <f>IF(N875="nulová",J875,0)</f>
        <v>0</v>
      </c>
      <c r="BJ875" s="14" t="s">
        <v>106</v>
      </c>
      <c r="BK875" s="185">
        <f>ROUND(I875*H875,2)</f>
        <v>0</v>
      </c>
      <c r="BL875" s="14" t="s">
        <v>314</v>
      </c>
      <c r="BM875" s="14" t="s">
        <v>4365</v>
      </c>
    </row>
    <row r="876" spans="2:51" s="11" customFormat="1" ht="11.25">
      <c r="B876" s="186"/>
      <c r="C876" s="187"/>
      <c r="D876" s="188" t="s">
        <v>325</v>
      </c>
      <c r="E876" s="189" t="s">
        <v>1806</v>
      </c>
      <c r="F876" s="190" t="s">
        <v>371</v>
      </c>
      <c r="G876" s="187"/>
      <c r="H876" s="191">
        <v>5</v>
      </c>
      <c r="I876" s="192"/>
      <c r="J876" s="187"/>
      <c r="K876" s="187"/>
      <c r="L876" s="193"/>
      <c r="M876" s="194"/>
      <c r="N876" s="195"/>
      <c r="O876" s="195"/>
      <c r="P876" s="195"/>
      <c r="Q876" s="195"/>
      <c r="R876" s="195"/>
      <c r="S876" s="195"/>
      <c r="T876" s="196"/>
      <c r="AT876" s="197" t="s">
        <v>325</v>
      </c>
      <c r="AU876" s="197" t="s">
        <v>106</v>
      </c>
      <c r="AV876" s="11" t="s">
        <v>106</v>
      </c>
      <c r="AW876" s="11" t="s">
        <v>31</v>
      </c>
      <c r="AX876" s="11" t="s">
        <v>77</v>
      </c>
      <c r="AY876" s="197" t="s">
        <v>310</v>
      </c>
    </row>
    <row r="877" spans="2:65" s="1" customFormat="1" ht="16.5" customHeight="1">
      <c r="B877" s="31"/>
      <c r="C877" s="175" t="s">
        <v>1808</v>
      </c>
      <c r="D877" s="175" t="s">
        <v>317</v>
      </c>
      <c r="E877" s="176" t="s">
        <v>4366</v>
      </c>
      <c r="F877" s="177" t="s">
        <v>4367</v>
      </c>
      <c r="G877" s="178" t="s">
        <v>1084</v>
      </c>
      <c r="H877" s="179">
        <v>1</v>
      </c>
      <c r="I877" s="180"/>
      <c r="J877" s="179">
        <f>ROUND(I877*H877,2)</f>
        <v>0</v>
      </c>
      <c r="K877" s="177" t="s">
        <v>321</v>
      </c>
      <c r="L877" s="35"/>
      <c r="M877" s="181" t="s">
        <v>1</v>
      </c>
      <c r="N877" s="182" t="s">
        <v>41</v>
      </c>
      <c r="O877" s="57"/>
      <c r="P877" s="183">
        <f>O877*H877</f>
        <v>0</v>
      </c>
      <c r="Q877" s="183">
        <v>0.00085</v>
      </c>
      <c r="R877" s="183">
        <f>Q877*H877</f>
        <v>0.00085</v>
      </c>
      <c r="S877" s="183">
        <v>0</v>
      </c>
      <c r="T877" s="184">
        <f>S877*H877</f>
        <v>0</v>
      </c>
      <c r="AR877" s="14" t="s">
        <v>314</v>
      </c>
      <c r="AT877" s="14" t="s">
        <v>317</v>
      </c>
      <c r="AU877" s="14" t="s">
        <v>106</v>
      </c>
      <c r="AY877" s="14" t="s">
        <v>310</v>
      </c>
      <c r="BE877" s="185">
        <f>IF(N877="základní",J877,0)</f>
        <v>0</v>
      </c>
      <c r="BF877" s="185">
        <f>IF(N877="snížená",J877,0)</f>
        <v>0</v>
      </c>
      <c r="BG877" s="185">
        <f>IF(N877="zákl. přenesená",J877,0)</f>
        <v>0</v>
      </c>
      <c r="BH877" s="185">
        <f>IF(N877="sníž. přenesená",J877,0)</f>
        <v>0</v>
      </c>
      <c r="BI877" s="185">
        <f>IF(N877="nulová",J877,0)</f>
        <v>0</v>
      </c>
      <c r="BJ877" s="14" t="s">
        <v>106</v>
      </c>
      <c r="BK877" s="185">
        <f>ROUND(I877*H877,2)</f>
        <v>0</v>
      </c>
      <c r="BL877" s="14" t="s">
        <v>314</v>
      </c>
      <c r="BM877" s="14" t="s">
        <v>4368</v>
      </c>
    </row>
    <row r="878" spans="2:51" s="11" customFormat="1" ht="11.25">
      <c r="B878" s="186"/>
      <c r="C878" s="187"/>
      <c r="D878" s="188" t="s">
        <v>325</v>
      </c>
      <c r="E878" s="189" t="s">
        <v>1812</v>
      </c>
      <c r="F878" s="190" t="s">
        <v>77</v>
      </c>
      <c r="G878" s="187"/>
      <c r="H878" s="191">
        <v>1</v>
      </c>
      <c r="I878" s="192"/>
      <c r="J878" s="187"/>
      <c r="K878" s="187"/>
      <c r="L878" s="193"/>
      <c r="M878" s="194"/>
      <c r="N878" s="195"/>
      <c r="O878" s="195"/>
      <c r="P878" s="195"/>
      <c r="Q878" s="195"/>
      <c r="R878" s="195"/>
      <c r="S878" s="195"/>
      <c r="T878" s="196"/>
      <c r="AT878" s="197" t="s">
        <v>325</v>
      </c>
      <c r="AU878" s="197" t="s">
        <v>106</v>
      </c>
      <c r="AV878" s="11" t="s">
        <v>106</v>
      </c>
      <c r="AW878" s="11" t="s">
        <v>31</v>
      </c>
      <c r="AX878" s="11" t="s">
        <v>77</v>
      </c>
      <c r="AY878" s="197" t="s">
        <v>310</v>
      </c>
    </row>
    <row r="879" spans="2:65" s="1" customFormat="1" ht="22.5" customHeight="1">
      <c r="B879" s="31"/>
      <c r="C879" s="175" t="s">
        <v>1813</v>
      </c>
      <c r="D879" s="175" t="s">
        <v>317</v>
      </c>
      <c r="E879" s="176" t="s">
        <v>1298</v>
      </c>
      <c r="F879" s="177" t="s">
        <v>1299</v>
      </c>
      <c r="G879" s="178" t="s">
        <v>832</v>
      </c>
      <c r="H879" s="179">
        <v>0.19</v>
      </c>
      <c r="I879" s="180"/>
      <c r="J879" s="179">
        <f>ROUND(I879*H879,2)</f>
        <v>0</v>
      </c>
      <c r="K879" s="177" t="s">
        <v>321</v>
      </c>
      <c r="L879" s="35"/>
      <c r="M879" s="181" t="s">
        <v>1</v>
      </c>
      <c r="N879" s="182" t="s">
        <v>41</v>
      </c>
      <c r="O879" s="57"/>
      <c r="P879" s="183">
        <f>O879*H879</f>
        <v>0</v>
      </c>
      <c r="Q879" s="183">
        <v>0</v>
      </c>
      <c r="R879" s="183">
        <f>Q879*H879</f>
        <v>0</v>
      </c>
      <c r="S879" s="183">
        <v>0</v>
      </c>
      <c r="T879" s="184">
        <f>S879*H879</f>
        <v>0</v>
      </c>
      <c r="AR879" s="14" t="s">
        <v>314</v>
      </c>
      <c r="AT879" s="14" t="s">
        <v>317</v>
      </c>
      <c r="AU879" s="14" t="s">
        <v>106</v>
      </c>
      <c r="AY879" s="14" t="s">
        <v>310</v>
      </c>
      <c r="BE879" s="185">
        <f>IF(N879="základní",J879,0)</f>
        <v>0</v>
      </c>
      <c r="BF879" s="185">
        <f>IF(N879="snížená",J879,0)</f>
        <v>0</v>
      </c>
      <c r="BG879" s="185">
        <f>IF(N879="zákl. přenesená",J879,0)</f>
        <v>0</v>
      </c>
      <c r="BH879" s="185">
        <f>IF(N879="sníž. přenesená",J879,0)</f>
        <v>0</v>
      </c>
      <c r="BI879" s="185">
        <f>IF(N879="nulová",J879,0)</f>
        <v>0</v>
      </c>
      <c r="BJ879" s="14" t="s">
        <v>106</v>
      </c>
      <c r="BK879" s="185">
        <f>ROUND(I879*H879,2)</f>
        <v>0</v>
      </c>
      <c r="BL879" s="14" t="s">
        <v>314</v>
      </c>
      <c r="BM879" s="14" t="s">
        <v>4369</v>
      </c>
    </row>
    <row r="880" spans="2:63" s="10" customFormat="1" ht="22.9" customHeight="1">
      <c r="B880" s="159"/>
      <c r="C880" s="160"/>
      <c r="D880" s="161" t="s">
        <v>68</v>
      </c>
      <c r="E880" s="173" t="s">
        <v>1301</v>
      </c>
      <c r="F880" s="173" t="s">
        <v>1302</v>
      </c>
      <c r="G880" s="160"/>
      <c r="H880" s="160"/>
      <c r="I880" s="163"/>
      <c r="J880" s="174">
        <f>BK880</f>
        <v>0</v>
      </c>
      <c r="K880" s="160"/>
      <c r="L880" s="165"/>
      <c r="M880" s="166"/>
      <c r="N880" s="167"/>
      <c r="O880" s="167"/>
      <c r="P880" s="168">
        <f>SUM(P881:P893)</f>
        <v>0</v>
      </c>
      <c r="Q880" s="167"/>
      <c r="R880" s="168">
        <f>SUM(R881:R893)</f>
        <v>2.21238</v>
      </c>
      <c r="S880" s="167"/>
      <c r="T880" s="169">
        <f>SUM(T881:T893)</f>
        <v>0</v>
      </c>
      <c r="AR880" s="170" t="s">
        <v>314</v>
      </c>
      <c r="AT880" s="171" t="s">
        <v>68</v>
      </c>
      <c r="AU880" s="171" t="s">
        <v>77</v>
      </c>
      <c r="AY880" s="170" t="s">
        <v>310</v>
      </c>
      <c r="BK880" s="172">
        <f>SUM(BK881:BK893)</f>
        <v>0</v>
      </c>
    </row>
    <row r="881" spans="2:65" s="1" customFormat="1" ht="22.5" customHeight="1">
      <c r="B881" s="31"/>
      <c r="C881" s="175" t="s">
        <v>1821</v>
      </c>
      <c r="D881" s="175" t="s">
        <v>317</v>
      </c>
      <c r="E881" s="176" t="s">
        <v>1304</v>
      </c>
      <c r="F881" s="177" t="s">
        <v>1305</v>
      </c>
      <c r="G881" s="178" t="s">
        <v>1084</v>
      </c>
      <c r="H881" s="179">
        <v>24</v>
      </c>
      <c r="I881" s="180"/>
      <c r="J881" s="179">
        <f>ROUND(I881*H881,2)</f>
        <v>0</v>
      </c>
      <c r="K881" s="177" t="s">
        <v>321</v>
      </c>
      <c r="L881" s="35"/>
      <c r="M881" s="181" t="s">
        <v>1</v>
      </c>
      <c r="N881" s="182" t="s">
        <v>41</v>
      </c>
      <c r="O881" s="57"/>
      <c r="P881" s="183">
        <f>O881*H881</f>
        <v>0</v>
      </c>
      <c r="Q881" s="183">
        <v>0.01035</v>
      </c>
      <c r="R881" s="183">
        <f>Q881*H881</f>
        <v>0.2484</v>
      </c>
      <c r="S881" s="183">
        <v>0</v>
      </c>
      <c r="T881" s="184">
        <f>S881*H881</f>
        <v>0</v>
      </c>
      <c r="AR881" s="14" t="s">
        <v>314</v>
      </c>
      <c r="AT881" s="14" t="s">
        <v>317</v>
      </c>
      <c r="AU881" s="14" t="s">
        <v>106</v>
      </c>
      <c r="AY881" s="14" t="s">
        <v>310</v>
      </c>
      <c r="BE881" s="185">
        <f>IF(N881="základní",J881,0)</f>
        <v>0</v>
      </c>
      <c r="BF881" s="185">
        <f>IF(N881="snížená",J881,0)</f>
        <v>0</v>
      </c>
      <c r="BG881" s="185">
        <f>IF(N881="zákl. přenesená",J881,0)</f>
        <v>0</v>
      </c>
      <c r="BH881" s="185">
        <f>IF(N881="sníž. přenesená",J881,0)</f>
        <v>0</v>
      </c>
      <c r="BI881" s="185">
        <f>IF(N881="nulová",J881,0)</f>
        <v>0</v>
      </c>
      <c r="BJ881" s="14" t="s">
        <v>106</v>
      </c>
      <c r="BK881" s="185">
        <f>ROUND(I881*H881,2)</f>
        <v>0</v>
      </c>
      <c r="BL881" s="14" t="s">
        <v>314</v>
      </c>
      <c r="BM881" s="14" t="s">
        <v>4370</v>
      </c>
    </row>
    <row r="882" spans="2:51" s="11" customFormat="1" ht="11.25">
      <c r="B882" s="186"/>
      <c r="C882" s="187"/>
      <c r="D882" s="188" t="s">
        <v>325</v>
      </c>
      <c r="E882" s="189" t="s">
        <v>1825</v>
      </c>
      <c r="F882" s="190" t="s">
        <v>4371</v>
      </c>
      <c r="G882" s="187"/>
      <c r="H882" s="191">
        <v>24</v>
      </c>
      <c r="I882" s="192"/>
      <c r="J882" s="187"/>
      <c r="K882" s="187"/>
      <c r="L882" s="193"/>
      <c r="M882" s="194"/>
      <c r="N882" s="195"/>
      <c r="O882" s="195"/>
      <c r="P882" s="195"/>
      <c r="Q882" s="195"/>
      <c r="R882" s="195"/>
      <c r="S882" s="195"/>
      <c r="T882" s="196"/>
      <c r="AT882" s="197" t="s">
        <v>325</v>
      </c>
      <c r="AU882" s="197" t="s">
        <v>106</v>
      </c>
      <c r="AV882" s="11" t="s">
        <v>106</v>
      </c>
      <c r="AW882" s="11" t="s">
        <v>31</v>
      </c>
      <c r="AX882" s="11" t="s">
        <v>77</v>
      </c>
      <c r="AY882" s="197" t="s">
        <v>310</v>
      </c>
    </row>
    <row r="883" spans="2:65" s="1" customFormat="1" ht="22.5" customHeight="1">
      <c r="B883" s="31"/>
      <c r="C883" s="175" t="s">
        <v>1827</v>
      </c>
      <c r="D883" s="175" t="s">
        <v>317</v>
      </c>
      <c r="E883" s="176" t="s">
        <v>1310</v>
      </c>
      <c r="F883" s="177" t="s">
        <v>1311</v>
      </c>
      <c r="G883" s="178" t="s">
        <v>1084</v>
      </c>
      <c r="H883" s="179">
        <v>36</v>
      </c>
      <c r="I883" s="180"/>
      <c r="J883" s="179">
        <f>ROUND(I883*H883,2)</f>
        <v>0</v>
      </c>
      <c r="K883" s="177" t="s">
        <v>321</v>
      </c>
      <c r="L883" s="35"/>
      <c r="M883" s="181" t="s">
        <v>1</v>
      </c>
      <c r="N883" s="182" t="s">
        <v>41</v>
      </c>
      <c r="O883" s="57"/>
      <c r="P883" s="183">
        <f>O883*H883</f>
        <v>0</v>
      </c>
      <c r="Q883" s="183">
        <v>0.01655</v>
      </c>
      <c r="R883" s="183">
        <f>Q883*H883</f>
        <v>0.5958</v>
      </c>
      <c r="S883" s="183">
        <v>0</v>
      </c>
      <c r="T883" s="184">
        <f>S883*H883</f>
        <v>0</v>
      </c>
      <c r="AR883" s="14" t="s">
        <v>314</v>
      </c>
      <c r="AT883" s="14" t="s">
        <v>317</v>
      </c>
      <c r="AU883" s="14" t="s">
        <v>106</v>
      </c>
      <c r="AY883" s="14" t="s">
        <v>310</v>
      </c>
      <c r="BE883" s="185">
        <f>IF(N883="základní",J883,0)</f>
        <v>0</v>
      </c>
      <c r="BF883" s="185">
        <f>IF(N883="snížená",J883,0)</f>
        <v>0</v>
      </c>
      <c r="BG883" s="185">
        <f>IF(N883="zákl. přenesená",J883,0)</f>
        <v>0</v>
      </c>
      <c r="BH883" s="185">
        <f>IF(N883="sníž. přenesená",J883,0)</f>
        <v>0</v>
      </c>
      <c r="BI883" s="185">
        <f>IF(N883="nulová",J883,0)</f>
        <v>0</v>
      </c>
      <c r="BJ883" s="14" t="s">
        <v>106</v>
      </c>
      <c r="BK883" s="185">
        <f>ROUND(I883*H883,2)</f>
        <v>0</v>
      </c>
      <c r="BL883" s="14" t="s">
        <v>314</v>
      </c>
      <c r="BM883" s="14" t="s">
        <v>4372</v>
      </c>
    </row>
    <row r="884" spans="2:51" s="11" customFormat="1" ht="11.25">
      <c r="B884" s="186"/>
      <c r="C884" s="187"/>
      <c r="D884" s="188" t="s">
        <v>325</v>
      </c>
      <c r="E884" s="189" t="s">
        <v>4373</v>
      </c>
      <c r="F884" s="190" t="s">
        <v>4374</v>
      </c>
      <c r="G884" s="187"/>
      <c r="H884" s="191">
        <v>36</v>
      </c>
      <c r="I884" s="192"/>
      <c r="J884" s="187"/>
      <c r="K884" s="187"/>
      <c r="L884" s="193"/>
      <c r="M884" s="194"/>
      <c r="N884" s="195"/>
      <c r="O884" s="195"/>
      <c r="P884" s="195"/>
      <c r="Q884" s="195"/>
      <c r="R884" s="195"/>
      <c r="S884" s="195"/>
      <c r="T884" s="196"/>
      <c r="AT884" s="197" t="s">
        <v>325</v>
      </c>
      <c r="AU884" s="197" t="s">
        <v>106</v>
      </c>
      <c r="AV884" s="11" t="s">
        <v>106</v>
      </c>
      <c r="AW884" s="11" t="s">
        <v>31</v>
      </c>
      <c r="AX884" s="11" t="s">
        <v>77</v>
      </c>
      <c r="AY884" s="197" t="s">
        <v>310</v>
      </c>
    </row>
    <row r="885" spans="2:65" s="1" customFormat="1" ht="22.5" customHeight="1">
      <c r="B885" s="31"/>
      <c r="C885" s="175" t="s">
        <v>1833</v>
      </c>
      <c r="D885" s="175" t="s">
        <v>317</v>
      </c>
      <c r="E885" s="176" t="s">
        <v>1316</v>
      </c>
      <c r="F885" s="177" t="s">
        <v>1317</v>
      </c>
      <c r="G885" s="178" t="s">
        <v>1084</v>
      </c>
      <c r="H885" s="179">
        <v>6</v>
      </c>
      <c r="I885" s="180"/>
      <c r="J885" s="179">
        <f>ROUND(I885*H885,2)</f>
        <v>0</v>
      </c>
      <c r="K885" s="177" t="s">
        <v>321</v>
      </c>
      <c r="L885" s="35"/>
      <c r="M885" s="181" t="s">
        <v>1</v>
      </c>
      <c r="N885" s="182" t="s">
        <v>41</v>
      </c>
      <c r="O885" s="57"/>
      <c r="P885" s="183">
        <f>O885*H885</f>
        <v>0</v>
      </c>
      <c r="Q885" s="183">
        <v>0.02229</v>
      </c>
      <c r="R885" s="183">
        <f>Q885*H885</f>
        <v>0.13374</v>
      </c>
      <c r="S885" s="183">
        <v>0</v>
      </c>
      <c r="T885" s="184">
        <f>S885*H885</f>
        <v>0</v>
      </c>
      <c r="AR885" s="14" t="s">
        <v>314</v>
      </c>
      <c r="AT885" s="14" t="s">
        <v>317</v>
      </c>
      <c r="AU885" s="14" t="s">
        <v>106</v>
      </c>
      <c r="AY885" s="14" t="s">
        <v>310</v>
      </c>
      <c r="BE885" s="185">
        <f>IF(N885="základní",J885,0)</f>
        <v>0</v>
      </c>
      <c r="BF885" s="185">
        <f>IF(N885="snížená",J885,0)</f>
        <v>0</v>
      </c>
      <c r="BG885" s="185">
        <f>IF(N885="zákl. přenesená",J885,0)</f>
        <v>0</v>
      </c>
      <c r="BH885" s="185">
        <f>IF(N885="sníž. přenesená",J885,0)</f>
        <v>0</v>
      </c>
      <c r="BI885" s="185">
        <f>IF(N885="nulová",J885,0)</f>
        <v>0</v>
      </c>
      <c r="BJ885" s="14" t="s">
        <v>106</v>
      </c>
      <c r="BK885" s="185">
        <f>ROUND(I885*H885,2)</f>
        <v>0</v>
      </c>
      <c r="BL885" s="14" t="s">
        <v>314</v>
      </c>
      <c r="BM885" s="14" t="s">
        <v>4375</v>
      </c>
    </row>
    <row r="886" spans="2:51" s="11" customFormat="1" ht="11.25">
      <c r="B886" s="186"/>
      <c r="C886" s="187"/>
      <c r="D886" s="188" t="s">
        <v>325</v>
      </c>
      <c r="E886" s="189" t="s">
        <v>1837</v>
      </c>
      <c r="F886" s="190" t="s">
        <v>1114</v>
      </c>
      <c r="G886" s="187"/>
      <c r="H886" s="191">
        <v>6</v>
      </c>
      <c r="I886" s="192"/>
      <c r="J886" s="187"/>
      <c r="K886" s="187"/>
      <c r="L886" s="193"/>
      <c r="M886" s="194"/>
      <c r="N886" s="195"/>
      <c r="O886" s="195"/>
      <c r="P886" s="195"/>
      <c r="Q886" s="195"/>
      <c r="R886" s="195"/>
      <c r="S886" s="195"/>
      <c r="T886" s="196"/>
      <c r="AT886" s="197" t="s">
        <v>325</v>
      </c>
      <c r="AU886" s="197" t="s">
        <v>106</v>
      </c>
      <c r="AV886" s="11" t="s">
        <v>106</v>
      </c>
      <c r="AW886" s="11" t="s">
        <v>31</v>
      </c>
      <c r="AX886" s="11" t="s">
        <v>77</v>
      </c>
      <c r="AY886" s="197" t="s">
        <v>310</v>
      </c>
    </row>
    <row r="887" spans="2:65" s="1" customFormat="1" ht="22.5" customHeight="1">
      <c r="B887" s="31"/>
      <c r="C887" s="175" t="s">
        <v>1842</v>
      </c>
      <c r="D887" s="175" t="s">
        <v>317</v>
      </c>
      <c r="E887" s="176" t="s">
        <v>1322</v>
      </c>
      <c r="F887" s="177" t="s">
        <v>1323</v>
      </c>
      <c r="G887" s="178" t="s">
        <v>1084</v>
      </c>
      <c r="H887" s="179">
        <v>24</v>
      </c>
      <c r="I887" s="180"/>
      <c r="J887" s="179">
        <f>ROUND(I887*H887,2)</f>
        <v>0</v>
      </c>
      <c r="K887" s="177" t="s">
        <v>321</v>
      </c>
      <c r="L887" s="35"/>
      <c r="M887" s="181" t="s">
        <v>1</v>
      </c>
      <c r="N887" s="182" t="s">
        <v>41</v>
      </c>
      <c r="O887" s="57"/>
      <c r="P887" s="183">
        <f>O887*H887</f>
        <v>0</v>
      </c>
      <c r="Q887" s="183">
        <v>0.02516</v>
      </c>
      <c r="R887" s="183">
        <f>Q887*H887</f>
        <v>0.6038399999999999</v>
      </c>
      <c r="S887" s="183">
        <v>0</v>
      </c>
      <c r="T887" s="184">
        <f>S887*H887</f>
        <v>0</v>
      </c>
      <c r="AR887" s="14" t="s">
        <v>314</v>
      </c>
      <c r="AT887" s="14" t="s">
        <v>317</v>
      </c>
      <c r="AU887" s="14" t="s">
        <v>106</v>
      </c>
      <c r="AY887" s="14" t="s">
        <v>310</v>
      </c>
      <c r="BE887" s="185">
        <f>IF(N887="základní",J887,0)</f>
        <v>0</v>
      </c>
      <c r="BF887" s="185">
        <f>IF(N887="snížená",J887,0)</f>
        <v>0</v>
      </c>
      <c r="BG887" s="185">
        <f>IF(N887="zákl. přenesená",J887,0)</f>
        <v>0</v>
      </c>
      <c r="BH887" s="185">
        <f>IF(N887="sníž. přenesená",J887,0)</f>
        <v>0</v>
      </c>
      <c r="BI887" s="185">
        <f>IF(N887="nulová",J887,0)</f>
        <v>0</v>
      </c>
      <c r="BJ887" s="14" t="s">
        <v>106</v>
      </c>
      <c r="BK887" s="185">
        <f>ROUND(I887*H887,2)</f>
        <v>0</v>
      </c>
      <c r="BL887" s="14" t="s">
        <v>314</v>
      </c>
      <c r="BM887" s="14" t="s">
        <v>4376</v>
      </c>
    </row>
    <row r="888" spans="2:51" s="11" customFormat="1" ht="11.25">
      <c r="B888" s="186"/>
      <c r="C888" s="187"/>
      <c r="D888" s="188" t="s">
        <v>325</v>
      </c>
      <c r="E888" s="189" t="s">
        <v>1846</v>
      </c>
      <c r="F888" s="190" t="s">
        <v>4377</v>
      </c>
      <c r="G888" s="187"/>
      <c r="H888" s="191">
        <v>24</v>
      </c>
      <c r="I888" s="192"/>
      <c r="J888" s="187"/>
      <c r="K888" s="187"/>
      <c r="L888" s="193"/>
      <c r="M888" s="194"/>
      <c r="N888" s="195"/>
      <c r="O888" s="195"/>
      <c r="P888" s="195"/>
      <c r="Q888" s="195"/>
      <c r="R888" s="195"/>
      <c r="S888" s="195"/>
      <c r="T888" s="196"/>
      <c r="AT888" s="197" t="s">
        <v>325</v>
      </c>
      <c r="AU888" s="197" t="s">
        <v>106</v>
      </c>
      <c r="AV888" s="11" t="s">
        <v>106</v>
      </c>
      <c r="AW888" s="11" t="s">
        <v>31</v>
      </c>
      <c r="AX888" s="11" t="s">
        <v>77</v>
      </c>
      <c r="AY888" s="197" t="s">
        <v>310</v>
      </c>
    </row>
    <row r="889" spans="2:65" s="1" customFormat="1" ht="22.5" customHeight="1">
      <c r="B889" s="31"/>
      <c r="C889" s="175" t="s">
        <v>1856</v>
      </c>
      <c r="D889" s="175" t="s">
        <v>317</v>
      </c>
      <c r="E889" s="176" t="s">
        <v>1328</v>
      </c>
      <c r="F889" s="177" t="s">
        <v>1329</v>
      </c>
      <c r="G889" s="178" t="s">
        <v>1084</v>
      </c>
      <c r="H889" s="179">
        <v>12</v>
      </c>
      <c r="I889" s="180"/>
      <c r="J889" s="179">
        <f>ROUND(I889*H889,2)</f>
        <v>0</v>
      </c>
      <c r="K889" s="177" t="s">
        <v>321</v>
      </c>
      <c r="L889" s="35"/>
      <c r="M889" s="181" t="s">
        <v>1</v>
      </c>
      <c r="N889" s="182" t="s">
        <v>41</v>
      </c>
      <c r="O889" s="57"/>
      <c r="P889" s="183">
        <f>O889*H889</f>
        <v>0</v>
      </c>
      <c r="Q889" s="183">
        <v>0.0332</v>
      </c>
      <c r="R889" s="183">
        <f>Q889*H889</f>
        <v>0.3984</v>
      </c>
      <c r="S889" s="183">
        <v>0</v>
      </c>
      <c r="T889" s="184">
        <f>S889*H889</f>
        <v>0</v>
      </c>
      <c r="AR889" s="14" t="s">
        <v>314</v>
      </c>
      <c r="AT889" s="14" t="s">
        <v>317</v>
      </c>
      <c r="AU889" s="14" t="s">
        <v>106</v>
      </c>
      <c r="AY889" s="14" t="s">
        <v>310</v>
      </c>
      <c r="BE889" s="185">
        <f>IF(N889="základní",J889,0)</f>
        <v>0</v>
      </c>
      <c r="BF889" s="185">
        <f>IF(N889="snížená",J889,0)</f>
        <v>0</v>
      </c>
      <c r="BG889" s="185">
        <f>IF(N889="zákl. přenesená",J889,0)</f>
        <v>0</v>
      </c>
      <c r="BH889" s="185">
        <f>IF(N889="sníž. přenesená",J889,0)</f>
        <v>0</v>
      </c>
      <c r="BI889" s="185">
        <f>IF(N889="nulová",J889,0)</f>
        <v>0</v>
      </c>
      <c r="BJ889" s="14" t="s">
        <v>106</v>
      </c>
      <c r="BK889" s="185">
        <f>ROUND(I889*H889,2)</f>
        <v>0</v>
      </c>
      <c r="BL889" s="14" t="s">
        <v>314</v>
      </c>
      <c r="BM889" s="14" t="s">
        <v>4378</v>
      </c>
    </row>
    <row r="890" spans="2:51" s="11" customFormat="1" ht="11.25">
      <c r="B890" s="186"/>
      <c r="C890" s="187"/>
      <c r="D890" s="188" t="s">
        <v>325</v>
      </c>
      <c r="E890" s="189" t="s">
        <v>1860</v>
      </c>
      <c r="F890" s="190" t="s">
        <v>4379</v>
      </c>
      <c r="G890" s="187"/>
      <c r="H890" s="191">
        <v>12</v>
      </c>
      <c r="I890" s="192"/>
      <c r="J890" s="187"/>
      <c r="K890" s="187"/>
      <c r="L890" s="193"/>
      <c r="M890" s="194"/>
      <c r="N890" s="195"/>
      <c r="O890" s="195"/>
      <c r="P890" s="195"/>
      <c r="Q890" s="195"/>
      <c r="R890" s="195"/>
      <c r="S890" s="195"/>
      <c r="T890" s="196"/>
      <c r="AT890" s="197" t="s">
        <v>325</v>
      </c>
      <c r="AU890" s="197" t="s">
        <v>106</v>
      </c>
      <c r="AV890" s="11" t="s">
        <v>106</v>
      </c>
      <c r="AW890" s="11" t="s">
        <v>31</v>
      </c>
      <c r="AX890" s="11" t="s">
        <v>77</v>
      </c>
      <c r="AY890" s="197" t="s">
        <v>310</v>
      </c>
    </row>
    <row r="891" spans="2:65" s="1" customFormat="1" ht="16.5" customHeight="1">
      <c r="B891" s="31"/>
      <c r="C891" s="175" t="s">
        <v>1863</v>
      </c>
      <c r="D891" s="175" t="s">
        <v>317</v>
      </c>
      <c r="E891" s="176" t="s">
        <v>1334</v>
      </c>
      <c r="F891" s="177" t="s">
        <v>1335</v>
      </c>
      <c r="G891" s="178" t="s">
        <v>1084</v>
      </c>
      <c r="H891" s="179">
        <v>9</v>
      </c>
      <c r="I891" s="180"/>
      <c r="J891" s="179">
        <f>ROUND(I891*H891,2)</f>
        <v>0</v>
      </c>
      <c r="K891" s="177" t="s">
        <v>321</v>
      </c>
      <c r="L891" s="35"/>
      <c r="M891" s="181" t="s">
        <v>1</v>
      </c>
      <c r="N891" s="182" t="s">
        <v>41</v>
      </c>
      <c r="O891" s="57"/>
      <c r="P891" s="183">
        <f>O891*H891</f>
        <v>0</v>
      </c>
      <c r="Q891" s="183">
        <v>0.0258</v>
      </c>
      <c r="R891" s="183">
        <f>Q891*H891</f>
        <v>0.2322</v>
      </c>
      <c r="S891" s="183">
        <v>0</v>
      </c>
      <c r="T891" s="184">
        <f>S891*H891</f>
        <v>0</v>
      </c>
      <c r="AR891" s="14" t="s">
        <v>314</v>
      </c>
      <c r="AT891" s="14" t="s">
        <v>317</v>
      </c>
      <c r="AU891" s="14" t="s">
        <v>106</v>
      </c>
      <c r="AY891" s="14" t="s">
        <v>310</v>
      </c>
      <c r="BE891" s="185">
        <f>IF(N891="základní",J891,0)</f>
        <v>0</v>
      </c>
      <c r="BF891" s="185">
        <f>IF(N891="snížená",J891,0)</f>
        <v>0</v>
      </c>
      <c r="BG891" s="185">
        <f>IF(N891="zákl. přenesená",J891,0)</f>
        <v>0</v>
      </c>
      <c r="BH891" s="185">
        <f>IF(N891="sníž. přenesená",J891,0)</f>
        <v>0</v>
      </c>
      <c r="BI891" s="185">
        <f>IF(N891="nulová",J891,0)</f>
        <v>0</v>
      </c>
      <c r="BJ891" s="14" t="s">
        <v>106</v>
      </c>
      <c r="BK891" s="185">
        <f>ROUND(I891*H891,2)</f>
        <v>0</v>
      </c>
      <c r="BL891" s="14" t="s">
        <v>314</v>
      </c>
      <c r="BM891" s="14" t="s">
        <v>4380</v>
      </c>
    </row>
    <row r="892" spans="2:51" s="11" customFormat="1" ht="11.25">
      <c r="B892" s="186"/>
      <c r="C892" s="187"/>
      <c r="D892" s="188" t="s">
        <v>325</v>
      </c>
      <c r="E892" s="189" t="s">
        <v>1867</v>
      </c>
      <c r="F892" s="190" t="s">
        <v>4381</v>
      </c>
      <c r="G892" s="187"/>
      <c r="H892" s="191">
        <v>9</v>
      </c>
      <c r="I892" s="192"/>
      <c r="J892" s="187"/>
      <c r="K892" s="187"/>
      <c r="L892" s="193"/>
      <c r="M892" s="194"/>
      <c r="N892" s="195"/>
      <c r="O892" s="195"/>
      <c r="P892" s="195"/>
      <c r="Q892" s="195"/>
      <c r="R892" s="195"/>
      <c r="S892" s="195"/>
      <c r="T892" s="196"/>
      <c r="AT892" s="197" t="s">
        <v>325</v>
      </c>
      <c r="AU892" s="197" t="s">
        <v>106</v>
      </c>
      <c r="AV892" s="11" t="s">
        <v>106</v>
      </c>
      <c r="AW892" s="11" t="s">
        <v>31</v>
      </c>
      <c r="AX892" s="11" t="s">
        <v>77</v>
      </c>
      <c r="AY892" s="197" t="s">
        <v>310</v>
      </c>
    </row>
    <row r="893" spans="2:65" s="1" customFormat="1" ht="22.5" customHeight="1">
      <c r="B893" s="31"/>
      <c r="C893" s="175" t="s">
        <v>1870</v>
      </c>
      <c r="D893" s="175" t="s">
        <v>317</v>
      </c>
      <c r="E893" s="176" t="s">
        <v>1340</v>
      </c>
      <c r="F893" s="177" t="s">
        <v>1341</v>
      </c>
      <c r="G893" s="178" t="s">
        <v>832</v>
      </c>
      <c r="H893" s="179">
        <v>2.21</v>
      </c>
      <c r="I893" s="180"/>
      <c r="J893" s="179">
        <f>ROUND(I893*H893,2)</f>
        <v>0</v>
      </c>
      <c r="K893" s="177" t="s">
        <v>321</v>
      </c>
      <c r="L893" s="35"/>
      <c r="M893" s="181" t="s">
        <v>1</v>
      </c>
      <c r="N893" s="182" t="s">
        <v>41</v>
      </c>
      <c r="O893" s="57"/>
      <c r="P893" s="183">
        <f>O893*H893</f>
        <v>0</v>
      </c>
      <c r="Q893" s="183">
        <v>0</v>
      </c>
      <c r="R893" s="183">
        <f>Q893*H893</f>
        <v>0</v>
      </c>
      <c r="S893" s="183">
        <v>0</v>
      </c>
      <c r="T893" s="184">
        <f>S893*H893</f>
        <v>0</v>
      </c>
      <c r="AR893" s="14" t="s">
        <v>314</v>
      </c>
      <c r="AT893" s="14" t="s">
        <v>317</v>
      </c>
      <c r="AU893" s="14" t="s">
        <v>106</v>
      </c>
      <c r="AY893" s="14" t="s">
        <v>310</v>
      </c>
      <c r="BE893" s="185">
        <f>IF(N893="základní",J893,0)</f>
        <v>0</v>
      </c>
      <c r="BF893" s="185">
        <f>IF(N893="snížená",J893,0)</f>
        <v>0</v>
      </c>
      <c r="BG893" s="185">
        <f>IF(N893="zákl. přenesená",J893,0)</f>
        <v>0</v>
      </c>
      <c r="BH893" s="185">
        <f>IF(N893="sníž. přenesená",J893,0)</f>
        <v>0</v>
      </c>
      <c r="BI893" s="185">
        <f>IF(N893="nulová",J893,0)</f>
        <v>0</v>
      </c>
      <c r="BJ893" s="14" t="s">
        <v>106</v>
      </c>
      <c r="BK893" s="185">
        <f>ROUND(I893*H893,2)</f>
        <v>0</v>
      </c>
      <c r="BL893" s="14" t="s">
        <v>314</v>
      </c>
      <c r="BM893" s="14" t="s">
        <v>4382</v>
      </c>
    </row>
    <row r="894" spans="2:63" s="10" customFormat="1" ht="22.9" customHeight="1">
      <c r="B894" s="159"/>
      <c r="C894" s="160"/>
      <c r="D894" s="161" t="s">
        <v>68</v>
      </c>
      <c r="E894" s="173" t="s">
        <v>1424</v>
      </c>
      <c r="F894" s="173" t="s">
        <v>1425</v>
      </c>
      <c r="G894" s="160"/>
      <c r="H894" s="160"/>
      <c r="I894" s="163"/>
      <c r="J894" s="174">
        <f>BK894</f>
        <v>0</v>
      </c>
      <c r="K894" s="160"/>
      <c r="L894" s="165"/>
      <c r="M894" s="166"/>
      <c r="N894" s="167"/>
      <c r="O894" s="167"/>
      <c r="P894" s="168">
        <f>SUM(P895:P927)</f>
        <v>0</v>
      </c>
      <c r="Q894" s="167"/>
      <c r="R894" s="168">
        <f>SUM(R895:R927)</f>
        <v>0</v>
      </c>
      <c r="S894" s="167"/>
      <c r="T894" s="169">
        <f>SUM(T895:T927)</f>
        <v>0</v>
      </c>
      <c r="AR894" s="170" t="s">
        <v>314</v>
      </c>
      <c r="AT894" s="171" t="s">
        <v>68</v>
      </c>
      <c r="AU894" s="171" t="s">
        <v>77</v>
      </c>
      <c r="AY894" s="170" t="s">
        <v>310</v>
      </c>
      <c r="BK894" s="172">
        <f>SUM(BK895:BK927)</f>
        <v>0</v>
      </c>
    </row>
    <row r="895" spans="2:65" s="1" customFormat="1" ht="16.5" customHeight="1">
      <c r="B895" s="31"/>
      <c r="C895" s="175" t="s">
        <v>1878</v>
      </c>
      <c r="D895" s="175" t="s">
        <v>317</v>
      </c>
      <c r="E895" s="176" t="s">
        <v>1427</v>
      </c>
      <c r="F895" s="177" t="s">
        <v>1428</v>
      </c>
      <c r="G895" s="178" t="s">
        <v>720</v>
      </c>
      <c r="H895" s="179">
        <v>50</v>
      </c>
      <c r="I895" s="180"/>
      <c r="J895" s="179">
        <f>ROUND(I895*H895,2)</f>
        <v>0</v>
      </c>
      <c r="K895" s="177" t="s">
        <v>402</v>
      </c>
      <c r="L895" s="35"/>
      <c r="M895" s="181" t="s">
        <v>1</v>
      </c>
      <c r="N895" s="182" t="s">
        <v>41</v>
      </c>
      <c r="O895" s="57"/>
      <c r="P895" s="183">
        <f>O895*H895</f>
        <v>0</v>
      </c>
      <c r="Q895" s="183">
        <v>0</v>
      </c>
      <c r="R895" s="183">
        <f>Q895*H895</f>
        <v>0</v>
      </c>
      <c r="S895" s="183">
        <v>0</v>
      </c>
      <c r="T895" s="184">
        <f>S895*H895</f>
        <v>0</v>
      </c>
      <c r="AR895" s="14" t="s">
        <v>314</v>
      </c>
      <c r="AT895" s="14" t="s">
        <v>317</v>
      </c>
      <c r="AU895" s="14" t="s">
        <v>106</v>
      </c>
      <c r="AY895" s="14" t="s">
        <v>310</v>
      </c>
      <c r="BE895" s="185">
        <f>IF(N895="základní",J895,0)</f>
        <v>0</v>
      </c>
      <c r="BF895" s="185">
        <f>IF(N895="snížená",J895,0)</f>
        <v>0</v>
      </c>
      <c r="BG895" s="185">
        <f>IF(N895="zákl. přenesená",J895,0)</f>
        <v>0</v>
      </c>
      <c r="BH895" s="185">
        <f>IF(N895="sníž. přenesená",J895,0)</f>
        <v>0</v>
      </c>
      <c r="BI895" s="185">
        <f>IF(N895="nulová",J895,0)</f>
        <v>0</v>
      </c>
      <c r="BJ895" s="14" t="s">
        <v>106</v>
      </c>
      <c r="BK895" s="185">
        <f>ROUND(I895*H895,2)</f>
        <v>0</v>
      </c>
      <c r="BL895" s="14" t="s">
        <v>314</v>
      </c>
      <c r="BM895" s="14" t="s">
        <v>4383</v>
      </c>
    </row>
    <row r="896" spans="2:51" s="11" customFormat="1" ht="11.25">
      <c r="B896" s="186"/>
      <c r="C896" s="187"/>
      <c r="D896" s="188" t="s">
        <v>325</v>
      </c>
      <c r="E896" s="189" t="s">
        <v>1882</v>
      </c>
      <c r="F896" s="190" t="s">
        <v>4384</v>
      </c>
      <c r="G896" s="187"/>
      <c r="H896" s="191">
        <v>50</v>
      </c>
      <c r="I896" s="192"/>
      <c r="J896" s="187"/>
      <c r="K896" s="187"/>
      <c r="L896" s="193"/>
      <c r="M896" s="194"/>
      <c r="N896" s="195"/>
      <c r="O896" s="195"/>
      <c r="P896" s="195"/>
      <c r="Q896" s="195"/>
      <c r="R896" s="195"/>
      <c r="S896" s="195"/>
      <c r="T896" s="196"/>
      <c r="AT896" s="197" t="s">
        <v>325</v>
      </c>
      <c r="AU896" s="197" t="s">
        <v>106</v>
      </c>
      <c r="AV896" s="11" t="s">
        <v>106</v>
      </c>
      <c r="AW896" s="11" t="s">
        <v>31</v>
      </c>
      <c r="AX896" s="11" t="s">
        <v>77</v>
      </c>
      <c r="AY896" s="197" t="s">
        <v>310</v>
      </c>
    </row>
    <row r="897" spans="2:65" s="1" customFormat="1" ht="16.5" customHeight="1">
      <c r="B897" s="31"/>
      <c r="C897" s="175" t="s">
        <v>1884</v>
      </c>
      <c r="D897" s="175" t="s">
        <v>317</v>
      </c>
      <c r="E897" s="176" t="s">
        <v>1433</v>
      </c>
      <c r="F897" s="177" t="s">
        <v>1434</v>
      </c>
      <c r="G897" s="178" t="s">
        <v>720</v>
      </c>
      <c r="H897" s="179">
        <v>1</v>
      </c>
      <c r="I897" s="180"/>
      <c r="J897" s="179">
        <f>ROUND(I897*H897,2)</f>
        <v>0</v>
      </c>
      <c r="K897" s="177" t="s">
        <v>402</v>
      </c>
      <c r="L897" s="35"/>
      <c r="M897" s="181" t="s">
        <v>1</v>
      </c>
      <c r="N897" s="182" t="s">
        <v>41</v>
      </c>
      <c r="O897" s="57"/>
      <c r="P897" s="183">
        <f>O897*H897</f>
        <v>0</v>
      </c>
      <c r="Q897" s="183">
        <v>0</v>
      </c>
      <c r="R897" s="183">
        <f>Q897*H897</f>
        <v>0</v>
      </c>
      <c r="S897" s="183">
        <v>0</v>
      </c>
      <c r="T897" s="184">
        <f>S897*H897</f>
        <v>0</v>
      </c>
      <c r="AR897" s="14" t="s">
        <v>314</v>
      </c>
      <c r="AT897" s="14" t="s">
        <v>317</v>
      </c>
      <c r="AU897" s="14" t="s">
        <v>106</v>
      </c>
      <c r="AY897" s="14" t="s">
        <v>310</v>
      </c>
      <c r="BE897" s="185">
        <f>IF(N897="základní",J897,0)</f>
        <v>0</v>
      </c>
      <c r="BF897" s="185">
        <f>IF(N897="snížená",J897,0)</f>
        <v>0</v>
      </c>
      <c r="BG897" s="185">
        <f>IF(N897="zákl. přenesená",J897,0)</f>
        <v>0</v>
      </c>
      <c r="BH897" s="185">
        <f>IF(N897="sníž. přenesená",J897,0)</f>
        <v>0</v>
      </c>
      <c r="BI897" s="185">
        <f>IF(N897="nulová",J897,0)</f>
        <v>0</v>
      </c>
      <c r="BJ897" s="14" t="s">
        <v>106</v>
      </c>
      <c r="BK897" s="185">
        <f>ROUND(I897*H897,2)</f>
        <v>0</v>
      </c>
      <c r="BL897" s="14" t="s">
        <v>314</v>
      </c>
      <c r="BM897" s="14" t="s">
        <v>4385</v>
      </c>
    </row>
    <row r="898" spans="2:51" s="11" customFormat="1" ht="11.25">
      <c r="B898" s="186"/>
      <c r="C898" s="187"/>
      <c r="D898" s="188" t="s">
        <v>325</v>
      </c>
      <c r="E898" s="189" t="s">
        <v>1888</v>
      </c>
      <c r="F898" s="190" t="s">
        <v>77</v>
      </c>
      <c r="G898" s="187"/>
      <c r="H898" s="191">
        <v>1</v>
      </c>
      <c r="I898" s="192"/>
      <c r="J898" s="187"/>
      <c r="K898" s="187"/>
      <c r="L898" s="193"/>
      <c r="M898" s="194"/>
      <c r="N898" s="195"/>
      <c r="O898" s="195"/>
      <c r="P898" s="195"/>
      <c r="Q898" s="195"/>
      <c r="R898" s="195"/>
      <c r="S898" s="195"/>
      <c r="T898" s="196"/>
      <c r="AT898" s="197" t="s">
        <v>325</v>
      </c>
      <c r="AU898" s="197" t="s">
        <v>106</v>
      </c>
      <c r="AV898" s="11" t="s">
        <v>106</v>
      </c>
      <c r="AW898" s="11" t="s">
        <v>31</v>
      </c>
      <c r="AX898" s="11" t="s">
        <v>77</v>
      </c>
      <c r="AY898" s="197" t="s">
        <v>310</v>
      </c>
    </row>
    <row r="899" spans="2:65" s="1" customFormat="1" ht="16.5" customHeight="1">
      <c r="B899" s="31"/>
      <c r="C899" s="175" t="s">
        <v>1890</v>
      </c>
      <c r="D899" s="175" t="s">
        <v>317</v>
      </c>
      <c r="E899" s="176" t="s">
        <v>2515</v>
      </c>
      <c r="F899" s="177" t="s">
        <v>2516</v>
      </c>
      <c r="G899" s="178" t="s">
        <v>720</v>
      </c>
      <c r="H899" s="179">
        <v>1</v>
      </c>
      <c r="I899" s="180"/>
      <c r="J899" s="179">
        <f>ROUND(I899*H899,2)</f>
        <v>0</v>
      </c>
      <c r="K899" s="177" t="s">
        <v>402</v>
      </c>
      <c r="L899" s="35"/>
      <c r="M899" s="181" t="s">
        <v>1</v>
      </c>
      <c r="N899" s="182" t="s">
        <v>41</v>
      </c>
      <c r="O899" s="57"/>
      <c r="P899" s="183">
        <f>O899*H899</f>
        <v>0</v>
      </c>
      <c r="Q899" s="183">
        <v>0</v>
      </c>
      <c r="R899" s="183">
        <f>Q899*H899</f>
        <v>0</v>
      </c>
      <c r="S899" s="183">
        <v>0</v>
      </c>
      <c r="T899" s="184">
        <f>S899*H899</f>
        <v>0</v>
      </c>
      <c r="AR899" s="14" t="s">
        <v>314</v>
      </c>
      <c r="AT899" s="14" t="s">
        <v>317</v>
      </c>
      <c r="AU899" s="14" t="s">
        <v>106</v>
      </c>
      <c r="AY899" s="14" t="s">
        <v>310</v>
      </c>
      <c r="BE899" s="185">
        <f>IF(N899="základní",J899,0)</f>
        <v>0</v>
      </c>
      <c r="BF899" s="185">
        <f>IF(N899="snížená",J899,0)</f>
        <v>0</v>
      </c>
      <c r="BG899" s="185">
        <f>IF(N899="zákl. přenesená",J899,0)</f>
        <v>0</v>
      </c>
      <c r="BH899" s="185">
        <f>IF(N899="sníž. přenesená",J899,0)</f>
        <v>0</v>
      </c>
      <c r="BI899" s="185">
        <f>IF(N899="nulová",J899,0)</f>
        <v>0</v>
      </c>
      <c r="BJ899" s="14" t="s">
        <v>106</v>
      </c>
      <c r="BK899" s="185">
        <f>ROUND(I899*H899,2)</f>
        <v>0</v>
      </c>
      <c r="BL899" s="14" t="s">
        <v>314</v>
      </c>
      <c r="BM899" s="14" t="s">
        <v>4386</v>
      </c>
    </row>
    <row r="900" spans="2:51" s="11" customFormat="1" ht="11.25">
      <c r="B900" s="186"/>
      <c r="C900" s="187"/>
      <c r="D900" s="188" t="s">
        <v>325</v>
      </c>
      <c r="E900" s="189" t="s">
        <v>1894</v>
      </c>
      <c r="F900" s="190" t="s">
        <v>77</v>
      </c>
      <c r="G900" s="187"/>
      <c r="H900" s="191">
        <v>1</v>
      </c>
      <c r="I900" s="192"/>
      <c r="J900" s="187"/>
      <c r="K900" s="187"/>
      <c r="L900" s="193"/>
      <c r="M900" s="194"/>
      <c r="N900" s="195"/>
      <c r="O900" s="195"/>
      <c r="P900" s="195"/>
      <c r="Q900" s="195"/>
      <c r="R900" s="195"/>
      <c r="S900" s="195"/>
      <c r="T900" s="196"/>
      <c r="AT900" s="197" t="s">
        <v>325</v>
      </c>
      <c r="AU900" s="197" t="s">
        <v>106</v>
      </c>
      <c r="AV900" s="11" t="s">
        <v>106</v>
      </c>
      <c r="AW900" s="11" t="s">
        <v>31</v>
      </c>
      <c r="AX900" s="11" t="s">
        <v>77</v>
      </c>
      <c r="AY900" s="197" t="s">
        <v>310</v>
      </c>
    </row>
    <row r="901" spans="2:65" s="1" customFormat="1" ht="16.5" customHeight="1">
      <c r="B901" s="31"/>
      <c r="C901" s="175" t="s">
        <v>1895</v>
      </c>
      <c r="D901" s="175" t="s">
        <v>317</v>
      </c>
      <c r="E901" s="176" t="s">
        <v>1438</v>
      </c>
      <c r="F901" s="177" t="s">
        <v>1347</v>
      </c>
      <c r="G901" s="178" t="s">
        <v>422</v>
      </c>
      <c r="H901" s="179">
        <v>320</v>
      </c>
      <c r="I901" s="180"/>
      <c r="J901" s="179">
        <f>ROUND(I901*H901,2)</f>
        <v>0</v>
      </c>
      <c r="K901" s="177" t="s">
        <v>402</v>
      </c>
      <c r="L901" s="35"/>
      <c r="M901" s="181" t="s">
        <v>1</v>
      </c>
      <c r="N901" s="182" t="s">
        <v>41</v>
      </c>
      <c r="O901" s="57"/>
      <c r="P901" s="183">
        <f>O901*H901</f>
        <v>0</v>
      </c>
      <c r="Q901" s="183">
        <v>0</v>
      </c>
      <c r="R901" s="183">
        <f>Q901*H901</f>
        <v>0</v>
      </c>
      <c r="S901" s="183">
        <v>0</v>
      </c>
      <c r="T901" s="184">
        <f>S901*H901</f>
        <v>0</v>
      </c>
      <c r="AR901" s="14" t="s">
        <v>314</v>
      </c>
      <c r="AT901" s="14" t="s">
        <v>317</v>
      </c>
      <c r="AU901" s="14" t="s">
        <v>106</v>
      </c>
      <c r="AY901" s="14" t="s">
        <v>310</v>
      </c>
      <c r="BE901" s="185">
        <f>IF(N901="základní",J901,0)</f>
        <v>0</v>
      </c>
      <c r="BF901" s="185">
        <f>IF(N901="snížená",J901,0)</f>
        <v>0</v>
      </c>
      <c r="BG901" s="185">
        <f>IF(N901="zákl. přenesená",J901,0)</f>
        <v>0</v>
      </c>
      <c r="BH901" s="185">
        <f>IF(N901="sníž. přenesená",J901,0)</f>
        <v>0</v>
      </c>
      <c r="BI901" s="185">
        <f>IF(N901="nulová",J901,0)</f>
        <v>0</v>
      </c>
      <c r="BJ901" s="14" t="s">
        <v>106</v>
      </c>
      <c r="BK901" s="185">
        <f>ROUND(I901*H901,2)</f>
        <v>0</v>
      </c>
      <c r="BL901" s="14" t="s">
        <v>314</v>
      </c>
      <c r="BM901" s="14" t="s">
        <v>4387</v>
      </c>
    </row>
    <row r="902" spans="2:51" s="11" customFormat="1" ht="11.25">
      <c r="B902" s="186"/>
      <c r="C902" s="187"/>
      <c r="D902" s="188" t="s">
        <v>325</v>
      </c>
      <c r="E902" s="189" t="s">
        <v>1899</v>
      </c>
      <c r="F902" s="190" t="s">
        <v>4388</v>
      </c>
      <c r="G902" s="187"/>
      <c r="H902" s="191">
        <v>320</v>
      </c>
      <c r="I902" s="192"/>
      <c r="J902" s="187"/>
      <c r="K902" s="187"/>
      <c r="L902" s="193"/>
      <c r="M902" s="194"/>
      <c r="N902" s="195"/>
      <c r="O902" s="195"/>
      <c r="P902" s="195"/>
      <c r="Q902" s="195"/>
      <c r="R902" s="195"/>
      <c r="S902" s="195"/>
      <c r="T902" s="196"/>
      <c r="AT902" s="197" t="s">
        <v>325</v>
      </c>
      <c r="AU902" s="197" t="s">
        <v>106</v>
      </c>
      <c r="AV902" s="11" t="s">
        <v>106</v>
      </c>
      <c r="AW902" s="11" t="s">
        <v>31</v>
      </c>
      <c r="AX902" s="11" t="s">
        <v>77</v>
      </c>
      <c r="AY902" s="197" t="s">
        <v>310</v>
      </c>
    </row>
    <row r="903" spans="2:65" s="1" customFormat="1" ht="16.5" customHeight="1">
      <c r="B903" s="31"/>
      <c r="C903" s="175" t="s">
        <v>1900</v>
      </c>
      <c r="D903" s="175" t="s">
        <v>317</v>
      </c>
      <c r="E903" s="176" t="s">
        <v>1443</v>
      </c>
      <c r="F903" s="177" t="s">
        <v>1444</v>
      </c>
      <c r="G903" s="178" t="s">
        <v>422</v>
      </c>
      <c r="H903" s="179">
        <v>60</v>
      </c>
      <c r="I903" s="180"/>
      <c r="J903" s="179">
        <f>ROUND(I903*H903,2)</f>
        <v>0</v>
      </c>
      <c r="K903" s="177" t="s">
        <v>402</v>
      </c>
      <c r="L903" s="35"/>
      <c r="M903" s="181" t="s">
        <v>1</v>
      </c>
      <c r="N903" s="182" t="s">
        <v>41</v>
      </c>
      <c r="O903" s="57"/>
      <c r="P903" s="183">
        <f>O903*H903</f>
        <v>0</v>
      </c>
      <c r="Q903" s="183">
        <v>0</v>
      </c>
      <c r="R903" s="183">
        <f>Q903*H903</f>
        <v>0</v>
      </c>
      <c r="S903" s="183">
        <v>0</v>
      </c>
      <c r="T903" s="184">
        <f>S903*H903</f>
        <v>0</v>
      </c>
      <c r="AR903" s="14" t="s">
        <v>314</v>
      </c>
      <c r="AT903" s="14" t="s">
        <v>317</v>
      </c>
      <c r="AU903" s="14" t="s">
        <v>106</v>
      </c>
      <c r="AY903" s="14" t="s">
        <v>310</v>
      </c>
      <c r="BE903" s="185">
        <f>IF(N903="základní",J903,0)</f>
        <v>0</v>
      </c>
      <c r="BF903" s="185">
        <f>IF(N903="snížená",J903,0)</f>
        <v>0</v>
      </c>
      <c r="BG903" s="185">
        <f>IF(N903="zákl. přenesená",J903,0)</f>
        <v>0</v>
      </c>
      <c r="BH903" s="185">
        <f>IF(N903="sníž. přenesená",J903,0)</f>
        <v>0</v>
      </c>
      <c r="BI903" s="185">
        <f>IF(N903="nulová",J903,0)</f>
        <v>0</v>
      </c>
      <c r="BJ903" s="14" t="s">
        <v>106</v>
      </c>
      <c r="BK903" s="185">
        <f>ROUND(I903*H903,2)</f>
        <v>0</v>
      </c>
      <c r="BL903" s="14" t="s">
        <v>314</v>
      </c>
      <c r="BM903" s="14" t="s">
        <v>4389</v>
      </c>
    </row>
    <row r="904" spans="2:51" s="11" customFormat="1" ht="11.25">
      <c r="B904" s="186"/>
      <c r="C904" s="187"/>
      <c r="D904" s="188" t="s">
        <v>325</v>
      </c>
      <c r="E904" s="189" t="s">
        <v>1904</v>
      </c>
      <c r="F904" s="190" t="s">
        <v>4390</v>
      </c>
      <c r="G904" s="187"/>
      <c r="H904" s="191">
        <v>60</v>
      </c>
      <c r="I904" s="192"/>
      <c r="J904" s="187"/>
      <c r="K904" s="187"/>
      <c r="L904" s="193"/>
      <c r="M904" s="194"/>
      <c r="N904" s="195"/>
      <c r="O904" s="195"/>
      <c r="P904" s="195"/>
      <c r="Q904" s="195"/>
      <c r="R904" s="195"/>
      <c r="S904" s="195"/>
      <c r="T904" s="196"/>
      <c r="AT904" s="197" t="s">
        <v>325</v>
      </c>
      <c r="AU904" s="197" t="s">
        <v>106</v>
      </c>
      <c r="AV904" s="11" t="s">
        <v>106</v>
      </c>
      <c r="AW904" s="11" t="s">
        <v>31</v>
      </c>
      <c r="AX904" s="11" t="s">
        <v>77</v>
      </c>
      <c r="AY904" s="197" t="s">
        <v>310</v>
      </c>
    </row>
    <row r="905" spans="2:65" s="1" customFormat="1" ht="16.5" customHeight="1">
      <c r="B905" s="31"/>
      <c r="C905" s="175" t="s">
        <v>1905</v>
      </c>
      <c r="D905" s="175" t="s">
        <v>317</v>
      </c>
      <c r="E905" s="176" t="s">
        <v>1449</v>
      </c>
      <c r="F905" s="177" t="s">
        <v>1359</v>
      </c>
      <c r="G905" s="178" t="s">
        <v>422</v>
      </c>
      <c r="H905" s="179">
        <v>200</v>
      </c>
      <c r="I905" s="180"/>
      <c r="J905" s="179">
        <f>ROUND(I905*H905,2)</f>
        <v>0</v>
      </c>
      <c r="K905" s="177" t="s">
        <v>402</v>
      </c>
      <c r="L905" s="35"/>
      <c r="M905" s="181" t="s">
        <v>1</v>
      </c>
      <c r="N905" s="182" t="s">
        <v>41</v>
      </c>
      <c r="O905" s="57"/>
      <c r="P905" s="183">
        <f>O905*H905</f>
        <v>0</v>
      </c>
      <c r="Q905" s="183">
        <v>0</v>
      </c>
      <c r="R905" s="183">
        <f>Q905*H905</f>
        <v>0</v>
      </c>
      <c r="S905" s="183">
        <v>0</v>
      </c>
      <c r="T905" s="184">
        <f>S905*H905</f>
        <v>0</v>
      </c>
      <c r="AR905" s="14" t="s">
        <v>314</v>
      </c>
      <c r="AT905" s="14" t="s">
        <v>317</v>
      </c>
      <c r="AU905" s="14" t="s">
        <v>106</v>
      </c>
      <c r="AY905" s="14" t="s">
        <v>310</v>
      </c>
      <c r="BE905" s="185">
        <f>IF(N905="základní",J905,0)</f>
        <v>0</v>
      </c>
      <c r="BF905" s="185">
        <f>IF(N905="snížená",J905,0)</f>
        <v>0</v>
      </c>
      <c r="BG905" s="185">
        <f>IF(N905="zákl. přenesená",J905,0)</f>
        <v>0</v>
      </c>
      <c r="BH905" s="185">
        <f>IF(N905="sníž. přenesená",J905,0)</f>
        <v>0</v>
      </c>
      <c r="BI905" s="185">
        <f>IF(N905="nulová",J905,0)</f>
        <v>0</v>
      </c>
      <c r="BJ905" s="14" t="s">
        <v>106</v>
      </c>
      <c r="BK905" s="185">
        <f>ROUND(I905*H905,2)</f>
        <v>0</v>
      </c>
      <c r="BL905" s="14" t="s">
        <v>314</v>
      </c>
      <c r="BM905" s="14" t="s">
        <v>4391</v>
      </c>
    </row>
    <row r="906" spans="2:51" s="11" customFormat="1" ht="11.25">
      <c r="B906" s="186"/>
      <c r="C906" s="187"/>
      <c r="D906" s="188" t="s">
        <v>325</v>
      </c>
      <c r="E906" s="189" t="s">
        <v>1909</v>
      </c>
      <c r="F906" s="190" t="s">
        <v>4392</v>
      </c>
      <c r="G906" s="187"/>
      <c r="H906" s="191">
        <v>200</v>
      </c>
      <c r="I906" s="192"/>
      <c r="J906" s="187"/>
      <c r="K906" s="187"/>
      <c r="L906" s="193"/>
      <c r="M906" s="194"/>
      <c r="N906" s="195"/>
      <c r="O906" s="195"/>
      <c r="P906" s="195"/>
      <c r="Q906" s="195"/>
      <c r="R906" s="195"/>
      <c r="S906" s="195"/>
      <c r="T906" s="196"/>
      <c r="AT906" s="197" t="s">
        <v>325</v>
      </c>
      <c r="AU906" s="197" t="s">
        <v>106</v>
      </c>
      <c r="AV906" s="11" t="s">
        <v>106</v>
      </c>
      <c r="AW906" s="11" t="s">
        <v>31</v>
      </c>
      <c r="AX906" s="11" t="s">
        <v>77</v>
      </c>
      <c r="AY906" s="197" t="s">
        <v>310</v>
      </c>
    </row>
    <row r="907" spans="2:65" s="1" customFormat="1" ht="16.5" customHeight="1">
      <c r="B907" s="31"/>
      <c r="C907" s="175" t="s">
        <v>1910</v>
      </c>
      <c r="D907" s="175" t="s">
        <v>317</v>
      </c>
      <c r="E907" s="176" t="s">
        <v>1454</v>
      </c>
      <c r="F907" s="177" t="s">
        <v>1455</v>
      </c>
      <c r="G907" s="178" t="s">
        <v>720</v>
      </c>
      <c r="H907" s="179">
        <v>80</v>
      </c>
      <c r="I907" s="180"/>
      <c r="J907" s="179">
        <f>ROUND(I907*H907,2)</f>
        <v>0</v>
      </c>
      <c r="K907" s="177" t="s">
        <v>402</v>
      </c>
      <c r="L907" s="35"/>
      <c r="M907" s="181" t="s">
        <v>1</v>
      </c>
      <c r="N907" s="182" t="s">
        <v>41</v>
      </c>
      <c r="O907" s="57"/>
      <c r="P907" s="183">
        <f>O907*H907</f>
        <v>0</v>
      </c>
      <c r="Q907" s="183">
        <v>0</v>
      </c>
      <c r="R907" s="183">
        <f>Q907*H907</f>
        <v>0</v>
      </c>
      <c r="S907" s="183">
        <v>0</v>
      </c>
      <c r="T907" s="184">
        <f>S907*H907</f>
        <v>0</v>
      </c>
      <c r="AR907" s="14" t="s">
        <v>314</v>
      </c>
      <c r="AT907" s="14" t="s">
        <v>317</v>
      </c>
      <c r="AU907" s="14" t="s">
        <v>106</v>
      </c>
      <c r="AY907" s="14" t="s">
        <v>310</v>
      </c>
      <c r="BE907" s="185">
        <f>IF(N907="základní",J907,0)</f>
        <v>0</v>
      </c>
      <c r="BF907" s="185">
        <f>IF(N907="snížená",J907,0)</f>
        <v>0</v>
      </c>
      <c r="BG907" s="185">
        <f>IF(N907="zákl. přenesená",J907,0)</f>
        <v>0</v>
      </c>
      <c r="BH907" s="185">
        <f>IF(N907="sníž. přenesená",J907,0)</f>
        <v>0</v>
      </c>
      <c r="BI907" s="185">
        <f>IF(N907="nulová",J907,0)</f>
        <v>0</v>
      </c>
      <c r="BJ907" s="14" t="s">
        <v>106</v>
      </c>
      <c r="BK907" s="185">
        <f>ROUND(I907*H907,2)</f>
        <v>0</v>
      </c>
      <c r="BL907" s="14" t="s">
        <v>314</v>
      </c>
      <c r="BM907" s="14" t="s">
        <v>4393</v>
      </c>
    </row>
    <row r="908" spans="2:51" s="11" customFormat="1" ht="11.25">
      <c r="B908" s="186"/>
      <c r="C908" s="187"/>
      <c r="D908" s="188" t="s">
        <v>325</v>
      </c>
      <c r="E908" s="189" t="s">
        <v>1914</v>
      </c>
      <c r="F908" s="190" t="s">
        <v>4394</v>
      </c>
      <c r="G908" s="187"/>
      <c r="H908" s="191">
        <v>80</v>
      </c>
      <c r="I908" s="192"/>
      <c r="J908" s="187"/>
      <c r="K908" s="187"/>
      <c r="L908" s="193"/>
      <c r="M908" s="194"/>
      <c r="N908" s="195"/>
      <c r="O908" s="195"/>
      <c r="P908" s="195"/>
      <c r="Q908" s="195"/>
      <c r="R908" s="195"/>
      <c r="S908" s="195"/>
      <c r="T908" s="196"/>
      <c r="AT908" s="197" t="s">
        <v>325</v>
      </c>
      <c r="AU908" s="197" t="s">
        <v>106</v>
      </c>
      <c r="AV908" s="11" t="s">
        <v>106</v>
      </c>
      <c r="AW908" s="11" t="s">
        <v>31</v>
      </c>
      <c r="AX908" s="11" t="s">
        <v>77</v>
      </c>
      <c r="AY908" s="197" t="s">
        <v>310</v>
      </c>
    </row>
    <row r="909" spans="2:65" s="1" customFormat="1" ht="16.5" customHeight="1">
      <c r="B909" s="31"/>
      <c r="C909" s="175" t="s">
        <v>4395</v>
      </c>
      <c r="D909" s="175" t="s">
        <v>317</v>
      </c>
      <c r="E909" s="176" t="s">
        <v>1460</v>
      </c>
      <c r="F909" s="177" t="s">
        <v>1461</v>
      </c>
      <c r="G909" s="178" t="s">
        <v>720</v>
      </c>
      <c r="H909" s="179">
        <v>30</v>
      </c>
      <c r="I909" s="180"/>
      <c r="J909" s="179">
        <f>ROUND(I909*H909,2)</f>
        <v>0</v>
      </c>
      <c r="K909" s="177" t="s">
        <v>402</v>
      </c>
      <c r="L909" s="35"/>
      <c r="M909" s="181" t="s">
        <v>1</v>
      </c>
      <c r="N909" s="182" t="s">
        <v>41</v>
      </c>
      <c r="O909" s="57"/>
      <c r="P909" s="183">
        <f>O909*H909</f>
        <v>0</v>
      </c>
      <c r="Q909" s="183">
        <v>0</v>
      </c>
      <c r="R909" s="183">
        <f>Q909*H909</f>
        <v>0</v>
      </c>
      <c r="S909" s="183">
        <v>0</v>
      </c>
      <c r="T909" s="184">
        <f>S909*H909</f>
        <v>0</v>
      </c>
      <c r="AR909" s="14" t="s">
        <v>314</v>
      </c>
      <c r="AT909" s="14" t="s">
        <v>317</v>
      </c>
      <c r="AU909" s="14" t="s">
        <v>106</v>
      </c>
      <c r="AY909" s="14" t="s">
        <v>310</v>
      </c>
      <c r="BE909" s="185">
        <f>IF(N909="základní",J909,0)</f>
        <v>0</v>
      </c>
      <c r="BF909" s="185">
        <f>IF(N909="snížená",J909,0)</f>
        <v>0</v>
      </c>
      <c r="BG909" s="185">
        <f>IF(N909="zákl. přenesená",J909,0)</f>
        <v>0</v>
      </c>
      <c r="BH909" s="185">
        <f>IF(N909="sníž. přenesená",J909,0)</f>
        <v>0</v>
      </c>
      <c r="BI909" s="185">
        <f>IF(N909="nulová",J909,0)</f>
        <v>0</v>
      </c>
      <c r="BJ909" s="14" t="s">
        <v>106</v>
      </c>
      <c r="BK909" s="185">
        <f>ROUND(I909*H909,2)</f>
        <v>0</v>
      </c>
      <c r="BL909" s="14" t="s">
        <v>314</v>
      </c>
      <c r="BM909" s="14" t="s">
        <v>4396</v>
      </c>
    </row>
    <row r="910" spans="2:51" s="11" customFormat="1" ht="11.25">
      <c r="B910" s="186"/>
      <c r="C910" s="187"/>
      <c r="D910" s="188" t="s">
        <v>325</v>
      </c>
      <c r="E910" s="189" t="s">
        <v>4397</v>
      </c>
      <c r="F910" s="190" t="s">
        <v>4398</v>
      </c>
      <c r="G910" s="187"/>
      <c r="H910" s="191">
        <v>30</v>
      </c>
      <c r="I910" s="192"/>
      <c r="J910" s="187"/>
      <c r="K910" s="187"/>
      <c r="L910" s="193"/>
      <c r="M910" s="194"/>
      <c r="N910" s="195"/>
      <c r="O910" s="195"/>
      <c r="P910" s="195"/>
      <c r="Q910" s="195"/>
      <c r="R910" s="195"/>
      <c r="S910" s="195"/>
      <c r="T910" s="196"/>
      <c r="AT910" s="197" t="s">
        <v>325</v>
      </c>
      <c r="AU910" s="197" t="s">
        <v>106</v>
      </c>
      <c r="AV910" s="11" t="s">
        <v>106</v>
      </c>
      <c r="AW910" s="11" t="s">
        <v>31</v>
      </c>
      <c r="AX910" s="11" t="s">
        <v>77</v>
      </c>
      <c r="AY910" s="197" t="s">
        <v>310</v>
      </c>
    </row>
    <row r="911" spans="2:65" s="1" customFormat="1" ht="16.5" customHeight="1">
      <c r="B911" s="31"/>
      <c r="C911" s="175" t="s">
        <v>4399</v>
      </c>
      <c r="D911" s="175" t="s">
        <v>317</v>
      </c>
      <c r="E911" s="176" t="s">
        <v>1466</v>
      </c>
      <c r="F911" s="177" t="s">
        <v>1467</v>
      </c>
      <c r="G911" s="178" t="s">
        <v>720</v>
      </c>
      <c r="H911" s="179">
        <v>220</v>
      </c>
      <c r="I911" s="180"/>
      <c r="J911" s="179">
        <f>ROUND(I911*H911,2)</f>
        <v>0</v>
      </c>
      <c r="K911" s="177" t="s">
        <v>402</v>
      </c>
      <c r="L911" s="35"/>
      <c r="M911" s="181" t="s">
        <v>1</v>
      </c>
      <c r="N911" s="182" t="s">
        <v>41</v>
      </c>
      <c r="O911" s="57"/>
      <c r="P911" s="183">
        <f>O911*H911</f>
        <v>0</v>
      </c>
      <c r="Q911" s="183">
        <v>0</v>
      </c>
      <c r="R911" s="183">
        <f>Q911*H911</f>
        <v>0</v>
      </c>
      <c r="S911" s="183">
        <v>0</v>
      </c>
      <c r="T911" s="184">
        <f>S911*H911</f>
        <v>0</v>
      </c>
      <c r="AR911" s="14" t="s">
        <v>314</v>
      </c>
      <c r="AT911" s="14" t="s">
        <v>317</v>
      </c>
      <c r="AU911" s="14" t="s">
        <v>106</v>
      </c>
      <c r="AY911" s="14" t="s">
        <v>310</v>
      </c>
      <c r="BE911" s="185">
        <f>IF(N911="základní",J911,0)</f>
        <v>0</v>
      </c>
      <c r="BF911" s="185">
        <f>IF(N911="snížená",J911,0)</f>
        <v>0</v>
      </c>
      <c r="BG911" s="185">
        <f>IF(N911="zákl. přenesená",J911,0)</f>
        <v>0</v>
      </c>
      <c r="BH911" s="185">
        <f>IF(N911="sníž. přenesená",J911,0)</f>
        <v>0</v>
      </c>
      <c r="BI911" s="185">
        <f>IF(N911="nulová",J911,0)</f>
        <v>0</v>
      </c>
      <c r="BJ911" s="14" t="s">
        <v>106</v>
      </c>
      <c r="BK911" s="185">
        <f>ROUND(I911*H911,2)</f>
        <v>0</v>
      </c>
      <c r="BL911" s="14" t="s">
        <v>314</v>
      </c>
      <c r="BM911" s="14" t="s">
        <v>4400</v>
      </c>
    </row>
    <row r="912" spans="2:51" s="11" customFormat="1" ht="11.25">
      <c r="B912" s="186"/>
      <c r="C912" s="187"/>
      <c r="D912" s="188" t="s">
        <v>325</v>
      </c>
      <c r="E912" s="189" t="s">
        <v>4401</v>
      </c>
      <c r="F912" s="190" t="s">
        <v>4402</v>
      </c>
      <c r="G912" s="187"/>
      <c r="H912" s="191">
        <v>220</v>
      </c>
      <c r="I912" s="192"/>
      <c r="J912" s="187"/>
      <c r="K912" s="187"/>
      <c r="L912" s="193"/>
      <c r="M912" s="194"/>
      <c r="N912" s="195"/>
      <c r="O912" s="195"/>
      <c r="P912" s="195"/>
      <c r="Q912" s="195"/>
      <c r="R912" s="195"/>
      <c r="S912" s="195"/>
      <c r="T912" s="196"/>
      <c r="AT912" s="197" t="s">
        <v>325</v>
      </c>
      <c r="AU912" s="197" t="s">
        <v>106</v>
      </c>
      <c r="AV912" s="11" t="s">
        <v>106</v>
      </c>
      <c r="AW912" s="11" t="s">
        <v>31</v>
      </c>
      <c r="AX912" s="11" t="s">
        <v>77</v>
      </c>
      <c r="AY912" s="197" t="s">
        <v>310</v>
      </c>
    </row>
    <row r="913" spans="2:65" s="1" customFormat="1" ht="16.5" customHeight="1">
      <c r="B913" s="31"/>
      <c r="C913" s="175" t="s">
        <v>4403</v>
      </c>
      <c r="D913" s="175" t="s">
        <v>317</v>
      </c>
      <c r="E913" s="176" t="s">
        <v>1472</v>
      </c>
      <c r="F913" s="177" t="s">
        <v>1473</v>
      </c>
      <c r="G913" s="178" t="s">
        <v>720</v>
      </c>
      <c r="H913" s="179">
        <v>2</v>
      </c>
      <c r="I913" s="180"/>
      <c r="J913" s="179">
        <f>ROUND(I913*H913,2)</f>
        <v>0</v>
      </c>
      <c r="K913" s="177" t="s">
        <v>402</v>
      </c>
      <c r="L913" s="35"/>
      <c r="M913" s="181" t="s">
        <v>1</v>
      </c>
      <c r="N913" s="182" t="s">
        <v>41</v>
      </c>
      <c r="O913" s="57"/>
      <c r="P913" s="183">
        <f>O913*H913</f>
        <v>0</v>
      </c>
      <c r="Q913" s="183">
        <v>0</v>
      </c>
      <c r="R913" s="183">
        <f>Q913*H913</f>
        <v>0</v>
      </c>
      <c r="S913" s="183">
        <v>0</v>
      </c>
      <c r="T913" s="184">
        <f>S913*H913</f>
        <v>0</v>
      </c>
      <c r="AR913" s="14" t="s">
        <v>314</v>
      </c>
      <c r="AT913" s="14" t="s">
        <v>317</v>
      </c>
      <c r="AU913" s="14" t="s">
        <v>106</v>
      </c>
      <c r="AY913" s="14" t="s">
        <v>310</v>
      </c>
      <c r="BE913" s="185">
        <f>IF(N913="základní",J913,0)</f>
        <v>0</v>
      </c>
      <c r="BF913" s="185">
        <f>IF(N913="snížená",J913,0)</f>
        <v>0</v>
      </c>
      <c r="BG913" s="185">
        <f>IF(N913="zákl. přenesená",J913,0)</f>
        <v>0</v>
      </c>
      <c r="BH913" s="185">
        <f>IF(N913="sníž. přenesená",J913,0)</f>
        <v>0</v>
      </c>
      <c r="BI913" s="185">
        <f>IF(N913="nulová",J913,0)</f>
        <v>0</v>
      </c>
      <c r="BJ913" s="14" t="s">
        <v>106</v>
      </c>
      <c r="BK913" s="185">
        <f>ROUND(I913*H913,2)</f>
        <v>0</v>
      </c>
      <c r="BL913" s="14" t="s">
        <v>314</v>
      </c>
      <c r="BM913" s="14" t="s">
        <v>4404</v>
      </c>
    </row>
    <row r="914" spans="2:51" s="11" customFormat="1" ht="11.25">
      <c r="B914" s="186"/>
      <c r="C914" s="187"/>
      <c r="D914" s="188" t="s">
        <v>325</v>
      </c>
      <c r="E914" s="189" t="s">
        <v>4405</v>
      </c>
      <c r="F914" s="190" t="s">
        <v>106</v>
      </c>
      <c r="G914" s="187"/>
      <c r="H914" s="191">
        <v>2</v>
      </c>
      <c r="I914" s="192"/>
      <c r="J914" s="187"/>
      <c r="K914" s="187"/>
      <c r="L914" s="193"/>
      <c r="M914" s="194"/>
      <c r="N914" s="195"/>
      <c r="O914" s="195"/>
      <c r="P914" s="195"/>
      <c r="Q914" s="195"/>
      <c r="R914" s="195"/>
      <c r="S914" s="195"/>
      <c r="T914" s="196"/>
      <c r="AT914" s="197" t="s">
        <v>325</v>
      </c>
      <c r="AU914" s="197" t="s">
        <v>106</v>
      </c>
      <c r="AV914" s="11" t="s">
        <v>106</v>
      </c>
      <c r="AW914" s="11" t="s">
        <v>31</v>
      </c>
      <c r="AX914" s="11" t="s">
        <v>77</v>
      </c>
      <c r="AY914" s="197" t="s">
        <v>310</v>
      </c>
    </row>
    <row r="915" spans="2:65" s="1" customFormat="1" ht="16.5" customHeight="1">
      <c r="B915" s="31"/>
      <c r="C915" s="175" t="s">
        <v>4406</v>
      </c>
      <c r="D915" s="175" t="s">
        <v>317</v>
      </c>
      <c r="E915" s="176" t="s">
        <v>1477</v>
      </c>
      <c r="F915" s="177" t="s">
        <v>1478</v>
      </c>
      <c r="G915" s="178" t="s">
        <v>720</v>
      </c>
      <c r="H915" s="179">
        <v>10</v>
      </c>
      <c r="I915" s="180"/>
      <c r="J915" s="179">
        <f>ROUND(I915*H915,2)</f>
        <v>0</v>
      </c>
      <c r="K915" s="177" t="s">
        <v>402</v>
      </c>
      <c r="L915" s="35"/>
      <c r="M915" s="181" t="s">
        <v>1</v>
      </c>
      <c r="N915" s="182" t="s">
        <v>41</v>
      </c>
      <c r="O915" s="57"/>
      <c r="P915" s="183">
        <f>O915*H915</f>
        <v>0</v>
      </c>
      <c r="Q915" s="183">
        <v>0</v>
      </c>
      <c r="R915" s="183">
        <f>Q915*H915</f>
        <v>0</v>
      </c>
      <c r="S915" s="183">
        <v>0</v>
      </c>
      <c r="T915" s="184">
        <f>S915*H915</f>
        <v>0</v>
      </c>
      <c r="AR915" s="14" t="s">
        <v>314</v>
      </c>
      <c r="AT915" s="14" t="s">
        <v>317</v>
      </c>
      <c r="AU915" s="14" t="s">
        <v>106</v>
      </c>
      <c r="AY915" s="14" t="s">
        <v>310</v>
      </c>
      <c r="BE915" s="185">
        <f>IF(N915="základní",J915,0)</f>
        <v>0</v>
      </c>
      <c r="BF915" s="185">
        <f>IF(N915="snížená",J915,0)</f>
        <v>0</v>
      </c>
      <c r="BG915" s="185">
        <f>IF(N915="zákl. přenesená",J915,0)</f>
        <v>0</v>
      </c>
      <c r="BH915" s="185">
        <f>IF(N915="sníž. přenesená",J915,0)</f>
        <v>0</v>
      </c>
      <c r="BI915" s="185">
        <f>IF(N915="nulová",J915,0)</f>
        <v>0</v>
      </c>
      <c r="BJ915" s="14" t="s">
        <v>106</v>
      </c>
      <c r="BK915" s="185">
        <f>ROUND(I915*H915,2)</f>
        <v>0</v>
      </c>
      <c r="BL915" s="14" t="s">
        <v>314</v>
      </c>
      <c r="BM915" s="14" t="s">
        <v>4407</v>
      </c>
    </row>
    <row r="916" spans="2:51" s="11" customFormat="1" ht="11.25">
      <c r="B916" s="186"/>
      <c r="C916" s="187"/>
      <c r="D916" s="188" t="s">
        <v>325</v>
      </c>
      <c r="E916" s="189" t="s">
        <v>4408</v>
      </c>
      <c r="F916" s="190" t="s">
        <v>1391</v>
      </c>
      <c r="G916" s="187"/>
      <c r="H916" s="191">
        <v>10</v>
      </c>
      <c r="I916" s="192"/>
      <c r="J916" s="187"/>
      <c r="K916" s="187"/>
      <c r="L916" s="193"/>
      <c r="M916" s="194"/>
      <c r="N916" s="195"/>
      <c r="O916" s="195"/>
      <c r="P916" s="195"/>
      <c r="Q916" s="195"/>
      <c r="R916" s="195"/>
      <c r="S916" s="195"/>
      <c r="T916" s="196"/>
      <c r="AT916" s="197" t="s">
        <v>325</v>
      </c>
      <c r="AU916" s="197" t="s">
        <v>106</v>
      </c>
      <c r="AV916" s="11" t="s">
        <v>106</v>
      </c>
      <c r="AW916" s="11" t="s">
        <v>31</v>
      </c>
      <c r="AX916" s="11" t="s">
        <v>77</v>
      </c>
      <c r="AY916" s="197" t="s">
        <v>310</v>
      </c>
    </row>
    <row r="917" spans="2:65" s="1" customFormat="1" ht="16.5" customHeight="1">
      <c r="B917" s="31"/>
      <c r="C917" s="175" t="s">
        <v>4409</v>
      </c>
      <c r="D917" s="175" t="s">
        <v>317</v>
      </c>
      <c r="E917" s="176" t="s">
        <v>1482</v>
      </c>
      <c r="F917" s="177" t="s">
        <v>1483</v>
      </c>
      <c r="G917" s="178" t="s">
        <v>720</v>
      </c>
      <c r="H917" s="179">
        <v>80</v>
      </c>
      <c r="I917" s="180"/>
      <c r="J917" s="179">
        <f>ROUND(I917*H917,2)</f>
        <v>0</v>
      </c>
      <c r="K917" s="177" t="s">
        <v>402</v>
      </c>
      <c r="L917" s="35"/>
      <c r="M917" s="181" t="s">
        <v>1</v>
      </c>
      <c r="N917" s="182" t="s">
        <v>41</v>
      </c>
      <c r="O917" s="57"/>
      <c r="P917" s="183">
        <f>O917*H917</f>
        <v>0</v>
      </c>
      <c r="Q917" s="183">
        <v>0</v>
      </c>
      <c r="R917" s="183">
        <f>Q917*H917</f>
        <v>0</v>
      </c>
      <c r="S917" s="183">
        <v>0</v>
      </c>
      <c r="T917" s="184">
        <f>S917*H917</f>
        <v>0</v>
      </c>
      <c r="AR917" s="14" t="s">
        <v>314</v>
      </c>
      <c r="AT917" s="14" t="s">
        <v>317</v>
      </c>
      <c r="AU917" s="14" t="s">
        <v>106</v>
      </c>
      <c r="AY917" s="14" t="s">
        <v>310</v>
      </c>
      <c r="BE917" s="185">
        <f>IF(N917="základní",J917,0)</f>
        <v>0</v>
      </c>
      <c r="BF917" s="185">
        <f>IF(N917="snížená",J917,0)</f>
        <v>0</v>
      </c>
      <c r="BG917" s="185">
        <f>IF(N917="zákl. přenesená",J917,0)</f>
        <v>0</v>
      </c>
      <c r="BH917" s="185">
        <f>IF(N917="sníž. přenesená",J917,0)</f>
        <v>0</v>
      </c>
      <c r="BI917" s="185">
        <f>IF(N917="nulová",J917,0)</f>
        <v>0</v>
      </c>
      <c r="BJ917" s="14" t="s">
        <v>106</v>
      </c>
      <c r="BK917" s="185">
        <f>ROUND(I917*H917,2)</f>
        <v>0</v>
      </c>
      <c r="BL917" s="14" t="s">
        <v>314</v>
      </c>
      <c r="BM917" s="14" t="s">
        <v>4410</v>
      </c>
    </row>
    <row r="918" spans="2:51" s="11" customFormat="1" ht="11.25">
      <c r="B918" s="186"/>
      <c r="C918" s="187"/>
      <c r="D918" s="188" t="s">
        <v>325</v>
      </c>
      <c r="E918" s="189" t="s">
        <v>4411</v>
      </c>
      <c r="F918" s="190" t="s">
        <v>4394</v>
      </c>
      <c r="G918" s="187"/>
      <c r="H918" s="191">
        <v>80</v>
      </c>
      <c r="I918" s="192"/>
      <c r="J918" s="187"/>
      <c r="K918" s="187"/>
      <c r="L918" s="193"/>
      <c r="M918" s="194"/>
      <c r="N918" s="195"/>
      <c r="O918" s="195"/>
      <c r="P918" s="195"/>
      <c r="Q918" s="195"/>
      <c r="R918" s="195"/>
      <c r="S918" s="195"/>
      <c r="T918" s="196"/>
      <c r="AT918" s="197" t="s">
        <v>325</v>
      </c>
      <c r="AU918" s="197" t="s">
        <v>106</v>
      </c>
      <c r="AV918" s="11" t="s">
        <v>106</v>
      </c>
      <c r="AW918" s="11" t="s">
        <v>31</v>
      </c>
      <c r="AX918" s="11" t="s">
        <v>77</v>
      </c>
      <c r="AY918" s="197" t="s">
        <v>310</v>
      </c>
    </row>
    <row r="919" spans="2:65" s="1" customFormat="1" ht="16.5" customHeight="1">
      <c r="B919" s="31"/>
      <c r="C919" s="175" t="s">
        <v>4412</v>
      </c>
      <c r="D919" s="175" t="s">
        <v>317</v>
      </c>
      <c r="E919" s="176" t="s">
        <v>1488</v>
      </c>
      <c r="F919" s="177" t="s">
        <v>1489</v>
      </c>
      <c r="G919" s="178" t="s">
        <v>720</v>
      </c>
      <c r="H919" s="179">
        <v>20</v>
      </c>
      <c r="I919" s="180"/>
      <c r="J919" s="179">
        <f>ROUND(I919*H919,2)</f>
        <v>0</v>
      </c>
      <c r="K919" s="177" t="s">
        <v>402</v>
      </c>
      <c r="L919" s="35"/>
      <c r="M919" s="181" t="s">
        <v>1</v>
      </c>
      <c r="N919" s="182" t="s">
        <v>41</v>
      </c>
      <c r="O919" s="57"/>
      <c r="P919" s="183">
        <f>O919*H919</f>
        <v>0</v>
      </c>
      <c r="Q919" s="183">
        <v>0</v>
      </c>
      <c r="R919" s="183">
        <f>Q919*H919</f>
        <v>0</v>
      </c>
      <c r="S919" s="183">
        <v>0</v>
      </c>
      <c r="T919" s="184">
        <f>S919*H919</f>
        <v>0</v>
      </c>
      <c r="AR919" s="14" t="s">
        <v>314</v>
      </c>
      <c r="AT919" s="14" t="s">
        <v>317</v>
      </c>
      <c r="AU919" s="14" t="s">
        <v>106</v>
      </c>
      <c r="AY919" s="14" t="s">
        <v>310</v>
      </c>
      <c r="BE919" s="185">
        <f>IF(N919="základní",J919,0)</f>
        <v>0</v>
      </c>
      <c r="BF919" s="185">
        <f>IF(N919="snížená",J919,0)</f>
        <v>0</v>
      </c>
      <c r="BG919" s="185">
        <f>IF(N919="zákl. přenesená",J919,0)</f>
        <v>0</v>
      </c>
      <c r="BH919" s="185">
        <f>IF(N919="sníž. přenesená",J919,0)</f>
        <v>0</v>
      </c>
      <c r="BI919" s="185">
        <f>IF(N919="nulová",J919,0)</f>
        <v>0</v>
      </c>
      <c r="BJ919" s="14" t="s">
        <v>106</v>
      </c>
      <c r="BK919" s="185">
        <f>ROUND(I919*H919,2)</f>
        <v>0</v>
      </c>
      <c r="BL919" s="14" t="s">
        <v>314</v>
      </c>
      <c r="BM919" s="14" t="s">
        <v>4413</v>
      </c>
    </row>
    <row r="920" spans="2:51" s="11" customFormat="1" ht="11.25">
      <c r="B920" s="186"/>
      <c r="C920" s="187"/>
      <c r="D920" s="188" t="s">
        <v>325</v>
      </c>
      <c r="E920" s="189" t="s">
        <v>4414</v>
      </c>
      <c r="F920" s="190" t="s">
        <v>4415</v>
      </c>
      <c r="G920" s="187"/>
      <c r="H920" s="191">
        <v>20</v>
      </c>
      <c r="I920" s="192"/>
      <c r="J920" s="187"/>
      <c r="K920" s="187"/>
      <c r="L920" s="193"/>
      <c r="M920" s="194"/>
      <c r="N920" s="195"/>
      <c r="O920" s="195"/>
      <c r="P920" s="195"/>
      <c r="Q920" s="195"/>
      <c r="R920" s="195"/>
      <c r="S920" s="195"/>
      <c r="T920" s="196"/>
      <c r="AT920" s="197" t="s">
        <v>325</v>
      </c>
      <c r="AU920" s="197" t="s">
        <v>106</v>
      </c>
      <c r="AV920" s="11" t="s">
        <v>106</v>
      </c>
      <c r="AW920" s="11" t="s">
        <v>31</v>
      </c>
      <c r="AX920" s="11" t="s">
        <v>77</v>
      </c>
      <c r="AY920" s="197" t="s">
        <v>310</v>
      </c>
    </row>
    <row r="921" spans="2:65" s="1" customFormat="1" ht="16.5" customHeight="1">
      <c r="B921" s="31"/>
      <c r="C921" s="175" t="s">
        <v>4416</v>
      </c>
      <c r="D921" s="175" t="s">
        <v>317</v>
      </c>
      <c r="E921" s="176" t="s">
        <v>1494</v>
      </c>
      <c r="F921" s="177" t="s">
        <v>1495</v>
      </c>
      <c r="G921" s="178" t="s">
        <v>720</v>
      </c>
      <c r="H921" s="179">
        <v>10</v>
      </c>
      <c r="I921" s="180"/>
      <c r="J921" s="179">
        <f>ROUND(I921*H921,2)</f>
        <v>0</v>
      </c>
      <c r="K921" s="177" t="s">
        <v>402</v>
      </c>
      <c r="L921" s="35"/>
      <c r="M921" s="181" t="s">
        <v>1</v>
      </c>
      <c r="N921" s="182" t="s">
        <v>41</v>
      </c>
      <c r="O921" s="57"/>
      <c r="P921" s="183">
        <f>O921*H921</f>
        <v>0</v>
      </c>
      <c r="Q921" s="183">
        <v>0</v>
      </c>
      <c r="R921" s="183">
        <f>Q921*H921</f>
        <v>0</v>
      </c>
      <c r="S921" s="183">
        <v>0</v>
      </c>
      <c r="T921" s="184">
        <f>S921*H921</f>
        <v>0</v>
      </c>
      <c r="AR921" s="14" t="s">
        <v>314</v>
      </c>
      <c r="AT921" s="14" t="s">
        <v>317</v>
      </c>
      <c r="AU921" s="14" t="s">
        <v>106</v>
      </c>
      <c r="AY921" s="14" t="s">
        <v>310</v>
      </c>
      <c r="BE921" s="185">
        <f>IF(N921="základní",J921,0)</f>
        <v>0</v>
      </c>
      <c r="BF921" s="185">
        <f>IF(N921="snížená",J921,0)</f>
        <v>0</v>
      </c>
      <c r="BG921" s="185">
        <f>IF(N921="zákl. přenesená",J921,0)</f>
        <v>0</v>
      </c>
      <c r="BH921" s="185">
        <f>IF(N921="sníž. přenesená",J921,0)</f>
        <v>0</v>
      </c>
      <c r="BI921" s="185">
        <f>IF(N921="nulová",J921,0)</f>
        <v>0</v>
      </c>
      <c r="BJ921" s="14" t="s">
        <v>106</v>
      </c>
      <c r="BK921" s="185">
        <f>ROUND(I921*H921,2)</f>
        <v>0</v>
      </c>
      <c r="BL921" s="14" t="s">
        <v>314</v>
      </c>
      <c r="BM921" s="14" t="s">
        <v>4417</v>
      </c>
    </row>
    <row r="922" spans="2:51" s="11" customFormat="1" ht="11.25">
      <c r="B922" s="186"/>
      <c r="C922" s="187"/>
      <c r="D922" s="188" t="s">
        <v>325</v>
      </c>
      <c r="E922" s="189" t="s">
        <v>4418</v>
      </c>
      <c r="F922" s="190" t="s">
        <v>1391</v>
      </c>
      <c r="G922" s="187"/>
      <c r="H922" s="191">
        <v>10</v>
      </c>
      <c r="I922" s="192"/>
      <c r="J922" s="187"/>
      <c r="K922" s="187"/>
      <c r="L922" s="193"/>
      <c r="M922" s="194"/>
      <c r="N922" s="195"/>
      <c r="O922" s="195"/>
      <c r="P922" s="195"/>
      <c r="Q922" s="195"/>
      <c r="R922" s="195"/>
      <c r="S922" s="195"/>
      <c r="T922" s="196"/>
      <c r="AT922" s="197" t="s">
        <v>325</v>
      </c>
      <c r="AU922" s="197" t="s">
        <v>106</v>
      </c>
      <c r="AV922" s="11" t="s">
        <v>106</v>
      </c>
      <c r="AW922" s="11" t="s">
        <v>31</v>
      </c>
      <c r="AX922" s="11" t="s">
        <v>77</v>
      </c>
      <c r="AY922" s="197" t="s">
        <v>310</v>
      </c>
    </row>
    <row r="923" spans="2:65" s="1" customFormat="1" ht="16.5" customHeight="1">
      <c r="B923" s="31"/>
      <c r="C923" s="175" t="s">
        <v>4419</v>
      </c>
      <c r="D923" s="175" t="s">
        <v>317</v>
      </c>
      <c r="E923" s="176" t="s">
        <v>1500</v>
      </c>
      <c r="F923" s="177" t="s">
        <v>1417</v>
      </c>
      <c r="G923" s="178" t="s">
        <v>720</v>
      </c>
      <c r="H923" s="179">
        <v>10</v>
      </c>
      <c r="I923" s="180"/>
      <c r="J923" s="179">
        <f>ROUND(I923*H923,2)</f>
        <v>0</v>
      </c>
      <c r="K923" s="177" t="s">
        <v>402</v>
      </c>
      <c r="L923" s="35"/>
      <c r="M923" s="181" t="s">
        <v>1</v>
      </c>
      <c r="N923" s="182" t="s">
        <v>41</v>
      </c>
      <c r="O923" s="57"/>
      <c r="P923" s="183">
        <f>O923*H923</f>
        <v>0</v>
      </c>
      <c r="Q923" s="183">
        <v>0</v>
      </c>
      <c r="R923" s="183">
        <f>Q923*H923</f>
        <v>0</v>
      </c>
      <c r="S923" s="183">
        <v>0</v>
      </c>
      <c r="T923" s="184">
        <f>S923*H923</f>
        <v>0</v>
      </c>
      <c r="AR923" s="14" t="s">
        <v>314</v>
      </c>
      <c r="AT923" s="14" t="s">
        <v>317</v>
      </c>
      <c r="AU923" s="14" t="s">
        <v>106</v>
      </c>
      <c r="AY923" s="14" t="s">
        <v>310</v>
      </c>
      <c r="BE923" s="185">
        <f>IF(N923="základní",J923,0)</f>
        <v>0</v>
      </c>
      <c r="BF923" s="185">
        <f>IF(N923="snížená",J923,0)</f>
        <v>0</v>
      </c>
      <c r="BG923" s="185">
        <f>IF(N923="zákl. přenesená",J923,0)</f>
        <v>0</v>
      </c>
      <c r="BH923" s="185">
        <f>IF(N923="sníž. přenesená",J923,0)</f>
        <v>0</v>
      </c>
      <c r="BI923" s="185">
        <f>IF(N923="nulová",J923,0)</f>
        <v>0</v>
      </c>
      <c r="BJ923" s="14" t="s">
        <v>106</v>
      </c>
      <c r="BK923" s="185">
        <f>ROUND(I923*H923,2)</f>
        <v>0</v>
      </c>
      <c r="BL923" s="14" t="s">
        <v>314</v>
      </c>
      <c r="BM923" s="14" t="s">
        <v>4420</v>
      </c>
    </row>
    <row r="924" spans="2:51" s="11" customFormat="1" ht="11.25">
      <c r="B924" s="186"/>
      <c r="C924" s="187"/>
      <c r="D924" s="188" t="s">
        <v>325</v>
      </c>
      <c r="E924" s="189" t="s">
        <v>4421</v>
      </c>
      <c r="F924" s="190" t="s">
        <v>1391</v>
      </c>
      <c r="G924" s="187"/>
      <c r="H924" s="191">
        <v>10</v>
      </c>
      <c r="I924" s="192"/>
      <c r="J924" s="187"/>
      <c r="K924" s="187"/>
      <c r="L924" s="193"/>
      <c r="M924" s="194"/>
      <c r="N924" s="195"/>
      <c r="O924" s="195"/>
      <c r="P924" s="195"/>
      <c r="Q924" s="195"/>
      <c r="R924" s="195"/>
      <c r="S924" s="195"/>
      <c r="T924" s="196"/>
      <c r="AT924" s="197" t="s">
        <v>325</v>
      </c>
      <c r="AU924" s="197" t="s">
        <v>106</v>
      </c>
      <c r="AV924" s="11" t="s">
        <v>106</v>
      </c>
      <c r="AW924" s="11" t="s">
        <v>31</v>
      </c>
      <c r="AX924" s="11" t="s">
        <v>77</v>
      </c>
      <c r="AY924" s="197" t="s">
        <v>310</v>
      </c>
    </row>
    <row r="925" spans="2:65" s="1" customFormat="1" ht="16.5" customHeight="1">
      <c r="B925" s="31"/>
      <c r="C925" s="175" t="s">
        <v>4422</v>
      </c>
      <c r="D925" s="175" t="s">
        <v>317</v>
      </c>
      <c r="E925" s="176" t="s">
        <v>1504</v>
      </c>
      <c r="F925" s="177" t="s">
        <v>4423</v>
      </c>
      <c r="G925" s="178" t="s">
        <v>422</v>
      </c>
      <c r="H925" s="179">
        <v>200</v>
      </c>
      <c r="I925" s="180"/>
      <c r="J925" s="179">
        <f>ROUND(I925*H925,2)</f>
        <v>0</v>
      </c>
      <c r="K925" s="177" t="s">
        <v>402</v>
      </c>
      <c r="L925" s="35"/>
      <c r="M925" s="181" t="s">
        <v>1</v>
      </c>
      <c r="N925" s="182" t="s">
        <v>41</v>
      </c>
      <c r="O925" s="57"/>
      <c r="P925" s="183">
        <f>O925*H925</f>
        <v>0</v>
      </c>
      <c r="Q925" s="183">
        <v>0</v>
      </c>
      <c r="R925" s="183">
        <f>Q925*H925</f>
        <v>0</v>
      </c>
      <c r="S925" s="183">
        <v>0</v>
      </c>
      <c r="T925" s="184">
        <f>S925*H925</f>
        <v>0</v>
      </c>
      <c r="AR925" s="14" t="s">
        <v>314</v>
      </c>
      <c r="AT925" s="14" t="s">
        <v>317</v>
      </c>
      <c r="AU925" s="14" t="s">
        <v>106</v>
      </c>
      <c r="AY925" s="14" t="s">
        <v>310</v>
      </c>
      <c r="BE925" s="185">
        <f>IF(N925="základní",J925,0)</f>
        <v>0</v>
      </c>
      <c r="BF925" s="185">
        <f>IF(N925="snížená",J925,0)</f>
        <v>0</v>
      </c>
      <c r="BG925" s="185">
        <f>IF(N925="zákl. přenesená",J925,0)</f>
        <v>0</v>
      </c>
      <c r="BH925" s="185">
        <f>IF(N925="sníž. přenesená",J925,0)</f>
        <v>0</v>
      </c>
      <c r="BI925" s="185">
        <f>IF(N925="nulová",J925,0)</f>
        <v>0</v>
      </c>
      <c r="BJ925" s="14" t="s">
        <v>106</v>
      </c>
      <c r="BK925" s="185">
        <f>ROUND(I925*H925,2)</f>
        <v>0</v>
      </c>
      <c r="BL925" s="14" t="s">
        <v>314</v>
      </c>
      <c r="BM925" s="14" t="s">
        <v>4424</v>
      </c>
    </row>
    <row r="926" spans="2:51" s="11" customFormat="1" ht="11.25">
      <c r="B926" s="186"/>
      <c r="C926" s="187"/>
      <c r="D926" s="188" t="s">
        <v>325</v>
      </c>
      <c r="E926" s="189" t="s">
        <v>4425</v>
      </c>
      <c r="F926" s="190" t="s">
        <v>4392</v>
      </c>
      <c r="G926" s="187"/>
      <c r="H926" s="191">
        <v>200</v>
      </c>
      <c r="I926" s="192"/>
      <c r="J926" s="187"/>
      <c r="K926" s="187"/>
      <c r="L926" s="193"/>
      <c r="M926" s="194"/>
      <c r="N926" s="195"/>
      <c r="O926" s="195"/>
      <c r="P926" s="195"/>
      <c r="Q926" s="195"/>
      <c r="R926" s="195"/>
      <c r="S926" s="195"/>
      <c r="T926" s="196"/>
      <c r="AT926" s="197" t="s">
        <v>325</v>
      </c>
      <c r="AU926" s="197" t="s">
        <v>106</v>
      </c>
      <c r="AV926" s="11" t="s">
        <v>106</v>
      </c>
      <c r="AW926" s="11" t="s">
        <v>31</v>
      </c>
      <c r="AX926" s="11" t="s">
        <v>77</v>
      </c>
      <c r="AY926" s="197" t="s">
        <v>310</v>
      </c>
    </row>
    <row r="927" spans="2:65" s="1" customFormat="1" ht="16.5" customHeight="1">
      <c r="B927" s="31"/>
      <c r="C927" s="175" t="s">
        <v>4426</v>
      </c>
      <c r="D927" s="175" t="s">
        <v>317</v>
      </c>
      <c r="E927" s="176" t="s">
        <v>1509</v>
      </c>
      <c r="F927" s="177" t="s">
        <v>1510</v>
      </c>
      <c r="G927" s="178" t="s">
        <v>401</v>
      </c>
      <c r="H927" s="179">
        <v>40</v>
      </c>
      <c r="I927" s="180"/>
      <c r="J927" s="179">
        <f>ROUND(I927*H927,2)</f>
        <v>0</v>
      </c>
      <c r="K927" s="177" t="s">
        <v>402</v>
      </c>
      <c r="L927" s="35"/>
      <c r="M927" s="181" t="s">
        <v>1</v>
      </c>
      <c r="N927" s="182" t="s">
        <v>41</v>
      </c>
      <c r="O927" s="57"/>
      <c r="P927" s="183">
        <f>O927*H927</f>
        <v>0</v>
      </c>
      <c r="Q927" s="183">
        <v>0</v>
      </c>
      <c r="R927" s="183">
        <f>Q927*H927</f>
        <v>0</v>
      </c>
      <c r="S927" s="183">
        <v>0</v>
      </c>
      <c r="T927" s="184">
        <f>S927*H927</f>
        <v>0</v>
      </c>
      <c r="AR927" s="14" t="s">
        <v>314</v>
      </c>
      <c r="AT927" s="14" t="s">
        <v>317</v>
      </c>
      <c r="AU927" s="14" t="s">
        <v>106</v>
      </c>
      <c r="AY927" s="14" t="s">
        <v>310</v>
      </c>
      <c r="BE927" s="185">
        <f>IF(N927="základní",J927,0)</f>
        <v>0</v>
      </c>
      <c r="BF927" s="185">
        <f>IF(N927="snížená",J927,0)</f>
        <v>0</v>
      </c>
      <c r="BG927" s="185">
        <f>IF(N927="zákl. přenesená",J927,0)</f>
        <v>0</v>
      </c>
      <c r="BH927" s="185">
        <f>IF(N927="sníž. přenesená",J927,0)</f>
        <v>0</v>
      </c>
      <c r="BI927" s="185">
        <f>IF(N927="nulová",J927,0)</f>
        <v>0</v>
      </c>
      <c r="BJ927" s="14" t="s">
        <v>106</v>
      </c>
      <c r="BK927" s="185">
        <f>ROUND(I927*H927,2)</f>
        <v>0</v>
      </c>
      <c r="BL927" s="14" t="s">
        <v>314</v>
      </c>
      <c r="BM927" s="14" t="s">
        <v>4427</v>
      </c>
    </row>
    <row r="928" spans="2:63" s="10" customFormat="1" ht="22.9" customHeight="1">
      <c r="B928" s="159"/>
      <c r="C928" s="160"/>
      <c r="D928" s="161" t="s">
        <v>68</v>
      </c>
      <c r="E928" s="173" t="s">
        <v>1343</v>
      </c>
      <c r="F928" s="173" t="s">
        <v>1344</v>
      </c>
      <c r="G928" s="160"/>
      <c r="H928" s="160"/>
      <c r="I928" s="163"/>
      <c r="J928" s="174">
        <f>BK928</f>
        <v>0</v>
      </c>
      <c r="K928" s="160"/>
      <c r="L928" s="165"/>
      <c r="M928" s="166"/>
      <c r="N928" s="167"/>
      <c r="O928" s="167"/>
      <c r="P928" s="168">
        <f>SUM(P929:P955)</f>
        <v>0</v>
      </c>
      <c r="Q928" s="167"/>
      <c r="R928" s="168">
        <f>SUM(R929:R955)</f>
        <v>0</v>
      </c>
      <c r="S928" s="167"/>
      <c r="T928" s="169">
        <f>SUM(T929:T955)</f>
        <v>0</v>
      </c>
      <c r="AR928" s="170" t="s">
        <v>314</v>
      </c>
      <c r="AT928" s="171" t="s">
        <v>68</v>
      </c>
      <c r="AU928" s="171" t="s">
        <v>77</v>
      </c>
      <c r="AY928" s="170" t="s">
        <v>310</v>
      </c>
      <c r="BK928" s="172">
        <f>SUM(BK929:BK955)</f>
        <v>0</v>
      </c>
    </row>
    <row r="929" spans="2:65" s="1" customFormat="1" ht="16.5" customHeight="1">
      <c r="B929" s="31"/>
      <c r="C929" s="208" t="s">
        <v>4428</v>
      </c>
      <c r="D929" s="208" t="s">
        <v>422</v>
      </c>
      <c r="E929" s="209" t="s">
        <v>4429</v>
      </c>
      <c r="F929" s="210" t="s">
        <v>1347</v>
      </c>
      <c r="G929" s="211" t="s">
        <v>422</v>
      </c>
      <c r="H929" s="212">
        <v>320</v>
      </c>
      <c r="I929" s="213"/>
      <c r="J929" s="212">
        <f>ROUND(I929*H929,2)</f>
        <v>0</v>
      </c>
      <c r="K929" s="210" t="s">
        <v>402</v>
      </c>
      <c r="L929" s="214"/>
      <c r="M929" s="215" t="s">
        <v>1</v>
      </c>
      <c r="N929" s="216" t="s">
        <v>41</v>
      </c>
      <c r="O929" s="57"/>
      <c r="P929" s="183">
        <f>O929*H929</f>
        <v>0</v>
      </c>
      <c r="Q929" s="183">
        <v>0</v>
      </c>
      <c r="R929" s="183">
        <f>Q929*H929</f>
        <v>0</v>
      </c>
      <c r="S929" s="183">
        <v>0</v>
      </c>
      <c r="T929" s="184">
        <f>S929*H929</f>
        <v>0</v>
      </c>
      <c r="AR929" s="14" t="s">
        <v>391</v>
      </c>
      <c r="AT929" s="14" t="s">
        <v>422</v>
      </c>
      <c r="AU929" s="14" t="s">
        <v>106</v>
      </c>
      <c r="AY929" s="14" t="s">
        <v>310</v>
      </c>
      <c r="BE929" s="185">
        <f>IF(N929="základní",J929,0)</f>
        <v>0</v>
      </c>
      <c r="BF929" s="185">
        <f>IF(N929="snížená",J929,0)</f>
        <v>0</v>
      </c>
      <c r="BG929" s="185">
        <f>IF(N929="zákl. přenesená",J929,0)</f>
        <v>0</v>
      </c>
      <c r="BH929" s="185">
        <f>IF(N929="sníž. přenesená",J929,0)</f>
        <v>0</v>
      </c>
      <c r="BI929" s="185">
        <f>IF(N929="nulová",J929,0)</f>
        <v>0</v>
      </c>
      <c r="BJ929" s="14" t="s">
        <v>106</v>
      </c>
      <c r="BK929" s="185">
        <f>ROUND(I929*H929,2)</f>
        <v>0</v>
      </c>
      <c r="BL929" s="14" t="s">
        <v>314</v>
      </c>
      <c r="BM929" s="14" t="s">
        <v>4430</v>
      </c>
    </row>
    <row r="930" spans="2:51" s="11" customFormat="1" ht="11.25">
      <c r="B930" s="186"/>
      <c r="C930" s="187"/>
      <c r="D930" s="188" t="s">
        <v>325</v>
      </c>
      <c r="E930" s="189" t="s">
        <v>4431</v>
      </c>
      <c r="F930" s="190" t="s">
        <v>4432</v>
      </c>
      <c r="G930" s="187"/>
      <c r="H930" s="191">
        <v>320</v>
      </c>
      <c r="I930" s="192"/>
      <c r="J930" s="187"/>
      <c r="K930" s="187"/>
      <c r="L930" s="193"/>
      <c r="M930" s="194"/>
      <c r="N930" s="195"/>
      <c r="O930" s="195"/>
      <c r="P930" s="195"/>
      <c r="Q930" s="195"/>
      <c r="R930" s="195"/>
      <c r="S930" s="195"/>
      <c r="T930" s="196"/>
      <c r="AT930" s="197" t="s">
        <v>325</v>
      </c>
      <c r="AU930" s="197" t="s">
        <v>106</v>
      </c>
      <c r="AV930" s="11" t="s">
        <v>106</v>
      </c>
      <c r="AW930" s="11" t="s">
        <v>31</v>
      </c>
      <c r="AX930" s="11" t="s">
        <v>77</v>
      </c>
      <c r="AY930" s="197" t="s">
        <v>310</v>
      </c>
    </row>
    <row r="931" spans="2:65" s="1" customFormat="1" ht="16.5" customHeight="1">
      <c r="B931" s="31"/>
      <c r="C931" s="208" t="s">
        <v>4433</v>
      </c>
      <c r="D931" s="208" t="s">
        <v>422</v>
      </c>
      <c r="E931" s="209" t="s">
        <v>4434</v>
      </c>
      <c r="F931" s="210" t="s">
        <v>3077</v>
      </c>
      <c r="G931" s="211" t="s">
        <v>422</v>
      </c>
      <c r="H931" s="212">
        <v>60</v>
      </c>
      <c r="I931" s="213"/>
      <c r="J931" s="212">
        <f>ROUND(I931*H931,2)</f>
        <v>0</v>
      </c>
      <c r="K931" s="210" t="s">
        <v>402</v>
      </c>
      <c r="L931" s="214"/>
      <c r="M931" s="215" t="s">
        <v>1</v>
      </c>
      <c r="N931" s="216" t="s">
        <v>41</v>
      </c>
      <c r="O931" s="57"/>
      <c r="P931" s="183">
        <f>O931*H931</f>
        <v>0</v>
      </c>
      <c r="Q931" s="183">
        <v>0</v>
      </c>
      <c r="R931" s="183">
        <f>Q931*H931</f>
        <v>0</v>
      </c>
      <c r="S931" s="183">
        <v>0</v>
      </c>
      <c r="T931" s="184">
        <f>S931*H931</f>
        <v>0</v>
      </c>
      <c r="AR931" s="14" t="s">
        <v>391</v>
      </c>
      <c r="AT931" s="14" t="s">
        <v>422</v>
      </c>
      <c r="AU931" s="14" t="s">
        <v>106</v>
      </c>
      <c r="AY931" s="14" t="s">
        <v>310</v>
      </c>
      <c r="BE931" s="185">
        <f>IF(N931="základní",J931,0)</f>
        <v>0</v>
      </c>
      <c r="BF931" s="185">
        <f>IF(N931="snížená",J931,0)</f>
        <v>0</v>
      </c>
      <c r="BG931" s="185">
        <f>IF(N931="zákl. přenesená",J931,0)</f>
        <v>0</v>
      </c>
      <c r="BH931" s="185">
        <f>IF(N931="sníž. přenesená",J931,0)</f>
        <v>0</v>
      </c>
      <c r="BI931" s="185">
        <f>IF(N931="nulová",J931,0)</f>
        <v>0</v>
      </c>
      <c r="BJ931" s="14" t="s">
        <v>106</v>
      </c>
      <c r="BK931" s="185">
        <f>ROUND(I931*H931,2)</f>
        <v>0</v>
      </c>
      <c r="BL931" s="14" t="s">
        <v>314</v>
      </c>
      <c r="BM931" s="14" t="s">
        <v>4435</v>
      </c>
    </row>
    <row r="932" spans="2:51" s="11" customFormat="1" ht="11.25">
      <c r="B932" s="186"/>
      <c r="C932" s="187"/>
      <c r="D932" s="188" t="s">
        <v>325</v>
      </c>
      <c r="E932" s="189" t="s">
        <v>4436</v>
      </c>
      <c r="F932" s="190" t="s">
        <v>4437</v>
      </c>
      <c r="G932" s="187"/>
      <c r="H932" s="191">
        <v>60</v>
      </c>
      <c r="I932" s="192"/>
      <c r="J932" s="187"/>
      <c r="K932" s="187"/>
      <c r="L932" s="193"/>
      <c r="M932" s="194"/>
      <c r="N932" s="195"/>
      <c r="O932" s="195"/>
      <c r="P932" s="195"/>
      <c r="Q932" s="195"/>
      <c r="R932" s="195"/>
      <c r="S932" s="195"/>
      <c r="T932" s="196"/>
      <c r="AT932" s="197" t="s">
        <v>325</v>
      </c>
      <c r="AU932" s="197" t="s">
        <v>106</v>
      </c>
      <c r="AV932" s="11" t="s">
        <v>106</v>
      </c>
      <c r="AW932" s="11" t="s">
        <v>31</v>
      </c>
      <c r="AX932" s="11" t="s">
        <v>77</v>
      </c>
      <c r="AY932" s="197" t="s">
        <v>310</v>
      </c>
    </row>
    <row r="933" spans="2:65" s="1" customFormat="1" ht="16.5" customHeight="1">
      <c r="B933" s="31"/>
      <c r="C933" s="208" t="s">
        <v>4438</v>
      </c>
      <c r="D933" s="208" t="s">
        <v>422</v>
      </c>
      <c r="E933" s="209" t="s">
        <v>4439</v>
      </c>
      <c r="F933" s="210" t="s">
        <v>1359</v>
      </c>
      <c r="G933" s="211" t="s">
        <v>422</v>
      </c>
      <c r="H933" s="212">
        <v>200</v>
      </c>
      <c r="I933" s="213"/>
      <c r="J933" s="212">
        <f>ROUND(I933*H933,2)</f>
        <v>0</v>
      </c>
      <c r="K933" s="210" t="s">
        <v>402</v>
      </c>
      <c r="L933" s="214"/>
      <c r="M933" s="215" t="s">
        <v>1</v>
      </c>
      <c r="N933" s="216" t="s">
        <v>41</v>
      </c>
      <c r="O933" s="57"/>
      <c r="P933" s="183">
        <f>O933*H933</f>
        <v>0</v>
      </c>
      <c r="Q933" s="183">
        <v>0</v>
      </c>
      <c r="R933" s="183">
        <f>Q933*H933</f>
        <v>0</v>
      </c>
      <c r="S933" s="183">
        <v>0</v>
      </c>
      <c r="T933" s="184">
        <f>S933*H933</f>
        <v>0</v>
      </c>
      <c r="AR933" s="14" t="s">
        <v>391</v>
      </c>
      <c r="AT933" s="14" t="s">
        <v>422</v>
      </c>
      <c r="AU933" s="14" t="s">
        <v>106</v>
      </c>
      <c r="AY933" s="14" t="s">
        <v>310</v>
      </c>
      <c r="BE933" s="185">
        <f>IF(N933="základní",J933,0)</f>
        <v>0</v>
      </c>
      <c r="BF933" s="185">
        <f>IF(N933="snížená",J933,0)</f>
        <v>0</v>
      </c>
      <c r="BG933" s="185">
        <f>IF(N933="zákl. přenesená",J933,0)</f>
        <v>0</v>
      </c>
      <c r="BH933" s="185">
        <f>IF(N933="sníž. přenesená",J933,0)</f>
        <v>0</v>
      </c>
      <c r="BI933" s="185">
        <f>IF(N933="nulová",J933,0)</f>
        <v>0</v>
      </c>
      <c r="BJ933" s="14" t="s">
        <v>106</v>
      </c>
      <c r="BK933" s="185">
        <f>ROUND(I933*H933,2)</f>
        <v>0</v>
      </c>
      <c r="BL933" s="14" t="s">
        <v>314</v>
      </c>
      <c r="BM933" s="14" t="s">
        <v>4440</v>
      </c>
    </row>
    <row r="934" spans="2:51" s="11" customFormat="1" ht="11.25">
      <c r="B934" s="186"/>
      <c r="C934" s="187"/>
      <c r="D934" s="188" t="s">
        <v>325</v>
      </c>
      <c r="E934" s="189" t="s">
        <v>4441</v>
      </c>
      <c r="F934" s="190" t="s">
        <v>4442</v>
      </c>
      <c r="G934" s="187"/>
      <c r="H934" s="191">
        <v>200</v>
      </c>
      <c r="I934" s="192"/>
      <c r="J934" s="187"/>
      <c r="K934" s="187"/>
      <c r="L934" s="193"/>
      <c r="M934" s="194"/>
      <c r="N934" s="195"/>
      <c r="O934" s="195"/>
      <c r="P934" s="195"/>
      <c r="Q934" s="195"/>
      <c r="R934" s="195"/>
      <c r="S934" s="195"/>
      <c r="T934" s="196"/>
      <c r="AT934" s="197" t="s">
        <v>325</v>
      </c>
      <c r="AU934" s="197" t="s">
        <v>106</v>
      </c>
      <c r="AV934" s="11" t="s">
        <v>106</v>
      </c>
      <c r="AW934" s="11" t="s">
        <v>31</v>
      </c>
      <c r="AX934" s="11" t="s">
        <v>77</v>
      </c>
      <c r="AY934" s="197" t="s">
        <v>310</v>
      </c>
    </row>
    <row r="935" spans="2:65" s="1" customFormat="1" ht="16.5" customHeight="1">
      <c r="B935" s="31"/>
      <c r="C935" s="208" t="s">
        <v>4443</v>
      </c>
      <c r="D935" s="208" t="s">
        <v>422</v>
      </c>
      <c r="E935" s="209" t="s">
        <v>4444</v>
      </c>
      <c r="F935" s="210" t="s">
        <v>1365</v>
      </c>
      <c r="G935" s="211" t="s">
        <v>720</v>
      </c>
      <c r="H935" s="212">
        <v>80</v>
      </c>
      <c r="I935" s="213"/>
      <c r="J935" s="212">
        <f>ROUND(I935*H935,2)</f>
        <v>0</v>
      </c>
      <c r="K935" s="210" t="s">
        <v>402</v>
      </c>
      <c r="L935" s="214"/>
      <c r="M935" s="215" t="s">
        <v>1</v>
      </c>
      <c r="N935" s="216" t="s">
        <v>41</v>
      </c>
      <c r="O935" s="57"/>
      <c r="P935" s="183">
        <f>O935*H935</f>
        <v>0</v>
      </c>
      <c r="Q935" s="183">
        <v>0</v>
      </c>
      <c r="R935" s="183">
        <f>Q935*H935</f>
        <v>0</v>
      </c>
      <c r="S935" s="183">
        <v>0</v>
      </c>
      <c r="T935" s="184">
        <f>S935*H935</f>
        <v>0</v>
      </c>
      <c r="AR935" s="14" t="s">
        <v>391</v>
      </c>
      <c r="AT935" s="14" t="s">
        <v>422</v>
      </c>
      <c r="AU935" s="14" t="s">
        <v>106</v>
      </c>
      <c r="AY935" s="14" t="s">
        <v>310</v>
      </c>
      <c r="BE935" s="185">
        <f>IF(N935="základní",J935,0)</f>
        <v>0</v>
      </c>
      <c r="BF935" s="185">
        <f>IF(N935="snížená",J935,0)</f>
        <v>0</v>
      </c>
      <c r="BG935" s="185">
        <f>IF(N935="zákl. přenesená",J935,0)</f>
        <v>0</v>
      </c>
      <c r="BH935" s="185">
        <f>IF(N935="sníž. přenesená",J935,0)</f>
        <v>0</v>
      </c>
      <c r="BI935" s="185">
        <f>IF(N935="nulová",J935,0)</f>
        <v>0</v>
      </c>
      <c r="BJ935" s="14" t="s">
        <v>106</v>
      </c>
      <c r="BK935" s="185">
        <f>ROUND(I935*H935,2)</f>
        <v>0</v>
      </c>
      <c r="BL935" s="14" t="s">
        <v>314</v>
      </c>
      <c r="BM935" s="14" t="s">
        <v>4445</v>
      </c>
    </row>
    <row r="936" spans="2:51" s="11" customFormat="1" ht="11.25">
      <c r="B936" s="186"/>
      <c r="C936" s="187"/>
      <c r="D936" s="188" t="s">
        <v>325</v>
      </c>
      <c r="E936" s="189" t="s">
        <v>4446</v>
      </c>
      <c r="F936" s="190" t="s">
        <v>4447</v>
      </c>
      <c r="G936" s="187"/>
      <c r="H936" s="191">
        <v>80</v>
      </c>
      <c r="I936" s="192"/>
      <c r="J936" s="187"/>
      <c r="K936" s="187"/>
      <c r="L936" s="193"/>
      <c r="M936" s="194"/>
      <c r="N936" s="195"/>
      <c r="O936" s="195"/>
      <c r="P936" s="195"/>
      <c r="Q936" s="195"/>
      <c r="R936" s="195"/>
      <c r="S936" s="195"/>
      <c r="T936" s="196"/>
      <c r="AT936" s="197" t="s">
        <v>325</v>
      </c>
      <c r="AU936" s="197" t="s">
        <v>106</v>
      </c>
      <c r="AV936" s="11" t="s">
        <v>106</v>
      </c>
      <c r="AW936" s="11" t="s">
        <v>31</v>
      </c>
      <c r="AX936" s="11" t="s">
        <v>77</v>
      </c>
      <c r="AY936" s="197" t="s">
        <v>310</v>
      </c>
    </row>
    <row r="937" spans="2:65" s="1" customFormat="1" ht="16.5" customHeight="1">
      <c r="B937" s="31"/>
      <c r="C937" s="208" t="s">
        <v>4448</v>
      </c>
      <c r="D937" s="208" t="s">
        <v>422</v>
      </c>
      <c r="E937" s="209" t="s">
        <v>4449</v>
      </c>
      <c r="F937" s="210" t="s">
        <v>1371</v>
      </c>
      <c r="G937" s="211" t="s">
        <v>720</v>
      </c>
      <c r="H937" s="212">
        <v>30</v>
      </c>
      <c r="I937" s="213"/>
      <c r="J937" s="212">
        <f>ROUND(I937*H937,2)</f>
        <v>0</v>
      </c>
      <c r="K937" s="210" t="s">
        <v>402</v>
      </c>
      <c r="L937" s="214"/>
      <c r="M937" s="215" t="s">
        <v>1</v>
      </c>
      <c r="N937" s="216" t="s">
        <v>41</v>
      </c>
      <c r="O937" s="57"/>
      <c r="P937" s="183">
        <f>O937*H937</f>
        <v>0</v>
      </c>
      <c r="Q937" s="183">
        <v>0</v>
      </c>
      <c r="R937" s="183">
        <f>Q937*H937</f>
        <v>0</v>
      </c>
      <c r="S937" s="183">
        <v>0</v>
      </c>
      <c r="T937" s="184">
        <f>S937*H937</f>
        <v>0</v>
      </c>
      <c r="AR937" s="14" t="s">
        <v>391</v>
      </c>
      <c r="AT937" s="14" t="s">
        <v>422</v>
      </c>
      <c r="AU937" s="14" t="s">
        <v>106</v>
      </c>
      <c r="AY937" s="14" t="s">
        <v>310</v>
      </c>
      <c r="BE937" s="185">
        <f>IF(N937="základní",J937,0)</f>
        <v>0</v>
      </c>
      <c r="BF937" s="185">
        <f>IF(N937="snížená",J937,0)</f>
        <v>0</v>
      </c>
      <c r="BG937" s="185">
        <f>IF(N937="zákl. přenesená",J937,0)</f>
        <v>0</v>
      </c>
      <c r="BH937" s="185">
        <f>IF(N937="sníž. přenesená",J937,0)</f>
        <v>0</v>
      </c>
      <c r="BI937" s="185">
        <f>IF(N937="nulová",J937,0)</f>
        <v>0</v>
      </c>
      <c r="BJ937" s="14" t="s">
        <v>106</v>
      </c>
      <c r="BK937" s="185">
        <f>ROUND(I937*H937,2)</f>
        <v>0</v>
      </c>
      <c r="BL937" s="14" t="s">
        <v>314</v>
      </c>
      <c r="BM937" s="14" t="s">
        <v>4450</v>
      </c>
    </row>
    <row r="938" spans="2:51" s="11" customFormat="1" ht="11.25">
      <c r="B938" s="186"/>
      <c r="C938" s="187"/>
      <c r="D938" s="188" t="s">
        <v>325</v>
      </c>
      <c r="E938" s="189" t="s">
        <v>4451</v>
      </c>
      <c r="F938" s="190" t="s">
        <v>4398</v>
      </c>
      <c r="G938" s="187"/>
      <c r="H938" s="191">
        <v>30</v>
      </c>
      <c r="I938" s="192"/>
      <c r="J938" s="187"/>
      <c r="K938" s="187"/>
      <c r="L938" s="193"/>
      <c r="M938" s="194"/>
      <c r="N938" s="195"/>
      <c r="O938" s="195"/>
      <c r="P938" s="195"/>
      <c r="Q938" s="195"/>
      <c r="R938" s="195"/>
      <c r="S938" s="195"/>
      <c r="T938" s="196"/>
      <c r="AT938" s="197" t="s">
        <v>325</v>
      </c>
      <c r="AU938" s="197" t="s">
        <v>106</v>
      </c>
      <c r="AV938" s="11" t="s">
        <v>106</v>
      </c>
      <c r="AW938" s="11" t="s">
        <v>31</v>
      </c>
      <c r="AX938" s="11" t="s">
        <v>77</v>
      </c>
      <c r="AY938" s="197" t="s">
        <v>310</v>
      </c>
    </row>
    <row r="939" spans="2:65" s="1" customFormat="1" ht="16.5" customHeight="1">
      <c r="B939" s="31"/>
      <c r="C939" s="208" t="s">
        <v>4452</v>
      </c>
      <c r="D939" s="208" t="s">
        <v>422</v>
      </c>
      <c r="E939" s="209" t="s">
        <v>4453</v>
      </c>
      <c r="F939" s="210" t="s">
        <v>1377</v>
      </c>
      <c r="G939" s="211" t="s">
        <v>720</v>
      </c>
      <c r="H939" s="212">
        <v>220</v>
      </c>
      <c r="I939" s="213"/>
      <c r="J939" s="212">
        <f>ROUND(I939*H939,2)</f>
        <v>0</v>
      </c>
      <c r="K939" s="210" t="s">
        <v>402</v>
      </c>
      <c r="L939" s="214"/>
      <c r="M939" s="215" t="s">
        <v>1</v>
      </c>
      <c r="N939" s="216" t="s">
        <v>41</v>
      </c>
      <c r="O939" s="57"/>
      <c r="P939" s="183">
        <f>O939*H939</f>
        <v>0</v>
      </c>
      <c r="Q939" s="183">
        <v>0</v>
      </c>
      <c r="R939" s="183">
        <f>Q939*H939</f>
        <v>0</v>
      </c>
      <c r="S939" s="183">
        <v>0</v>
      </c>
      <c r="T939" s="184">
        <f>S939*H939</f>
        <v>0</v>
      </c>
      <c r="AR939" s="14" t="s">
        <v>391</v>
      </c>
      <c r="AT939" s="14" t="s">
        <v>422</v>
      </c>
      <c r="AU939" s="14" t="s">
        <v>106</v>
      </c>
      <c r="AY939" s="14" t="s">
        <v>310</v>
      </c>
      <c r="BE939" s="185">
        <f>IF(N939="základní",J939,0)</f>
        <v>0</v>
      </c>
      <c r="BF939" s="185">
        <f>IF(N939="snížená",J939,0)</f>
        <v>0</v>
      </c>
      <c r="BG939" s="185">
        <f>IF(N939="zákl. přenesená",J939,0)</f>
        <v>0</v>
      </c>
      <c r="BH939" s="185">
        <f>IF(N939="sníž. přenesená",J939,0)</f>
        <v>0</v>
      </c>
      <c r="BI939" s="185">
        <f>IF(N939="nulová",J939,0)</f>
        <v>0</v>
      </c>
      <c r="BJ939" s="14" t="s">
        <v>106</v>
      </c>
      <c r="BK939" s="185">
        <f>ROUND(I939*H939,2)</f>
        <v>0</v>
      </c>
      <c r="BL939" s="14" t="s">
        <v>314</v>
      </c>
      <c r="BM939" s="14" t="s">
        <v>4454</v>
      </c>
    </row>
    <row r="940" spans="2:51" s="11" customFormat="1" ht="11.25">
      <c r="B940" s="186"/>
      <c r="C940" s="187"/>
      <c r="D940" s="188" t="s">
        <v>325</v>
      </c>
      <c r="E940" s="189" t="s">
        <v>4455</v>
      </c>
      <c r="F940" s="190" t="s">
        <v>4456</v>
      </c>
      <c r="G940" s="187"/>
      <c r="H940" s="191">
        <v>220</v>
      </c>
      <c r="I940" s="192"/>
      <c r="J940" s="187"/>
      <c r="K940" s="187"/>
      <c r="L940" s="193"/>
      <c r="M940" s="194"/>
      <c r="N940" s="195"/>
      <c r="O940" s="195"/>
      <c r="P940" s="195"/>
      <c r="Q940" s="195"/>
      <c r="R940" s="195"/>
      <c r="S940" s="195"/>
      <c r="T940" s="196"/>
      <c r="AT940" s="197" t="s">
        <v>325</v>
      </c>
      <c r="AU940" s="197" t="s">
        <v>106</v>
      </c>
      <c r="AV940" s="11" t="s">
        <v>106</v>
      </c>
      <c r="AW940" s="11" t="s">
        <v>31</v>
      </c>
      <c r="AX940" s="11" t="s">
        <v>77</v>
      </c>
      <c r="AY940" s="197" t="s">
        <v>310</v>
      </c>
    </row>
    <row r="941" spans="2:65" s="1" customFormat="1" ht="16.5" customHeight="1">
      <c r="B941" s="31"/>
      <c r="C941" s="208" t="s">
        <v>4457</v>
      </c>
      <c r="D941" s="208" t="s">
        <v>422</v>
      </c>
      <c r="E941" s="209" t="s">
        <v>4458</v>
      </c>
      <c r="F941" s="210" t="s">
        <v>1383</v>
      </c>
      <c r="G941" s="211" t="s">
        <v>720</v>
      </c>
      <c r="H941" s="212">
        <v>2</v>
      </c>
      <c r="I941" s="213"/>
      <c r="J941" s="212">
        <f>ROUND(I941*H941,2)</f>
        <v>0</v>
      </c>
      <c r="K941" s="210" t="s">
        <v>402</v>
      </c>
      <c r="L941" s="214"/>
      <c r="M941" s="215" t="s">
        <v>1</v>
      </c>
      <c r="N941" s="216" t="s">
        <v>41</v>
      </c>
      <c r="O941" s="57"/>
      <c r="P941" s="183">
        <f>O941*H941</f>
        <v>0</v>
      </c>
      <c r="Q941" s="183">
        <v>0</v>
      </c>
      <c r="R941" s="183">
        <f>Q941*H941</f>
        <v>0</v>
      </c>
      <c r="S941" s="183">
        <v>0</v>
      </c>
      <c r="T941" s="184">
        <f>S941*H941</f>
        <v>0</v>
      </c>
      <c r="AR941" s="14" t="s">
        <v>391</v>
      </c>
      <c r="AT941" s="14" t="s">
        <v>422</v>
      </c>
      <c r="AU941" s="14" t="s">
        <v>106</v>
      </c>
      <c r="AY941" s="14" t="s">
        <v>310</v>
      </c>
      <c r="BE941" s="185">
        <f>IF(N941="základní",J941,0)</f>
        <v>0</v>
      </c>
      <c r="BF941" s="185">
        <f>IF(N941="snížená",J941,0)</f>
        <v>0</v>
      </c>
      <c r="BG941" s="185">
        <f>IF(N941="zákl. přenesená",J941,0)</f>
        <v>0</v>
      </c>
      <c r="BH941" s="185">
        <f>IF(N941="sníž. přenesená",J941,0)</f>
        <v>0</v>
      </c>
      <c r="BI941" s="185">
        <f>IF(N941="nulová",J941,0)</f>
        <v>0</v>
      </c>
      <c r="BJ941" s="14" t="s">
        <v>106</v>
      </c>
      <c r="BK941" s="185">
        <f>ROUND(I941*H941,2)</f>
        <v>0</v>
      </c>
      <c r="BL941" s="14" t="s">
        <v>314</v>
      </c>
      <c r="BM941" s="14" t="s">
        <v>4459</v>
      </c>
    </row>
    <row r="942" spans="2:51" s="11" customFormat="1" ht="11.25">
      <c r="B942" s="186"/>
      <c r="C942" s="187"/>
      <c r="D942" s="188" t="s">
        <v>325</v>
      </c>
      <c r="E942" s="189" t="s">
        <v>4460</v>
      </c>
      <c r="F942" s="190" t="s">
        <v>106</v>
      </c>
      <c r="G942" s="187"/>
      <c r="H942" s="191">
        <v>2</v>
      </c>
      <c r="I942" s="192"/>
      <c r="J942" s="187"/>
      <c r="K942" s="187"/>
      <c r="L942" s="193"/>
      <c r="M942" s="194"/>
      <c r="N942" s="195"/>
      <c r="O942" s="195"/>
      <c r="P942" s="195"/>
      <c r="Q942" s="195"/>
      <c r="R942" s="195"/>
      <c r="S942" s="195"/>
      <c r="T942" s="196"/>
      <c r="AT942" s="197" t="s">
        <v>325</v>
      </c>
      <c r="AU942" s="197" t="s">
        <v>106</v>
      </c>
      <c r="AV942" s="11" t="s">
        <v>106</v>
      </c>
      <c r="AW942" s="11" t="s">
        <v>31</v>
      </c>
      <c r="AX942" s="11" t="s">
        <v>77</v>
      </c>
      <c r="AY942" s="197" t="s">
        <v>310</v>
      </c>
    </row>
    <row r="943" spans="2:65" s="1" customFormat="1" ht="16.5" customHeight="1">
      <c r="B943" s="31"/>
      <c r="C943" s="208" t="s">
        <v>4461</v>
      </c>
      <c r="D943" s="208" t="s">
        <v>422</v>
      </c>
      <c r="E943" s="209" t="s">
        <v>4462</v>
      </c>
      <c r="F943" s="210" t="s">
        <v>1388</v>
      </c>
      <c r="G943" s="211" t="s">
        <v>720</v>
      </c>
      <c r="H943" s="212">
        <v>10</v>
      </c>
      <c r="I943" s="213"/>
      <c r="J943" s="212">
        <f>ROUND(I943*H943,2)</f>
        <v>0</v>
      </c>
      <c r="K943" s="210" t="s">
        <v>402</v>
      </c>
      <c r="L943" s="214"/>
      <c r="M943" s="215" t="s">
        <v>1</v>
      </c>
      <c r="N943" s="216" t="s">
        <v>41</v>
      </c>
      <c r="O943" s="57"/>
      <c r="P943" s="183">
        <f>O943*H943</f>
        <v>0</v>
      </c>
      <c r="Q943" s="183">
        <v>0</v>
      </c>
      <c r="R943" s="183">
        <f>Q943*H943</f>
        <v>0</v>
      </c>
      <c r="S943" s="183">
        <v>0</v>
      </c>
      <c r="T943" s="184">
        <f>S943*H943</f>
        <v>0</v>
      </c>
      <c r="AR943" s="14" t="s">
        <v>391</v>
      </c>
      <c r="AT943" s="14" t="s">
        <v>422</v>
      </c>
      <c r="AU943" s="14" t="s">
        <v>106</v>
      </c>
      <c r="AY943" s="14" t="s">
        <v>310</v>
      </c>
      <c r="BE943" s="185">
        <f>IF(N943="základní",J943,0)</f>
        <v>0</v>
      </c>
      <c r="BF943" s="185">
        <f>IF(N943="snížená",J943,0)</f>
        <v>0</v>
      </c>
      <c r="BG943" s="185">
        <f>IF(N943="zákl. přenesená",J943,0)</f>
        <v>0</v>
      </c>
      <c r="BH943" s="185">
        <f>IF(N943="sníž. přenesená",J943,0)</f>
        <v>0</v>
      </c>
      <c r="BI943" s="185">
        <f>IF(N943="nulová",J943,0)</f>
        <v>0</v>
      </c>
      <c r="BJ943" s="14" t="s">
        <v>106</v>
      </c>
      <c r="BK943" s="185">
        <f>ROUND(I943*H943,2)</f>
        <v>0</v>
      </c>
      <c r="BL943" s="14" t="s">
        <v>314</v>
      </c>
      <c r="BM943" s="14" t="s">
        <v>4463</v>
      </c>
    </row>
    <row r="944" spans="2:51" s="11" customFormat="1" ht="11.25">
      <c r="B944" s="186"/>
      <c r="C944" s="187"/>
      <c r="D944" s="188" t="s">
        <v>325</v>
      </c>
      <c r="E944" s="189" t="s">
        <v>4464</v>
      </c>
      <c r="F944" s="190" t="s">
        <v>1391</v>
      </c>
      <c r="G944" s="187"/>
      <c r="H944" s="191">
        <v>10</v>
      </c>
      <c r="I944" s="192"/>
      <c r="J944" s="187"/>
      <c r="K944" s="187"/>
      <c r="L944" s="193"/>
      <c r="M944" s="194"/>
      <c r="N944" s="195"/>
      <c r="O944" s="195"/>
      <c r="P944" s="195"/>
      <c r="Q944" s="195"/>
      <c r="R944" s="195"/>
      <c r="S944" s="195"/>
      <c r="T944" s="196"/>
      <c r="AT944" s="197" t="s">
        <v>325</v>
      </c>
      <c r="AU944" s="197" t="s">
        <v>106</v>
      </c>
      <c r="AV944" s="11" t="s">
        <v>106</v>
      </c>
      <c r="AW944" s="11" t="s">
        <v>31</v>
      </c>
      <c r="AX944" s="11" t="s">
        <v>77</v>
      </c>
      <c r="AY944" s="197" t="s">
        <v>310</v>
      </c>
    </row>
    <row r="945" spans="2:65" s="1" customFormat="1" ht="16.5" customHeight="1">
      <c r="B945" s="31"/>
      <c r="C945" s="208" t="s">
        <v>4465</v>
      </c>
      <c r="D945" s="208" t="s">
        <v>422</v>
      </c>
      <c r="E945" s="209" t="s">
        <v>4466</v>
      </c>
      <c r="F945" s="210" t="s">
        <v>1394</v>
      </c>
      <c r="G945" s="211" t="s">
        <v>720</v>
      </c>
      <c r="H945" s="212">
        <v>80</v>
      </c>
      <c r="I945" s="213"/>
      <c r="J945" s="212">
        <f>ROUND(I945*H945,2)</f>
        <v>0</v>
      </c>
      <c r="K945" s="210" t="s">
        <v>402</v>
      </c>
      <c r="L945" s="214"/>
      <c r="M945" s="215" t="s">
        <v>1</v>
      </c>
      <c r="N945" s="216" t="s">
        <v>41</v>
      </c>
      <c r="O945" s="57"/>
      <c r="P945" s="183">
        <f>O945*H945</f>
        <v>0</v>
      </c>
      <c r="Q945" s="183">
        <v>0</v>
      </c>
      <c r="R945" s="183">
        <f>Q945*H945</f>
        <v>0</v>
      </c>
      <c r="S945" s="183">
        <v>0</v>
      </c>
      <c r="T945" s="184">
        <f>S945*H945</f>
        <v>0</v>
      </c>
      <c r="AR945" s="14" t="s">
        <v>391</v>
      </c>
      <c r="AT945" s="14" t="s">
        <v>422</v>
      </c>
      <c r="AU945" s="14" t="s">
        <v>106</v>
      </c>
      <c r="AY945" s="14" t="s">
        <v>310</v>
      </c>
      <c r="BE945" s="185">
        <f>IF(N945="základní",J945,0)</f>
        <v>0</v>
      </c>
      <c r="BF945" s="185">
        <f>IF(N945="snížená",J945,0)</f>
        <v>0</v>
      </c>
      <c r="BG945" s="185">
        <f>IF(N945="zákl. přenesená",J945,0)</f>
        <v>0</v>
      </c>
      <c r="BH945" s="185">
        <f>IF(N945="sníž. přenesená",J945,0)</f>
        <v>0</v>
      </c>
      <c r="BI945" s="185">
        <f>IF(N945="nulová",J945,0)</f>
        <v>0</v>
      </c>
      <c r="BJ945" s="14" t="s">
        <v>106</v>
      </c>
      <c r="BK945" s="185">
        <f>ROUND(I945*H945,2)</f>
        <v>0</v>
      </c>
      <c r="BL945" s="14" t="s">
        <v>314</v>
      </c>
      <c r="BM945" s="14" t="s">
        <v>4467</v>
      </c>
    </row>
    <row r="946" spans="2:51" s="11" customFormat="1" ht="11.25">
      <c r="B946" s="186"/>
      <c r="C946" s="187"/>
      <c r="D946" s="188" t="s">
        <v>325</v>
      </c>
      <c r="E946" s="189" t="s">
        <v>4468</v>
      </c>
      <c r="F946" s="190" t="s">
        <v>4447</v>
      </c>
      <c r="G946" s="187"/>
      <c r="H946" s="191">
        <v>80</v>
      </c>
      <c r="I946" s="192"/>
      <c r="J946" s="187"/>
      <c r="K946" s="187"/>
      <c r="L946" s="193"/>
      <c r="M946" s="194"/>
      <c r="N946" s="195"/>
      <c r="O946" s="195"/>
      <c r="P946" s="195"/>
      <c r="Q946" s="195"/>
      <c r="R946" s="195"/>
      <c r="S946" s="195"/>
      <c r="T946" s="196"/>
      <c r="AT946" s="197" t="s">
        <v>325</v>
      </c>
      <c r="AU946" s="197" t="s">
        <v>106</v>
      </c>
      <c r="AV946" s="11" t="s">
        <v>106</v>
      </c>
      <c r="AW946" s="11" t="s">
        <v>31</v>
      </c>
      <c r="AX946" s="11" t="s">
        <v>77</v>
      </c>
      <c r="AY946" s="197" t="s">
        <v>310</v>
      </c>
    </row>
    <row r="947" spans="2:65" s="1" customFormat="1" ht="16.5" customHeight="1">
      <c r="B947" s="31"/>
      <c r="C947" s="208" t="s">
        <v>4469</v>
      </c>
      <c r="D947" s="208" t="s">
        <v>422</v>
      </c>
      <c r="E947" s="209" t="s">
        <v>4470</v>
      </c>
      <c r="F947" s="210" t="s">
        <v>1400</v>
      </c>
      <c r="G947" s="211" t="s">
        <v>720</v>
      </c>
      <c r="H947" s="212">
        <v>50</v>
      </c>
      <c r="I947" s="213"/>
      <c r="J947" s="212">
        <f>ROUND(I947*H947,2)</f>
        <v>0</v>
      </c>
      <c r="K947" s="210" t="s">
        <v>402</v>
      </c>
      <c r="L947" s="214"/>
      <c r="M947" s="215" t="s">
        <v>1</v>
      </c>
      <c r="N947" s="216" t="s">
        <v>41</v>
      </c>
      <c r="O947" s="57"/>
      <c r="P947" s="183">
        <f>O947*H947</f>
        <v>0</v>
      </c>
      <c r="Q947" s="183">
        <v>0</v>
      </c>
      <c r="R947" s="183">
        <f>Q947*H947</f>
        <v>0</v>
      </c>
      <c r="S947" s="183">
        <v>0</v>
      </c>
      <c r="T947" s="184">
        <f>S947*H947</f>
        <v>0</v>
      </c>
      <c r="AR947" s="14" t="s">
        <v>391</v>
      </c>
      <c r="AT947" s="14" t="s">
        <v>422</v>
      </c>
      <c r="AU947" s="14" t="s">
        <v>106</v>
      </c>
      <c r="AY947" s="14" t="s">
        <v>310</v>
      </c>
      <c r="BE947" s="185">
        <f>IF(N947="základní",J947,0)</f>
        <v>0</v>
      </c>
      <c r="BF947" s="185">
        <f>IF(N947="snížená",J947,0)</f>
        <v>0</v>
      </c>
      <c r="BG947" s="185">
        <f>IF(N947="zákl. přenesená",J947,0)</f>
        <v>0</v>
      </c>
      <c r="BH947" s="185">
        <f>IF(N947="sníž. přenesená",J947,0)</f>
        <v>0</v>
      </c>
      <c r="BI947" s="185">
        <f>IF(N947="nulová",J947,0)</f>
        <v>0</v>
      </c>
      <c r="BJ947" s="14" t="s">
        <v>106</v>
      </c>
      <c r="BK947" s="185">
        <f>ROUND(I947*H947,2)</f>
        <v>0</v>
      </c>
      <c r="BL947" s="14" t="s">
        <v>314</v>
      </c>
      <c r="BM947" s="14" t="s">
        <v>4471</v>
      </c>
    </row>
    <row r="948" spans="2:51" s="11" customFormat="1" ht="11.25">
      <c r="B948" s="186"/>
      <c r="C948" s="187"/>
      <c r="D948" s="188" t="s">
        <v>325</v>
      </c>
      <c r="E948" s="189" t="s">
        <v>4472</v>
      </c>
      <c r="F948" s="190" t="s">
        <v>4473</v>
      </c>
      <c r="G948" s="187"/>
      <c r="H948" s="191">
        <v>50</v>
      </c>
      <c r="I948" s="192"/>
      <c r="J948" s="187"/>
      <c r="K948" s="187"/>
      <c r="L948" s="193"/>
      <c r="M948" s="194"/>
      <c r="N948" s="195"/>
      <c r="O948" s="195"/>
      <c r="P948" s="195"/>
      <c r="Q948" s="195"/>
      <c r="R948" s="195"/>
      <c r="S948" s="195"/>
      <c r="T948" s="196"/>
      <c r="AT948" s="197" t="s">
        <v>325</v>
      </c>
      <c r="AU948" s="197" t="s">
        <v>106</v>
      </c>
      <c r="AV948" s="11" t="s">
        <v>106</v>
      </c>
      <c r="AW948" s="11" t="s">
        <v>31</v>
      </c>
      <c r="AX948" s="11" t="s">
        <v>77</v>
      </c>
      <c r="AY948" s="197" t="s">
        <v>310</v>
      </c>
    </row>
    <row r="949" spans="2:65" s="1" customFormat="1" ht="16.5" customHeight="1">
      <c r="B949" s="31"/>
      <c r="C949" s="208" t="s">
        <v>4474</v>
      </c>
      <c r="D949" s="208" t="s">
        <v>422</v>
      </c>
      <c r="E949" s="209" t="s">
        <v>4475</v>
      </c>
      <c r="F949" s="210" t="s">
        <v>1406</v>
      </c>
      <c r="G949" s="211" t="s">
        <v>720</v>
      </c>
      <c r="H949" s="212">
        <v>20</v>
      </c>
      <c r="I949" s="213"/>
      <c r="J949" s="212">
        <f>ROUND(I949*H949,2)</f>
        <v>0</v>
      </c>
      <c r="K949" s="210" t="s">
        <v>402</v>
      </c>
      <c r="L949" s="214"/>
      <c r="M949" s="215" t="s">
        <v>1</v>
      </c>
      <c r="N949" s="216" t="s">
        <v>41</v>
      </c>
      <c r="O949" s="57"/>
      <c r="P949" s="183">
        <f>O949*H949</f>
        <v>0</v>
      </c>
      <c r="Q949" s="183">
        <v>0</v>
      </c>
      <c r="R949" s="183">
        <f>Q949*H949</f>
        <v>0</v>
      </c>
      <c r="S949" s="183">
        <v>0</v>
      </c>
      <c r="T949" s="184">
        <f>S949*H949</f>
        <v>0</v>
      </c>
      <c r="AR949" s="14" t="s">
        <v>391</v>
      </c>
      <c r="AT949" s="14" t="s">
        <v>422</v>
      </c>
      <c r="AU949" s="14" t="s">
        <v>106</v>
      </c>
      <c r="AY949" s="14" t="s">
        <v>310</v>
      </c>
      <c r="BE949" s="185">
        <f>IF(N949="základní",J949,0)</f>
        <v>0</v>
      </c>
      <c r="BF949" s="185">
        <f>IF(N949="snížená",J949,0)</f>
        <v>0</v>
      </c>
      <c r="BG949" s="185">
        <f>IF(N949="zákl. přenesená",J949,0)</f>
        <v>0</v>
      </c>
      <c r="BH949" s="185">
        <f>IF(N949="sníž. přenesená",J949,0)</f>
        <v>0</v>
      </c>
      <c r="BI949" s="185">
        <f>IF(N949="nulová",J949,0)</f>
        <v>0</v>
      </c>
      <c r="BJ949" s="14" t="s">
        <v>106</v>
      </c>
      <c r="BK949" s="185">
        <f>ROUND(I949*H949,2)</f>
        <v>0</v>
      </c>
      <c r="BL949" s="14" t="s">
        <v>314</v>
      </c>
      <c r="BM949" s="14" t="s">
        <v>4476</v>
      </c>
    </row>
    <row r="950" spans="2:51" s="11" customFormat="1" ht="11.25">
      <c r="B950" s="186"/>
      <c r="C950" s="187"/>
      <c r="D950" s="188" t="s">
        <v>325</v>
      </c>
      <c r="E950" s="189" t="s">
        <v>4477</v>
      </c>
      <c r="F950" s="190" t="s">
        <v>4415</v>
      </c>
      <c r="G950" s="187"/>
      <c r="H950" s="191">
        <v>20</v>
      </c>
      <c r="I950" s="192"/>
      <c r="J950" s="187"/>
      <c r="K950" s="187"/>
      <c r="L950" s="193"/>
      <c r="M950" s="194"/>
      <c r="N950" s="195"/>
      <c r="O950" s="195"/>
      <c r="P950" s="195"/>
      <c r="Q950" s="195"/>
      <c r="R950" s="195"/>
      <c r="S950" s="195"/>
      <c r="T950" s="196"/>
      <c r="AT950" s="197" t="s">
        <v>325</v>
      </c>
      <c r="AU950" s="197" t="s">
        <v>106</v>
      </c>
      <c r="AV950" s="11" t="s">
        <v>106</v>
      </c>
      <c r="AW950" s="11" t="s">
        <v>31</v>
      </c>
      <c r="AX950" s="11" t="s">
        <v>77</v>
      </c>
      <c r="AY950" s="197" t="s">
        <v>310</v>
      </c>
    </row>
    <row r="951" spans="2:65" s="1" customFormat="1" ht="16.5" customHeight="1">
      <c r="B951" s="31"/>
      <c r="C951" s="208" t="s">
        <v>4478</v>
      </c>
      <c r="D951" s="208" t="s">
        <v>422</v>
      </c>
      <c r="E951" s="209" t="s">
        <v>4479</v>
      </c>
      <c r="F951" s="210" t="s">
        <v>1412</v>
      </c>
      <c r="G951" s="211" t="s">
        <v>720</v>
      </c>
      <c r="H951" s="212">
        <v>10</v>
      </c>
      <c r="I951" s="213"/>
      <c r="J951" s="212">
        <f>ROUND(I951*H951,2)</f>
        <v>0</v>
      </c>
      <c r="K951" s="210" t="s">
        <v>402</v>
      </c>
      <c r="L951" s="214"/>
      <c r="M951" s="215" t="s">
        <v>1</v>
      </c>
      <c r="N951" s="216" t="s">
        <v>41</v>
      </c>
      <c r="O951" s="57"/>
      <c r="P951" s="183">
        <f>O951*H951</f>
        <v>0</v>
      </c>
      <c r="Q951" s="183">
        <v>0</v>
      </c>
      <c r="R951" s="183">
        <f>Q951*H951</f>
        <v>0</v>
      </c>
      <c r="S951" s="183">
        <v>0</v>
      </c>
      <c r="T951" s="184">
        <f>S951*H951</f>
        <v>0</v>
      </c>
      <c r="AR951" s="14" t="s">
        <v>391</v>
      </c>
      <c r="AT951" s="14" t="s">
        <v>422</v>
      </c>
      <c r="AU951" s="14" t="s">
        <v>106</v>
      </c>
      <c r="AY951" s="14" t="s">
        <v>310</v>
      </c>
      <c r="BE951" s="185">
        <f>IF(N951="základní",J951,0)</f>
        <v>0</v>
      </c>
      <c r="BF951" s="185">
        <f>IF(N951="snížená",J951,0)</f>
        <v>0</v>
      </c>
      <c r="BG951" s="185">
        <f>IF(N951="zákl. přenesená",J951,0)</f>
        <v>0</v>
      </c>
      <c r="BH951" s="185">
        <f>IF(N951="sníž. přenesená",J951,0)</f>
        <v>0</v>
      </c>
      <c r="BI951" s="185">
        <f>IF(N951="nulová",J951,0)</f>
        <v>0</v>
      </c>
      <c r="BJ951" s="14" t="s">
        <v>106</v>
      </c>
      <c r="BK951" s="185">
        <f>ROUND(I951*H951,2)</f>
        <v>0</v>
      </c>
      <c r="BL951" s="14" t="s">
        <v>314</v>
      </c>
      <c r="BM951" s="14" t="s">
        <v>4480</v>
      </c>
    </row>
    <row r="952" spans="2:51" s="11" customFormat="1" ht="11.25">
      <c r="B952" s="186"/>
      <c r="C952" s="187"/>
      <c r="D952" s="188" t="s">
        <v>325</v>
      </c>
      <c r="E952" s="189" t="s">
        <v>4481</v>
      </c>
      <c r="F952" s="190" t="s">
        <v>1391</v>
      </c>
      <c r="G952" s="187"/>
      <c r="H952" s="191">
        <v>10</v>
      </c>
      <c r="I952" s="192"/>
      <c r="J952" s="187"/>
      <c r="K952" s="187"/>
      <c r="L952" s="193"/>
      <c r="M952" s="194"/>
      <c r="N952" s="195"/>
      <c r="O952" s="195"/>
      <c r="P952" s="195"/>
      <c r="Q952" s="195"/>
      <c r="R952" s="195"/>
      <c r="S952" s="195"/>
      <c r="T952" s="196"/>
      <c r="AT952" s="197" t="s">
        <v>325</v>
      </c>
      <c r="AU952" s="197" t="s">
        <v>106</v>
      </c>
      <c r="AV952" s="11" t="s">
        <v>106</v>
      </c>
      <c r="AW952" s="11" t="s">
        <v>31</v>
      </c>
      <c r="AX952" s="11" t="s">
        <v>77</v>
      </c>
      <c r="AY952" s="197" t="s">
        <v>310</v>
      </c>
    </row>
    <row r="953" spans="2:65" s="1" customFormat="1" ht="16.5" customHeight="1">
      <c r="B953" s="31"/>
      <c r="C953" s="208" t="s">
        <v>4482</v>
      </c>
      <c r="D953" s="208" t="s">
        <v>422</v>
      </c>
      <c r="E953" s="209" t="s">
        <v>4483</v>
      </c>
      <c r="F953" s="210" t="s">
        <v>1417</v>
      </c>
      <c r="G953" s="211" t="s">
        <v>720</v>
      </c>
      <c r="H953" s="212">
        <v>10</v>
      </c>
      <c r="I953" s="213"/>
      <c r="J953" s="212">
        <f>ROUND(I953*H953,2)</f>
        <v>0</v>
      </c>
      <c r="K953" s="210" t="s">
        <v>402</v>
      </c>
      <c r="L953" s="214"/>
      <c r="M953" s="215" t="s">
        <v>1</v>
      </c>
      <c r="N953" s="216" t="s">
        <v>41</v>
      </c>
      <c r="O953" s="57"/>
      <c r="P953" s="183">
        <f>O953*H953</f>
        <v>0</v>
      </c>
      <c r="Q953" s="183">
        <v>0</v>
      </c>
      <c r="R953" s="183">
        <f>Q953*H953</f>
        <v>0</v>
      </c>
      <c r="S953" s="183">
        <v>0</v>
      </c>
      <c r="T953" s="184">
        <f>S953*H953</f>
        <v>0</v>
      </c>
      <c r="AR953" s="14" t="s">
        <v>391</v>
      </c>
      <c r="AT953" s="14" t="s">
        <v>422</v>
      </c>
      <c r="AU953" s="14" t="s">
        <v>106</v>
      </c>
      <c r="AY953" s="14" t="s">
        <v>310</v>
      </c>
      <c r="BE953" s="185">
        <f>IF(N953="základní",J953,0)</f>
        <v>0</v>
      </c>
      <c r="BF953" s="185">
        <f>IF(N953="snížená",J953,0)</f>
        <v>0</v>
      </c>
      <c r="BG953" s="185">
        <f>IF(N953="zákl. přenesená",J953,0)</f>
        <v>0</v>
      </c>
      <c r="BH953" s="185">
        <f>IF(N953="sníž. přenesená",J953,0)</f>
        <v>0</v>
      </c>
      <c r="BI953" s="185">
        <f>IF(N953="nulová",J953,0)</f>
        <v>0</v>
      </c>
      <c r="BJ953" s="14" t="s">
        <v>106</v>
      </c>
      <c r="BK953" s="185">
        <f>ROUND(I953*H953,2)</f>
        <v>0</v>
      </c>
      <c r="BL953" s="14" t="s">
        <v>314</v>
      </c>
      <c r="BM953" s="14" t="s">
        <v>4484</v>
      </c>
    </row>
    <row r="954" spans="2:51" s="11" customFormat="1" ht="11.25">
      <c r="B954" s="186"/>
      <c r="C954" s="187"/>
      <c r="D954" s="188" t="s">
        <v>325</v>
      </c>
      <c r="E954" s="189" t="s">
        <v>4485</v>
      </c>
      <c r="F954" s="190" t="s">
        <v>1391</v>
      </c>
      <c r="G954" s="187"/>
      <c r="H954" s="191">
        <v>10</v>
      </c>
      <c r="I954" s="192"/>
      <c r="J954" s="187"/>
      <c r="K954" s="187"/>
      <c r="L954" s="193"/>
      <c r="M954" s="194"/>
      <c r="N954" s="195"/>
      <c r="O954" s="195"/>
      <c r="P954" s="195"/>
      <c r="Q954" s="195"/>
      <c r="R954" s="195"/>
      <c r="S954" s="195"/>
      <c r="T954" s="196"/>
      <c r="AT954" s="197" t="s">
        <v>325</v>
      </c>
      <c r="AU954" s="197" t="s">
        <v>106</v>
      </c>
      <c r="AV954" s="11" t="s">
        <v>106</v>
      </c>
      <c r="AW954" s="11" t="s">
        <v>31</v>
      </c>
      <c r="AX954" s="11" t="s">
        <v>77</v>
      </c>
      <c r="AY954" s="197" t="s">
        <v>310</v>
      </c>
    </row>
    <row r="955" spans="2:65" s="1" customFormat="1" ht="16.5" customHeight="1">
      <c r="B955" s="31"/>
      <c r="C955" s="208" t="s">
        <v>4486</v>
      </c>
      <c r="D955" s="208" t="s">
        <v>422</v>
      </c>
      <c r="E955" s="209" t="s">
        <v>4487</v>
      </c>
      <c r="F955" s="210" t="s">
        <v>1422</v>
      </c>
      <c r="G955" s="211" t="s">
        <v>863</v>
      </c>
      <c r="H955" s="212">
        <v>30</v>
      </c>
      <c r="I955" s="213"/>
      <c r="J955" s="212">
        <f>ROUND(I955*H955,2)</f>
        <v>0</v>
      </c>
      <c r="K955" s="210" t="s">
        <v>402</v>
      </c>
      <c r="L955" s="214"/>
      <c r="M955" s="215" t="s">
        <v>1</v>
      </c>
      <c r="N955" s="216" t="s">
        <v>41</v>
      </c>
      <c r="O955" s="57"/>
      <c r="P955" s="183">
        <f>O955*H955</f>
        <v>0</v>
      </c>
      <c r="Q955" s="183">
        <v>0</v>
      </c>
      <c r="R955" s="183">
        <f>Q955*H955</f>
        <v>0</v>
      </c>
      <c r="S955" s="183">
        <v>0</v>
      </c>
      <c r="T955" s="184">
        <f>S955*H955</f>
        <v>0</v>
      </c>
      <c r="AR955" s="14" t="s">
        <v>391</v>
      </c>
      <c r="AT955" s="14" t="s">
        <v>422</v>
      </c>
      <c r="AU955" s="14" t="s">
        <v>106</v>
      </c>
      <c r="AY955" s="14" t="s">
        <v>310</v>
      </c>
      <c r="BE955" s="185">
        <f>IF(N955="základní",J955,0)</f>
        <v>0</v>
      </c>
      <c r="BF955" s="185">
        <f>IF(N955="snížená",J955,0)</f>
        <v>0</v>
      </c>
      <c r="BG955" s="185">
        <f>IF(N955="zákl. přenesená",J955,0)</f>
        <v>0</v>
      </c>
      <c r="BH955" s="185">
        <f>IF(N955="sníž. přenesená",J955,0)</f>
        <v>0</v>
      </c>
      <c r="BI955" s="185">
        <f>IF(N955="nulová",J955,0)</f>
        <v>0</v>
      </c>
      <c r="BJ955" s="14" t="s">
        <v>106</v>
      </c>
      <c r="BK955" s="185">
        <f>ROUND(I955*H955,2)</f>
        <v>0</v>
      </c>
      <c r="BL955" s="14" t="s">
        <v>314</v>
      </c>
      <c r="BM955" s="14" t="s">
        <v>4488</v>
      </c>
    </row>
    <row r="956" spans="2:63" s="10" customFormat="1" ht="22.9" customHeight="1">
      <c r="B956" s="159"/>
      <c r="C956" s="160"/>
      <c r="D956" s="161" t="s">
        <v>68</v>
      </c>
      <c r="E956" s="173" t="s">
        <v>1512</v>
      </c>
      <c r="F956" s="173" t="s">
        <v>1513</v>
      </c>
      <c r="G956" s="160"/>
      <c r="H956" s="160"/>
      <c r="I956" s="163"/>
      <c r="J956" s="174">
        <f>BK956</f>
        <v>0</v>
      </c>
      <c r="K956" s="160"/>
      <c r="L956" s="165"/>
      <c r="M956" s="166"/>
      <c r="N956" s="167"/>
      <c r="O956" s="167"/>
      <c r="P956" s="168">
        <f>SUM(P957:P971)</f>
        <v>0</v>
      </c>
      <c r="Q956" s="167"/>
      <c r="R956" s="168">
        <f>SUM(R957:R971)</f>
        <v>8.7535713</v>
      </c>
      <c r="S956" s="167"/>
      <c r="T956" s="169">
        <f>SUM(T957:T971)</f>
        <v>8.406149999999998</v>
      </c>
      <c r="AR956" s="170" t="s">
        <v>314</v>
      </c>
      <c r="AT956" s="171" t="s">
        <v>68</v>
      </c>
      <c r="AU956" s="171" t="s">
        <v>77</v>
      </c>
      <c r="AY956" s="170" t="s">
        <v>310</v>
      </c>
      <c r="BK956" s="172">
        <f>SUM(BK957:BK971)</f>
        <v>0</v>
      </c>
    </row>
    <row r="957" spans="2:65" s="1" customFormat="1" ht="16.5" customHeight="1">
      <c r="B957" s="31"/>
      <c r="C957" s="175" t="s">
        <v>4489</v>
      </c>
      <c r="D957" s="175" t="s">
        <v>317</v>
      </c>
      <c r="E957" s="176" t="s">
        <v>1515</v>
      </c>
      <c r="F957" s="177" t="s">
        <v>1516</v>
      </c>
      <c r="G957" s="178" t="s">
        <v>720</v>
      </c>
      <c r="H957" s="179">
        <v>38</v>
      </c>
      <c r="I957" s="180"/>
      <c r="J957" s="179">
        <f>ROUND(I957*H957,2)</f>
        <v>0</v>
      </c>
      <c r="K957" s="177" t="s">
        <v>402</v>
      </c>
      <c r="L957" s="35"/>
      <c r="M957" s="181" t="s">
        <v>1</v>
      </c>
      <c r="N957" s="182" t="s">
        <v>41</v>
      </c>
      <c r="O957" s="57"/>
      <c r="P957" s="183">
        <f>O957*H957</f>
        <v>0</v>
      </c>
      <c r="Q957" s="183">
        <v>0</v>
      </c>
      <c r="R957" s="183">
        <f>Q957*H957</f>
        <v>0</v>
      </c>
      <c r="S957" s="183">
        <v>0</v>
      </c>
      <c r="T957" s="184">
        <f>S957*H957</f>
        <v>0</v>
      </c>
      <c r="AR957" s="14" t="s">
        <v>314</v>
      </c>
      <c r="AT957" s="14" t="s">
        <v>317</v>
      </c>
      <c r="AU957" s="14" t="s">
        <v>106</v>
      </c>
      <c r="AY957" s="14" t="s">
        <v>310</v>
      </c>
      <c r="BE957" s="185">
        <f>IF(N957="základní",J957,0)</f>
        <v>0</v>
      </c>
      <c r="BF957" s="185">
        <f>IF(N957="snížená",J957,0)</f>
        <v>0</v>
      </c>
      <c r="BG957" s="185">
        <f>IF(N957="zákl. přenesená",J957,0)</f>
        <v>0</v>
      </c>
      <c r="BH957" s="185">
        <f>IF(N957="sníž. přenesená",J957,0)</f>
        <v>0</v>
      </c>
      <c r="BI957" s="185">
        <f>IF(N957="nulová",J957,0)</f>
        <v>0</v>
      </c>
      <c r="BJ957" s="14" t="s">
        <v>106</v>
      </c>
      <c r="BK957" s="185">
        <f>ROUND(I957*H957,2)</f>
        <v>0</v>
      </c>
      <c r="BL957" s="14" t="s">
        <v>314</v>
      </c>
      <c r="BM957" s="14" t="s">
        <v>4490</v>
      </c>
    </row>
    <row r="958" spans="2:51" s="11" customFormat="1" ht="11.25">
      <c r="B958" s="186"/>
      <c r="C958" s="187"/>
      <c r="D958" s="188" t="s">
        <v>325</v>
      </c>
      <c r="E958" s="189" t="s">
        <v>4491</v>
      </c>
      <c r="F958" s="190" t="s">
        <v>4492</v>
      </c>
      <c r="G958" s="187"/>
      <c r="H958" s="191">
        <v>38</v>
      </c>
      <c r="I958" s="192"/>
      <c r="J958" s="187"/>
      <c r="K958" s="187"/>
      <c r="L958" s="193"/>
      <c r="M958" s="194"/>
      <c r="N958" s="195"/>
      <c r="O958" s="195"/>
      <c r="P958" s="195"/>
      <c r="Q958" s="195"/>
      <c r="R958" s="195"/>
      <c r="S958" s="195"/>
      <c r="T958" s="196"/>
      <c r="AT958" s="197" t="s">
        <v>325</v>
      </c>
      <c r="AU958" s="197" t="s">
        <v>106</v>
      </c>
      <c r="AV958" s="11" t="s">
        <v>106</v>
      </c>
      <c r="AW958" s="11" t="s">
        <v>31</v>
      </c>
      <c r="AX958" s="11" t="s">
        <v>77</v>
      </c>
      <c r="AY958" s="197" t="s">
        <v>310</v>
      </c>
    </row>
    <row r="959" spans="2:65" s="1" customFormat="1" ht="22.5" customHeight="1">
      <c r="B959" s="31"/>
      <c r="C959" s="175" t="s">
        <v>4493</v>
      </c>
      <c r="D959" s="175" t="s">
        <v>317</v>
      </c>
      <c r="E959" s="176" t="s">
        <v>1521</v>
      </c>
      <c r="F959" s="177" t="s">
        <v>1522</v>
      </c>
      <c r="G959" s="178" t="s">
        <v>320</v>
      </c>
      <c r="H959" s="179">
        <v>560.41</v>
      </c>
      <c r="I959" s="180"/>
      <c r="J959" s="179">
        <f>ROUND(I959*H959,2)</f>
        <v>0</v>
      </c>
      <c r="K959" s="177" t="s">
        <v>321</v>
      </c>
      <c r="L959" s="35"/>
      <c r="M959" s="181" t="s">
        <v>1</v>
      </c>
      <c r="N959" s="182" t="s">
        <v>41</v>
      </c>
      <c r="O959" s="57"/>
      <c r="P959" s="183">
        <f>O959*H959</f>
        <v>0</v>
      </c>
      <c r="Q959" s="183">
        <v>0</v>
      </c>
      <c r="R959" s="183">
        <f>Q959*H959</f>
        <v>0</v>
      </c>
      <c r="S959" s="183">
        <v>0</v>
      </c>
      <c r="T959" s="184">
        <f>S959*H959</f>
        <v>0</v>
      </c>
      <c r="AR959" s="14" t="s">
        <v>314</v>
      </c>
      <c r="AT959" s="14" t="s">
        <v>317</v>
      </c>
      <c r="AU959" s="14" t="s">
        <v>106</v>
      </c>
      <c r="AY959" s="14" t="s">
        <v>310</v>
      </c>
      <c r="BE959" s="185">
        <f>IF(N959="základní",J959,0)</f>
        <v>0</v>
      </c>
      <c r="BF959" s="185">
        <f>IF(N959="snížená",J959,0)</f>
        <v>0</v>
      </c>
      <c r="BG959" s="185">
        <f>IF(N959="zákl. přenesená",J959,0)</f>
        <v>0</v>
      </c>
      <c r="BH959" s="185">
        <f>IF(N959="sníž. přenesená",J959,0)</f>
        <v>0</v>
      </c>
      <c r="BI959" s="185">
        <f>IF(N959="nulová",J959,0)</f>
        <v>0</v>
      </c>
      <c r="BJ959" s="14" t="s">
        <v>106</v>
      </c>
      <c r="BK959" s="185">
        <f>ROUND(I959*H959,2)</f>
        <v>0</v>
      </c>
      <c r="BL959" s="14" t="s">
        <v>314</v>
      </c>
      <c r="BM959" s="14" t="s">
        <v>4494</v>
      </c>
    </row>
    <row r="960" spans="2:51" s="11" customFormat="1" ht="11.25">
      <c r="B960" s="186"/>
      <c r="C960" s="187"/>
      <c r="D960" s="188" t="s">
        <v>325</v>
      </c>
      <c r="E960" s="189" t="s">
        <v>4495</v>
      </c>
      <c r="F960" s="190" t="s">
        <v>4496</v>
      </c>
      <c r="G960" s="187"/>
      <c r="H960" s="191">
        <v>560.41</v>
      </c>
      <c r="I960" s="192"/>
      <c r="J960" s="187"/>
      <c r="K960" s="187"/>
      <c r="L960" s="193"/>
      <c r="M960" s="194"/>
      <c r="N960" s="195"/>
      <c r="O960" s="195"/>
      <c r="P960" s="195"/>
      <c r="Q960" s="195"/>
      <c r="R960" s="195"/>
      <c r="S960" s="195"/>
      <c r="T960" s="196"/>
      <c r="AT960" s="197" t="s">
        <v>325</v>
      </c>
      <c r="AU960" s="197" t="s">
        <v>106</v>
      </c>
      <c r="AV960" s="11" t="s">
        <v>106</v>
      </c>
      <c r="AW960" s="11" t="s">
        <v>31</v>
      </c>
      <c r="AX960" s="11" t="s">
        <v>77</v>
      </c>
      <c r="AY960" s="197" t="s">
        <v>310</v>
      </c>
    </row>
    <row r="961" spans="2:65" s="1" customFormat="1" ht="16.5" customHeight="1">
      <c r="B961" s="31"/>
      <c r="C961" s="208" t="s">
        <v>4497</v>
      </c>
      <c r="D961" s="208" t="s">
        <v>422</v>
      </c>
      <c r="E961" s="209" t="s">
        <v>1526</v>
      </c>
      <c r="F961" s="210" t="s">
        <v>1527</v>
      </c>
      <c r="G961" s="211" t="s">
        <v>336</v>
      </c>
      <c r="H961" s="212">
        <v>14.79</v>
      </c>
      <c r="I961" s="213"/>
      <c r="J961" s="212">
        <f>ROUND(I961*H961,2)</f>
        <v>0</v>
      </c>
      <c r="K961" s="210" t="s">
        <v>321</v>
      </c>
      <c r="L961" s="214"/>
      <c r="M961" s="215" t="s">
        <v>1</v>
      </c>
      <c r="N961" s="216" t="s">
        <v>41</v>
      </c>
      <c r="O961" s="57"/>
      <c r="P961" s="183">
        <f>O961*H961</f>
        <v>0</v>
      </c>
      <c r="Q961" s="183">
        <v>0.55</v>
      </c>
      <c r="R961" s="183">
        <f>Q961*H961</f>
        <v>8.134500000000001</v>
      </c>
      <c r="S961" s="183">
        <v>0</v>
      </c>
      <c r="T961" s="184">
        <f>S961*H961</f>
        <v>0</v>
      </c>
      <c r="AR961" s="14" t="s">
        <v>391</v>
      </c>
      <c r="AT961" s="14" t="s">
        <v>422</v>
      </c>
      <c r="AU961" s="14" t="s">
        <v>106</v>
      </c>
      <c r="AY961" s="14" t="s">
        <v>310</v>
      </c>
      <c r="BE961" s="185">
        <f>IF(N961="základní",J961,0)</f>
        <v>0</v>
      </c>
      <c r="BF961" s="185">
        <f>IF(N961="snížená",J961,0)</f>
        <v>0</v>
      </c>
      <c r="BG961" s="185">
        <f>IF(N961="zákl. přenesená",J961,0)</f>
        <v>0</v>
      </c>
      <c r="BH961" s="185">
        <f>IF(N961="sníž. přenesená",J961,0)</f>
        <v>0</v>
      </c>
      <c r="BI961" s="185">
        <f>IF(N961="nulová",J961,0)</f>
        <v>0</v>
      </c>
      <c r="BJ961" s="14" t="s">
        <v>106</v>
      </c>
      <c r="BK961" s="185">
        <f>ROUND(I961*H961,2)</f>
        <v>0</v>
      </c>
      <c r="BL961" s="14" t="s">
        <v>314</v>
      </c>
      <c r="BM961" s="14" t="s">
        <v>4498</v>
      </c>
    </row>
    <row r="962" spans="2:51" s="11" customFormat="1" ht="11.25">
      <c r="B962" s="186"/>
      <c r="C962" s="187"/>
      <c r="D962" s="188" t="s">
        <v>325</v>
      </c>
      <c r="E962" s="189" t="s">
        <v>4499</v>
      </c>
      <c r="F962" s="190" t="s">
        <v>1530</v>
      </c>
      <c r="G962" s="187"/>
      <c r="H962" s="191">
        <v>14.79</v>
      </c>
      <c r="I962" s="192"/>
      <c r="J962" s="187"/>
      <c r="K962" s="187"/>
      <c r="L962" s="193"/>
      <c r="M962" s="194"/>
      <c r="N962" s="195"/>
      <c r="O962" s="195"/>
      <c r="P962" s="195"/>
      <c r="Q962" s="195"/>
      <c r="R962" s="195"/>
      <c r="S962" s="195"/>
      <c r="T962" s="196"/>
      <c r="AT962" s="197" t="s">
        <v>325</v>
      </c>
      <c r="AU962" s="197" t="s">
        <v>106</v>
      </c>
      <c r="AV962" s="11" t="s">
        <v>106</v>
      </c>
      <c r="AW962" s="11" t="s">
        <v>31</v>
      </c>
      <c r="AX962" s="11" t="s">
        <v>69</v>
      </c>
      <c r="AY962" s="197" t="s">
        <v>310</v>
      </c>
    </row>
    <row r="963" spans="2:51" s="11" customFormat="1" ht="11.25">
      <c r="B963" s="186"/>
      <c r="C963" s="187"/>
      <c r="D963" s="188" t="s">
        <v>325</v>
      </c>
      <c r="E963" s="189" t="s">
        <v>4500</v>
      </c>
      <c r="F963" s="190" t="s">
        <v>4501</v>
      </c>
      <c r="G963" s="187"/>
      <c r="H963" s="191">
        <v>14.79</v>
      </c>
      <c r="I963" s="192"/>
      <c r="J963" s="187"/>
      <c r="K963" s="187"/>
      <c r="L963" s="193"/>
      <c r="M963" s="194"/>
      <c r="N963" s="195"/>
      <c r="O963" s="195"/>
      <c r="P963" s="195"/>
      <c r="Q963" s="195"/>
      <c r="R963" s="195"/>
      <c r="S963" s="195"/>
      <c r="T963" s="196"/>
      <c r="AT963" s="197" t="s">
        <v>325</v>
      </c>
      <c r="AU963" s="197" t="s">
        <v>106</v>
      </c>
      <c r="AV963" s="11" t="s">
        <v>106</v>
      </c>
      <c r="AW963" s="11" t="s">
        <v>31</v>
      </c>
      <c r="AX963" s="11" t="s">
        <v>77</v>
      </c>
      <c r="AY963" s="197" t="s">
        <v>310</v>
      </c>
    </row>
    <row r="964" spans="2:65" s="1" customFormat="1" ht="22.5" customHeight="1">
      <c r="B964" s="31"/>
      <c r="C964" s="175" t="s">
        <v>4502</v>
      </c>
      <c r="D964" s="175" t="s">
        <v>317</v>
      </c>
      <c r="E964" s="176" t="s">
        <v>1534</v>
      </c>
      <c r="F964" s="177" t="s">
        <v>1535</v>
      </c>
      <c r="G964" s="178" t="s">
        <v>320</v>
      </c>
      <c r="H964" s="179">
        <v>560.41</v>
      </c>
      <c r="I964" s="180"/>
      <c r="J964" s="179">
        <f>ROUND(I964*H964,2)</f>
        <v>0</v>
      </c>
      <c r="K964" s="177" t="s">
        <v>321</v>
      </c>
      <c r="L964" s="35"/>
      <c r="M964" s="181" t="s">
        <v>1</v>
      </c>
      <c r="N964" s="182" t="s">
        <v>41</v>
      </c>
      <c r="O964" s="57"/>
      <c r="P964" s="183">
        <f>O964*H964</f>
        <v>0</v>
      </c>
      <c r="Q964" s="183">
        <v>0</v>
      </c>
      <c r="R964" s="183">
        <f>Q964*H964</f>
        <v>0</v>
      </c>
      <c r="S964" s="183">
        <v>0.015</v>
      </c>
      <c r="T964" s="184">
        <f>S964*H964</f>
        <v>8.406149999999998</v>
      </c>
      <c r="AR964" s="14" t="s">
        <v>314</v>
      </c>
      <c r="AT964" s="14" t="s">
        <v>317</v>
      </c>
      <c r="AU964" s="14" t="s">
        <v>106</v>
      </c>
      <c r="AY964" s="14" t="s">
        <v>310</v>
      </c>
      <c r="BE964" s="185">
        <f>IF(N964="základní",J964,0)</f>
        <v>0</v>
      </c>
      <c r="BF964" s="185">
        <f>IF(N964="snížená",J964,0)</f>
        <v>0</v>
      </c>
      <c r="BG964" s="185">
        <f>IF(N964="zákl. přenesená",J964,0)</f>
        <v>0</v>
      </c>
      <c r="BH964" s="185">
        <f>IF(N964="sníž. přenesená",J964,0)</f>
        <v>0</v>
      </c>
      <c r="BI964" s="185">
        <f>IF(N964="nulová",J964,0)</f>
        <v>0</v>
      </c>
      <c r="BJ964" s="14" t="s">
        <v>106</v>
      </c>
      <c r="BK964" s="185">
        <f>ROUND(I964*H964,2)</f>
        <v>0</v>
      </c>
      <c r="BL964" s="14" t="s">
        <v>314</v>
      </c>
      <c r="BM964" s="14" t="s">
        <v>4503</v>
      </c>
    </row>
    <row r="965" spans="2:51" s="11" customFormat="1" ht="11.25">
      <c r="B965" s="186"/>
      <c r="C965" s="187"/>
      <c r="D965" s="188" t="s">
        <v>325</v>
      </c>
      <c r="E965" s="189" t="s">
        <v>4504</v>
      </c>
      <c r="F965" s="190" t="s">
        <v>4496</v>
      </c>
      <c r="G965" s="187"/>
      <c r="H965" s="191">
        <v>560.41</v>
      </c>
      <c r="I965" s="192"/>
      <c r="J965" s="187"/>
      <c r="K965" s="187"/>
      <c r="L965" s="193"/>
      <c r="M965" s="194"/>
      <c r="N965" s="195"/>
      <c r="O965" s="195"/>
      <c r="P965" s="195"/>
      <c r="Q965" s="195"/>
      <c r="R965" s="195"/>
      <c r="S965" s="195"/>
      <c r="T965" s="196"/>
      <c r="AT965" s="197" t="s">
        <v>325</v>
      </c>
      <c r="AU965" s="197" t="s">
        <v>106</v>
      </c>
      <c r="AV965" s="11" t="s">
        <v>106</v>
      </c>
      <c r="AW965" s="11" t="s">
        <v>31</v>
      </c>
      <c r="AX965" s="11" t="s">
        <v>69</v>
      </c>
      <c r="AY965" s="197" t="s">
        <v>310</v>
      </c>
    </row>
    <row r="966" spans="2:51" s="11" customFormat="1" ht="11.25">
      <c r="B966" s="186"/>
      <c r="C966" s="187"/>
      <c r="D966" s="188" t="s">
        <v>325</v>
      </c>
      <c r="E966" s="189" t="s">
        <v>4505</v>
      </c>
      <c r="F966" s="190" t="s">
        <v>4506</v>
      </c>
      <c r="G966" s="187"/>
      <c r="H966" s="191">
        <v>560.41</v>
      </c>
      <c r="I966" s="192"/>
      <c r="J966" s="187"/>
      <c r="K966" s="187"/>
      <c r="L966" s="193"/>
      <c r="M966" s="194"/>
      <c r="N966" s="195"/>
      <c r="O966" s="195"/>
      <c r="P966" s="195"/>
      <c r="Q966" s="195"/>
      <c r="R966" s="195"/>
      <c r="S966" s="195"/>
      <c r="T966" s="196"/>
      <c r="AT966" s="197" t="s">
        <v>325</v>
      </c>
      <c r="AU966" s="197" t="s">
        <v>106</v>
      </c>
      <c r="AV966" s="11" t="s">
        <v>106</v>
      </c>
      <c r="AW966" s="11" t="s">
        <v>31</v>
      </c>
      <c r="AX966" s="11" t="s">
        <v>77</v>
      </c>
      <c r="AY966" s="197" t="s">
        <v>310</v>
      </c>
    </row>
    <row r="967" spans="2:65" s="1" customFormat="1" ht="16.5" customHeight="1">
      <c r="B967" s="31"/>
      <c r="C967" s="175" t="s">
        <v>4507</v>
      </c>
      <c r="D967" s="175" t="s">
        <v>317</v>
      </c>
      <c r="E967" s="176" t="s">
        <v>1539</v>
      </c>
      <c r="F967" s="177" t="s">
        <v>1540</v>
      </c>
      <c r="G967" s="178" t="s">
        <v>336</v>
      </c>
      <c r="H967" s="179">
        <v>11.7</v>
      </c>
      <c r="I967" s="180"/>
      <c r="J967" s="179">
        <f>ROUND(I967*H967,2)</f>
        <v>0</v>
      </c>
      <c r="K967" s="177" t="s">
        <v>321</v>
      </c>
      <c r="L967" s="35"/>
      <c r="M967" s="181" t="s">
        <v>1</v>
      </c>
      <c r="N967" s="182" t="s">
        <v>41</v>
      </c>
      <c r="O967" s="57"/>
      <c r="P967" s="183">
        <f>O967*H967</f>
        <v>0</v>
      </c>
      <c r="Q967" s="183">
        <v>0.02337</v>
      </c>
      <c r="R967" s="183">
        <f>Q967*H967</f>
        <v>0.273429</v>
      </c>
      <c r="S967" s="183">
        <v>0</v>
      </c>
      <c r="T967" s="184">
        <f>S967*H967</f>
        <v>0</v>
      </c>
      <c r="AR967" s="14" t="s">
        <v>314</v>
      </c>
      <c r="AT967" s="14" t="s">
        <v>317</v>
      </c>
      <c r="AU967" s="14" t="s">
        <v>106</v>
      </c>
      <c r="AY967" s="14" t="s">
        <v>310</v>
      </c>
      <c r="BE967" s="185">
        <f>IF(N967="základní",J967,0)</f>
        <v>0</v>
      </c>
      <c r="BF967" s="185">
        <f>IF(N967="snížená",J967,0)</f>
        <v>0</v>
      </c>
      <c r="BG967" s="185">
        <f>IF(N967="zákl. přenesená",J967,0)</f>
        <v>0</v>
      </c>
      <c r="BH967" s="185">
        <f>IF(N967="sníž. přenesená",J967,0)</f>
        <v>0</v>
      </c>
      <c r="BI967" s="185">
        <f>IF(N967="nulová",J967,0)</f>
        <v>0</v>
      </c>
      <c r="BJ967" s="14" t="s">
        <v>106</v>
      </c>
      <c r="BK967" s="185">
        <f>ROUND(I967*H967,2)</f>
        <v>0</v>
      </c>
      <c r="BL967" s="14" t="s">
        <v>314</v>
      </c>
      <c r="BM967" s="14" t="s">
        <v>4508</v>
      </c>
    </row>
    <row r="968" spans="2:51" s="11" customFormat="1" ht="11.25">
      <c r="B968" s="186"/>
      <c r="C968" s="187"/>
      <c r="D968" s="188" t="s">
        <v>325</v>
      </c>
      <c r="E968" s="189" t="s">
        <v>4509</v>
      </c>
      <c r="F968" s="190" t="s">
        <v>4510</v>
      </c>
      <c r="G968" s="187"/>
      <c r="H968" s="191">
        <v>11.7</v>
      </c>
      <c r="I968" s="192"/>
      <c r="J968" s="187"/>
      <c r="K968" s="187"/>
      <c r="L968" s="193"/>
      <c r="M968" s="194"/>
      <c r="N968" s="195"/>
      <c r="O968" s="195"/>
      <c r="P968" s="195"/>
      <c r="Q968" s="195"/>
      <c r="R968" s="195"/>
      <c r="S968" s="195"/>
      <c r="T968" s="196"/>
      <c r="AT968" s="197" t="s">
        <v>325</v>
      </c>
      <c r="AU968" s="197" t="s">
        <v>106</v>
      </c>
      <c r="AV968" s="11" t="s">
        <v>106</v>
      </c>
      <c r="AW968" s="11" t="s">
        <v>31</v>
      </c>
      <c r="AX968" s="11" t="s">
        <v>77</v>
      </c>
      <c r="AY968" s="197" t="s">
        <v>310</v>
      </c>
    </row>
    <row r="969" spans="2:65" s="1" customFormat="1" ht="16.5" customHeight="1">
      <c r="B969" s="31"/>
      <c r="C969" s="175" t="s">
        <v>4511</v>
      </c>
      <c r="D969" s="175" t="s">
        <v>317</v>
      </c>
      <c r="E969" s="176" t="s">
        <v>4512</v>
      </c>
      <c r="F969" s="177" t="s">
        <v>1540</v>
      </c>
      <c r="G969" s="178" t="s">
        <v>336</v>
      </c>
      <c r="H969" s="179">
        <v>14.79</v>
      </c>
      <c r="I969" s="180"/>
      <c r="J969" s="179">
        <f>ROUND(I969*H969,2)</f>
        <v>0</v>
      </c>
      <c r="K969" s="177" t="s">
        <v>321</v>
      </c>
      <c r="L969" s="35"/>
      <c r="M969" s="181" t="s">
        <v>1</v>
      </c>
      <c r="N969" s="182" t="s">
        <v>41</v>
      </c>
      <c r="O969" s="57"/>
      <c r="P969" s="183">
        <f>O969*H969</f>
        <v>0</v>
      </c>
      <c r="Q969" s="183">
        <v>0.02337</v>
      </c>
      <c r="R969" s="183">
        <f>Q969*H969</f>
        <v>0.34564229999999996</v>
      </c>
      <c r="S969" s="183">
        <v>0</v>
      </c>
      <c r="T969" s="184">
        <f>S969*H969</f>
        <v>0</v>
      </c>
      <c r="AR969" s="14" t="s">
        <v>314</v>
      </c>
      <c r="AT969" s="14" t="s">
        <v>317</v>
      </c>
      <c r="AU969" s="14" t="s">
        <v>106</v>
      </c>
      <c r="AY969" s="14" t="s">
        <v>310</v>
      </c>
      <c r="BE969" s="185">
        <f>IF(N969="základní",J969,0)</f>
        <v>0</v>
      </c>
      <c r="BF969" s="185">
        <f>IF(N969="snížená",J969,0)</f>
        <v>0</v>
      </c>
      <c r="BG969" s="185">
        <f>IF(N969="zákl. přenesená",J969,0)</f>
        <v>0</v>
      </c>
      <c r="BH969" s="185">
        <f>IF(N969="sníž. přenesená",J969,0)</f>
        <v>0</v>
      </c>
      <c r="BI969" s="185">
        <f>IF(N969="nulová",J969,0)</f>
        <v>0</v>
      </c>
      <c r="BJ969" s="14" t="s">
        <v>106</v>
      </c>
      <c r="BK969" s="185">
        <f>ROUND(I969*H969,2)</f>
        <v>0</v>
      </c>
      <c r="BL969" s="14" t="s">
        <v>314</v>
      </c>
      <c r="BM969" s="14" t="s">
        <v>4513</v>
      </c>
    </row>
    <row r="970" spans="2:51" s="11" customFormat="1" ht="11.25">
      <c r="B970" s="186"/>
      <c r="C970" s="187"/>
      <c r="D970" s="188" t="s">
        <v>325</v>
      </c>
      <c r="E970" s="189" t="s">
        <v>4514</v>
      </c>
      <c r="F970" s="190" t="s">
        <v>1543</v>
      </c>
      <c r="G970" s="187"/>
      <c r="H970" s="191">
        <v>14.79</v>
      </c>
      <c r="I970" s="192"/>
      <c r="J970" s="187"/>
      <c r="K970" s="187"/>
      <c r="L970" s="193"/>
      <c r="M970" s="194"/>
      <c r="N970" s="195"/>
      <c r="O970" s="195"/>
      <c r="P970" s="195"/>
      <c r="Q970" s="195"/>
      <c r="R970" s="195"/>
      <c r="S970" s="195"/>
      <c r="T970" s="196"/>
      <c r="AT970" s="197" t="s">
        <v>325</v>
      </c>
      <c r="AU970" s="197" t="s">
        <v>106</v>
      </c>
      <c r="AV970" s="11" t="s">
        <v>106</v>
      </c>
      <c r="AW970" s="11" t="s">
        <v>31</v>
      </c>
      <c r="AX970" s="11" t="s">
        <v>77</v>
      </c>
      <c r="AY970" s="197" t="s">
        <v>310</v>
      </c>
    </row>
    <row r="971" spans="2:65" s="1" customFormat="1" ht="22.5" customHeight="1">
      <c r="B971" s="31"/>
      <c r="C971" s="175" t="s">
        <v>4515</v>
      </c>
      <c r="D971" s="175" t="s">
        <v>317</v>
      </c>
      <c r="E971" s="176" t="s">
        <v>1545</v>
      </c>
      <c r="F971" s="177" t="s">
        <v>1546</v>
      </c>
      <c r="G971" s="178" t="s">
        <v>832</v>
      </c>
      <c r="H971" s="179">
        <v>15.83</v>
      </c>
      <c r="I971" s="180"/>
      <c r="J971" s="179">
        <f>ROUND(I971*H971,2)</f>
        <v>0</v>
      </c>
      <c r="K971" s="177" t="s">
        <v>321</v>
      </c>
      <c r="L971" s="35"/>
      <c r="M971" s="181" t="s">
        <v>1</v>
      </c>
      <c r="N971" s="182" t="s">
        <v>41</v>
      </c>
      <c r="O971" s="57"/>
      <c r="P971" s="183">
        <f>O971*H971</f>
        <v>0</v>
      </c>
      <c r="Q971" s="183">
        <v>0</v>
      </c>
      <c r="R971" s="183">
        <f>Q971*H971</f>
        <v>0</v>
      </c>
      <c r="S971" s="183">
        <v>0</v>
      </c>
      <c r="T971" s="184">
        <f>S971*H971</f>
        <v>0</v>
      </c>
      <c r="AR971" s="14" t="s">
        <v>314</v>
      </c>
      <c r="AT971" s="14" t="s">
        <v>317</v>
      </c>
      <c r="AU971" s="14" t="s">
        <v>106</v>
      </c>
      <c r="AY971" s="14" t="s">
        <v>310</v>
      </c>
      <c r="BE971" s="185">
        <f>IF(N971="základní",J971,0)</f>
        <v>0</v>
      </c>
      <c r="BF971" s="185">
        <f>IF(N971="snížená",J971,0)</f>
        <v>0</v>
      </c>
      <c r="BG971" s="185">
        <f>IF(N971="zákl. přenesená",J971,0)</f>
        <v>0</v>
      </c>
      <c r="BH971" s="185">
        <f>IF(N971="sníž. přenesená",J971,0)</f>
        <v>0</v>
      </c>
      <c r="BI971" s="185">
        <f>IF(N971="nulová",J971,0)</f>
        <v>0</v>
      </c>
      <c r="BJ971" s="14" t="s">
        <v>106</v>
      </c>
      <c r="BK971" s="185">
        <f>ROUND(I971*H971,2)</f>
        <v>0</v>
      </c>
      <c r="BL971" s="14" t="s">
        <v>314</v>
      </c>
      <c r="BM971" s="14" t="s">
        <v>4516</v>
      </c>
    </row>
    <row r="972" spans="2:63" s="10" customFormat="1" ht="22.9" customHeight="1">
      <c r="B972" s="159"/>
      <c r="C972" s="160"/>
      <c r="D972" s="161" t="s">
        <v>68</v>
      </c>
      <c r="E972" s="173" t="s">
        <v>1548</v>
      </c>
      <c r="F972" s="173" t="s">
        <v>1549</v>
      </c>
      <c r="G972" s="160"/>
      <c r="H972" s="160"/>
      <c r="I972" s="163"/>
      <c r="J972" s="174">
        <f>BK972</f>
        <v>0</v>
      </c>
      <c r="K972" s="160"/>
      <c r="L972" s="165"/>
      <c r="M972" s="166"/>
      <c r="N972" s="167"/>
      <c r="O972" s="167"/>
      <c r="P972" s="168">
        <f>SUM(P973:P1019)</f>
        <v>0</v>
      </c>
      <c r="Q972" s="167"/>
      <c r="R972" s="168">
        <f>SUM(R973:R1019)</f>
        <v>1.8361689999999997</v>
      </c>
      <c r="S972" s="167"/>
      <c r="T972" s="169">
        <f>SUM(T973:T1019)</f>
        <v>4.272309</v>
      </c>
      <c r="AR972" s="170" t="s">
        <v>314</v>
      </c>
      <c r="AT972" s="171" t="s">
        <v>68</v>
      </c>
      <c r="AU972" s="171" t="s">
        <v>77</v>
      </c>
      <c r="AY972" s="170" t="s">
        <v>310</v>
      </c>
      <c r="BK972" s="172">
        <f>SUM(BK973:BK1019)</f>
        <v>0</v>
      </c>
    </row>
    <row r="973" spans="2:65" s="1" customFormat="1" ht="16.5" customHeight="1">
      <c r="B973" s="31"/>
      <c r="C973" s="175" t="s">
        <v>4517</v>
      </c>
      <c r="D973" s="175" t="s">
        <v>317</v>
      </c>
      <c r="E973" s="176" t="s">
        <v>1551</v>
      </c>
      <c r="F973" s="177" t="s">
        <v>1552</v>
      </c>
      <c r="G973" s="178" t="s">
        <v>720</v>
      </c>
      <c r="H973" s="179">
        <v>2</v>
      </c>
      <c r="I973" s="180"/>
      <c r="J973" s="179">
        <f>ROUND(I973*H973,2)</f>
        <v>0</v>
      </c>
      <c r="K973" s="177" t="s">
        <v>402</v>
      </c>
      <c r="L973" s="35"/>
      <c r="M973" s="181" t="s">
        <v>1</v>
      </c>
      <c r="N973" s="182" t="s">
        <v>41</v>
      </c>
      <c r="O973" s="57"/>
      <c r="P973" s="183">
        <f>O973*H973</f>
        <v>0</v>
      </c>
      <c r="Q973" s="183">
        <v>0</v>
      </c>
      <c r="R973" s="183">
        <f>Q973*H973</f>
        <v>0</v>
      </c>
      <c r="S973" s="183">
        <v>0</v>
      </c>
      <c r="T973" s="184">
        <f>S973*H973</f>
        <v>0</v>
      </c>
      <c r="AR973" s="14" t="s">
        <v>314</v>
      </c>
      <c r="AT973" s="14" t="s">
        <v>317</v>
      </c>
      <c r="AU973" s="14" t="s">
        <v>106</v>
      </c>
      <c r="AY973" s="14" t="s">
        <v>310</v>
      </c>
      <c r="BE973" s="185">
        <f>IF(N973="základní",J973,0)</f>
        <v>0</v>
      </c>
      <c r="BF973" s="185">
        <f>IF(N973="snížená",J973,0)</f>
        <v>0</v>
      </c>
      <c r="BG973" s="185">
        <f>IF(N973="zákl. přenesená",J973,0)</f>
        <v>0</v>
      </c>
      <c r="BH973" s="185">
        <f>IF(N973="sníž. přenesená",J973,0)</f>
        <v>0</v>
      </c>
      <c r="BI973" s="185">
        <f>IF(N973="nulová",J973,0)</f>
        <v>0</v>
      </c>
      <c r="BJ973" s="14" t="s">
        <v>106</v>
      </c>
      <c r="BK973" s="185">
        <f>ROUND(I973*H973,2)</f>
        <v>0</v>
      </c>
      <c r="BL973" s="14" t="s">
        <v>314</v>
      </c>
      <c r="BM973" s="14" t="s">
        <v>4518</v>
      </c>
    </row>
    <row r="974" spans="2:51" s="11" customFormat="1" ht="11.25">
      <c r="B974" s="186"/>
      <c r="C974" s="187"/>
      <c r="D974" s="188" t="s">
        <v>325</v>
      </c>
      <c r="E974" s="189" t="s">
        <v>4519</v>
      </c>
      <c r="F974" s="190" t="s">
        <v>106</v>
      </c>
      <c r="G974" s="187"/>
      <c r="H974" s="191">
        <v>2</v>
      </c>
      <c r="I974" s="192"/>
      <c r="J974" s="187"/>
      <c r="K974" s="187"/>
      <c r="L974" s="193"/>
      <c r="M974" s="194"/>
      <c r="N974" s="195"/>
      <c r="O974" s="195"/>
      <c r="P974" s="195"/>
      <c r="Q974" s="195"/>
      <c r="R974" s="195"/>
      <c r="S974" s="195"/>
      <c r="T974" s="196"/>
      <c r="AT974" s="197" t="s">
        <v>325</v>
      </c>
      <c r="AU974" s="197" t="s">
        <v>106</v>
      </c>
      <c r="AV974" s="11" t="s">
        <v>106</v>
      </c>
      <c r="AW974" s="11" t="s">
        <v>31</v>
      </c>
      <c r="AX974" s="11" t="s">
        <v>77</v>
      </c>
      <c r="AY974" s="197" t="s">
        <v>310</v>
      </c>
    </row>
    <row r="975" spans="2:65" s="1" customFormat="1" ht="16.5" customHeight="1">
      <c r="B975" s="31"/>
      <c r="C975" s="175" t="s">
        <v>4520</v>
      </c>
      <c r="D975" s="175" t="s">
        <v>317</v>
      </c>
      <c r="E975" s="176" t="s">
        <v>1557</v>
      </c>
      <c r="F975" s="177" t="s">
        <v>1558</v>
      </c>
      <c r="G975" s="178" t="s">
        <v>720</v>
      </c>
      <c r="H975" s="179">
        <v>42</v>
      </c>
      <c r="I975" s="180"/>
      <c r="J975" s="179">
        <f>ROUND(I975*H975,2)</f>
        <v>0</v>
      </c>
      <c r="K975" s="177" t="s">
        <v>402</v>
      </c>
      <c r="L975" s="35"/>
      <c r="M975" s="181" t="s">
        <v>1</v>
      </c>
      <c r="N975" s="182" t="s">
        <v>41</v>
      </c>
      <c r="O975" s="57"/>
      <c r="P975" s="183">
        <f>O975*H975</f>
        <v>0</v>
      </c>
      <c r="Q975" s="183">
        <v>0</v>
      </c>
      <c r="R975" s="183">
        <f>Q975*H975</f>
        <v>0</v>
      </c>
      <c r="S975" s="183">
        <v>0</v>
      </c>
      <c r="T975" s="184">
        <f>S975*H975</f>
        <v>0</v>
      </c>
      <c r="AR975" s="14" t="s">
        <v>314</v>
      </c>
      <c r="AT975" s="14" t="s">
        <v>317</v>
      </c>
      <c r="AU975" s="14" t="s">
        <v>106</v>
      </c>
      <c r="AY975" s="14" t="s">
        <v>310</v>
      </c>
      <c r="BE975" s="185">
        <f>IF(N975="základní",J975,0)</f>
        <v>0</v>
      </c>
      <c r="BF975" s="185">
        <f>IF(N975="snížená",J975,0)</f>
        <v>0</v>
      </c>
      <c r="BG975" s="185">
        <f>IF(N975="zákl. přenesená",J975,0)</f>
        <v>0</v>
      </c>
      <c r="BH975" s="185">
        <f>IF(N975="sníž. přenesená",J975,0)</f>
        <v>0</v>
      </c>
      <c r="BI975" s="185">
        <f>IF(N975="nulová",J975,0)</f>
        <v>0</v>
      </c>
      <c r="BJ975" s="14" t="s">
        <v>106</v>
      </c>
      <c r="BK975" s="185">
        <f>ROUND(I975*H975,2)</f>
        <v>0</v>
      </c>
      <c r="BL975" s="14" t="s">
        <v>314</v>
      </c>
      <c r="BM975" s="14" t="s">
        <v>4521</v>
      </c>
    </row>
    <row r="976" spans="2:51" s="11" customFormat="1" ht="11.25">
      <c r="B976" s="186"/>
      <c r="C976" s="187"/>
      <c r="D976" s="188" t="s">
        <v>325</v>
      </c>
      <c r="E976" s="189" t="s">
        <v>4522</v>
      </c>
      <c r="F976" s="190" t="s">
        <v>1561</v>
      </c>
      <c r="G976" s="187"/>
      <c r="H976" s="191">
        <v>42</v>
      </c>
      <c r="I976" s="192"/>
      <c r="J976" s="187"/>
      <c r="K976" s="187"/>
      <c r="L976" s="193"/>
      <c r="M976" s="194"/>
      <c r="N976" s="195"/>
      <c r="O976" s="195"/>
      <c r="P976" s="195"/>
      <c r="Q976" s="195"/>
      <c r="R976" s="195"/>
      <c r="S976" s="195"/>
      <c r="T976" s="196"/>
      <c r="AT976" s="197" t="s">
        <v>325</v>
      </c>
      <c r="AU976" s="197" t="s">
        <v>106</v>
      </c>
      <c r="AV976" s="11" t="s">
        <v>106</v>
      </c>
      <c r="AW976" s="11" t="s">
        <v>31</v>
      </c>
      <c r="AX976" s="11" t="s">
        <v>69</v>
      </c>
      <c r="AY976" s="197" t="s">
        <v>310</v>
      </c>
    </row>
    <row r="977" spans="2:51" s="11" customFormat="1" ht="11.25">
      <c r="B977" s="186"/>
      <c r="C977" s="187"/>
      <c r="D977" s="188" t="s">
        <v>325</v>
      </c>
      <c r="E977" s="189" t="s">
        <v>4523</v>
      </c>
      <c r="F977" s="190" t="s">
        <v>4524</v>
      </c>
      <c r="G977" s="187"/>
      <c r="H977" s="191">
        <v>42</v>
      </c>
      <c r="I977" s="192"/>
      <c r="J977" s="187"/>
      <c r="K977" s="187"/>
      <c r="L977" s="193"/>
      <c r="M977" s="194"/>
      <c r="N977" s="195"/>
      <c r="O977" s="195"/>
      <c r="P977" s="195"/>
      <c r="Q977" s="195"/>
      <c r="R977" s="195"/>
      <c r="S977" s="195"/>
      <c r="T977" s="196"/>
      <c r="AT977" s="197" t="s">
        <v>325</v>
      </c>
      <c r="AU977" s="197" t="s">
        <v>106</v>
      </c>
      <c r="AV977" s="11" t="s">
        <v>106</v>
      </c>
      <c r="AW977" s="11" t="s">
        <v>31</v>
      </c>
      <c r="AX977" s="11" t="s">
        <v>77</v>
      </c>
      <c r="AY977" s="197" t="s">
        <v>310</v>
      </c>
    </row>
    <row r="978" spans="2:65" s="1" customFormat="1" ht="16.5" customHeight="1">
      <c r="B978" s="31"/>
      <c r="C978" s="175" t="s">
        <v>4525</v>
      </c>
      <c r="D978" s="175" t="s">
        <v>317</v>
      </c>
      <c r="E978" s="176" t="s">
        <v>1565</v>
      </c>
      <c r="F978" s="177" t="s">
        <v>1566</v>
      </c>
      <c r="G978" s="178" t="s">
        <v>320</v>
      </c>
      <c r="H978" s="179">
        <v>560.41</v>
      </c>
      <c r="I978" s="180"/>
      <c r="J978" s="179">
        <f>ROUND(I978*H978,2)</f>
        <v>0</v>
      </c>
      <c r="K978" s="177" t="s">
        <v>321</v>
      </c>
      <c r="L978" s="35"/>
      <c r="M978" s="181" t="s">
        <v>1</v>
      </c>
      <c r="N978" s="182" t="s">
        <v>41</v>
      </c>
      <c r="O978" s="57"/>
      <c r="P978" s="183">
        <f>O978*H978</f>
        <v>0</v>
      </c>
      <c r="Q978" s="183">
        <v>0</v>
      </c>
      <c r="R978" s="183">
        <f>Q978*H978</f>
        <v>0</v>
      </c>
      <c r="S978" s="183">
        <v>0.00594</v>
      </c>
      <c r="T978" s="184">
        <f>S978*H978</f>
        <v>3.3288354</v>
      </c>
      <c r="AR978" s="14" t="s">
        <v>314</v>
      </c>
      <c r="AT978" s="14" t="s">
        <v>317</v>
      </c>
      <c r="AU978" s="14" t="s">
        <v>106</v>
      </c>
      <c r="AY978" s="14" t="s">
        <v>310</v>
      </c>
      <c r="BE978" s="185">
        <f>IF(N978="základní",J978,0)</f>
        <v>0</v>
      </c>
      <c r="BF978" s="185">
        <f>IF(N978="snížená",J978,0)</f>
        <v>0</v>
      </c>
      <c r="BG978" s="185">
        <f>IF(N978="zákl. přenesená",J978,0)</f>
        <v>0</v>
      </c>
      <c r="BH978" s="185">
        <f>IF(N978="sníž. přenesená",J978,0)</f>
        <v>0</v>
      </c>
      <c r="BI978" s="185">
        <f>IF(N978="nulová",J978,0)</f>
        <v>0</v>
      </c>
      <c r="BJ978" s="14" t="s">
        <v>106</v>
      </c>
      <c r="BK978" s="185">
        <f>ROUND(I978*H978,2)</f>
        <v>0</v>
      </c>
      <c r="BL978" s="14" t="s">
        <v>314</v>
      </c>
      <c r="BM978" s="14" t="s">
        <v>4526</v>
      </c>
    </row>
    <row r="979" spans="2:51" s="11" customFormat="1" ht="11.25">
      <c r="B979" s="186"/>
      <c r="C979" s="187"/>
      <c r="D979" s="188" t="s">
        <v>325</v>
      </c>
      <c r="E979" s="189" t="s">
        <v>4527</v>
      </c>
      <c r="F979" s="190" t="s">
        <v>4496</v>
      </c>
      <c r="G979" s="187"/>
      <c r="H979" s="191">
        <v>560.41</v>
      </c>
      <c r="I979" s="192"/>
      <c r="J979" s="187"/>
      <c r="K979" s="187"/>
      <c r="L979" s="193"/>
      <c r="M979" s="194"/>
      <c r="N979" s="195"/>
      <c r="O979" s="195"/>
      <c r="P979" s="195"/>
      <c r="Q979" s="195"/>
      <c r="R979" s="195"/>
      <c r="S979" s="195"/>
      <c r="T979" s="196"/>
      <c r="AT979" s="197" t="s">
        <v>325</v>
      </c>
      <c r="AU979" s="197" t="s">
        <v>106</v>
      </c>
      <c r="AV979" s="11" t="s">
        <v>106</v>
      </c>
      <c r="AW979" s="11" t="s">
        <v>31</v>
      </c>
      <c r="AX979" s="11" t="s">
        <v>77</v>
      </c>
      <c r="AY979" s="197" t="s">
        <v>310</v>
      </c>
    </row>
    <row r="980" spans="2:65" s="1" customFormat="1" ht="16.5" customHeight="1">
      <c r="B980" s="31"/>
      <c r="C980" s="175" t="s">
        <v>4528</v>
      </c>
      <c r="D980" s="175" t="s">
        <v>317</v>
      </c>
      <c r="E980" s="176" t="s">
        <v>1570</v>
      </c>
      <c r="F980" s="177" t="s">
        <v>1571</v>
      </c>
      <c r="G980" s="178" t="s">
        <v>1084</v>
      </c>
      <c r="H980" s="179">
        <v>4</v>
      </c>
      <c r="I980" s="180"/>
      <c r="J980" s="179">
        <f>ROUND(I980*H980,2)</f>
        <v>0</v>
      </c>
      <c r="K980" s="177" t="s">
        <v>321</v>
      </c>
      <c r="L980" s="35"/>
      <c r="M980" s="181" t="s">
        <v>1</v>
      </c>
      <c r="N980" s="182" t="s">
        <v>41</v>
      </c>
      <c r="O980" s="57"/>
      <c r="P980" s="183">
        <f>O980*H980</f>
        <v>0</v>
      </c>
      <c r="Q980" s="183">
        <v>0</v>
      </c>
      <c r="R980" s="183">
        <f>Q980*H980</f>
        <v>0</v>
      </c>
      <c r="S980" s="183">
        <v>0.00906</v>
      </c>
      <c r="T980" s="184">
        <f>S980*H980</f>
        <v>0.03624</v>
      </c>
      <c r="AR980" s="14" t="s">
        <v>314</v>
      </c>
      <c r="AT980" s="14" t="s">
        <v>317</v>
      </c>
      <c r="AU980" s="14" t="s">
        <v>106</v>
      </c>
      <c r="AY980" s="14" t="s">
        <v>310</v>
      </c>
      <c r="BE980" s="185">
        <f>IF(N980="základní",J980,0)</f>
        <v>0</v>
      </c>
      <c r="BF980" s="185">
        <f>IF(N980="snížená",J980,0)</f>
        <v>0</v>
      </c>
      <c r="BG980" s="185">
        <f>IF(N980="zákl. přenesená",J980,0)</f>
        <v>0</v>
      </c>
      <c r="BH980" s="185">
        <f>IF(N980="sníž. přenesená",J980,0)</f>
        <v>0</v>
      </c>
      <c r="BI980" s="185">
        <f>IF(N980="nulová",J980,0)</f>
        <v>0</v>
      </c>
      <c r="BJ980" s="14" t="s">
        <v>106</v>
      </c>
      <c r="BK980" s="185">
        <f>ROUND(I980*H980,2)</f>
        <v>0</v>
      </c>
      <c r="BL980" s="14" t="s">
        <v>314</v>
      </c>
      <c r="BM980" s="14" t="s">
        <v>4529</v>
      </c>
    </row>
    <row r="981" spans="2:51" s="11" customFormat="1" ht="11.25">
      <c r="B981" s="186"/>
      <c r="C981" s="187"/>
      <c r="D981" s="188" t="s">
        <v>325</v>
      </c>
      <c r="E981" s="189" t="s">
        <v>4530</v>
      </c>
      <c r="F981" s="190" t="s">
        <v>314</v>
      </c>
      <c r="G981" s="187"/>
      <c r="H981" s="191">
        <v>4</v>
      </c>
      <c r="I981" s="192"/>
      <c r="J981" s="187"/>
      <c r="K981" s="187"/>
      <c r="L981" s="193"/>
      <c r="M981" s="194"/>
      <c r="N981" s="195"/>
      <c r="O981" s="195"/>
      <c r="P981" s="195"/>
      <c r="Q981" s="195"/>
      <c r="R981" s="195"/>
      <c r="S981" s="195"/>
      <c r="T981" s="196"/>
      <c r="AT981" s="197" t="s">
        <v>325</v>
      </c>
      <c r="AU981" s="197" t="s">
        <v>106</v>
      </c>
      <c r="AV981" s="11" t="s">
        <v>106</v>
      </c>
      <c r="AW981" s="11" t="s">
        <v>31</v>
      </c>
      <c r="AX981" s="11" t="s">
        <v>77</v>
      </c>
      <c r="AY981" s="197" t="s">
        <v>310</v>
      </c>
    </row>
    <row r="982" spans="2:65" s="1" customFormat="1" ht="16.5" customHeight="1">
      <c r="B982" s="31"/>
      <c r="C982" s="175" t="s">
        <v>4531</v>
      </c>
      <c r="D982" s="175" t="s">
        <v>317</v>
      </c>
      <c r="E982" s="176" t="s">
        <v>1576</v>
      </c>
      <c r="F982" s="177" t="s">
        <v>1577</v>
      </c>
      <c r="G982" s="178" t="s">
        <v>422</v>
      </c>
      <c r="H982" s="179">
        <v>21.33</v>
      </c>
      <c r="I982" s="180"/>
      <c r="J982" s="179">
        <f>ROUND(I982*H982,2)</f>
        <v>0</v>
      </c>
      <c r="K982" s="177" t="s">
        <v>321</v>
      </c>
      <c r="L982" s="35"/>
      <c r="M982" s="181" t="s">
        <v>1</v>
      </c>
      <c r="N982" s="182" t="s">
        <v>41</v>
      </c>
      <c r="O982" s="57"/>
      <c r="P982" s="183">
        <f>O982*H982</f>
        <v>0</v>
      </c>
      <c r="Q982" s="183">
        <v>0</v>
      </c>
      <c r="R982" s="183">
        <f>Q982*H982</f>
        <v>0</v>
      </c>
      <c r="S982" s="183">
        <v>0.00191</v>
      </c>
      <c r="T982" s="184">
        <f>S982*H982</f>
        <v>0.0407403</v>
      </c>
      <c r="AR982" s="14" t="s">
        <v>314</v>
      </c>
      <c r="AT982" s="14" t="s">
        <v>317</v>
      </c>
      <c r="AU982" s="14" t="s">
        <v>106</v>
      </c>
      <c r="AY982" s="14" t="s">
        <v>310</v>
      </c>
      <c r="BE982" s="185">
        <f>IF(N982="základní",J982,0)</f>
        <v>0</v>
      </c>
      <c r="BF982" s="185">
        <f>IF(N982="snížená",J982,0)</f>
        <v>0</v>
      </c>
      <c r="BG982" s="185">
        <f>IF(N982="zákl. přenesená",J982,0)</f>
        <v>0</v>
      </c>
      <c r="BH982" s="185">
        <f>IF(N982="sníž. přenesená",J982,0)</f>
        <v>0</v>
      </c>
      <c r="BI982" s="185">
        <f>IF(N982="nulová",J982,0)</f>
        <v>0</v>
      </c>
      <c r="BJ982" s="14" t="s">
        <v>106</v>
      </c>
      <c r="BK982" s="185">
        <f>ROUND(I982*H982,2)</f>
        <v>0</v>
      </c>
      <c r="BL982" s="14" t="s">
        <v>314</v>
      </c>
      <c r="BM982" s="14" t="s">
        <v>4532</v>
      </c>
    </row>
    <row r="983" spans="2:51" s="12" customFormat="1" ht="11.25">
      <c r="B983" s="198"/>
      <c r="C983" s="199"/>
      <c r="D983" s="188" t="s">
        <v>325</v>
      </c>
      <c r="E983" s="200" t="s">
        <v>1</v>
      </c>
      <c r="F983" s="201" t="s">
        <v>1579</v>
      </c>
      <c r="G983" s="199"/>
      <c r="H983" s="200" t="s">
        <v>1</v>
      </c>
      <c r="I983" s="202"/>
      <c r="J983" s="199"/>
      <c r="K983" s="199"/>
      <c r="L983" s="203"/>
      <c r="M983" s="204"/>
      <c r="N983" s="205"/>
      <c r="O983" s="205"/>
      <c r="P983" s="205"/>
      <c r="Q983" s="205"/>
      <c r="R983" s="205"/>
      <c r="S983" s="205"/>
      <c r="T983" s="206"/>
      <c r="AT983" s="207" t="s">
        <v>325</v>
      </c>
      <c r="AU983" s="207" t="s">
        <v>106</v>
      </c>
      <c r="AV983" s="12" t="s">
        <v>77</v>
      </c>
      <c r="AW983" s="12" t="s">
        <v>31</v>
      </c>
      <c r="AX983" s="12" t="s">
        <v>69</v>
      </c>
      <c r="AY983" s="207" t="s">
        <v>310</v>
      </c>
    </row>
    <row r="984" spans="2:51" s="11" customFormat="1" ht="11.25">
      <c r="B984" s="186"/>
      <c r="C984" s="187"/>
      <c r="D984" s="188" t="s">
        <v>325</v>
      </c>
      <c r="E984" s="189" t="s">
        <v>4533</v>
      </c>
      <c r="F984" s="190" t="s">
        <v>1581</v>
      </c>
      <c r="G984" s="187"/>
      <c r="H984" s="191">
        <v>21.33</v>
      </c>
      <c r="I984" s="192"/>
      <c r="J984" s="187"/>
      <c r="K984" s="187"/>
      <c r="L984" s="193"/>
      <c r="M984" s="194"/>
      <c r="N984" s="195"/>
      <c r="O984" s="195"/>
      <c r="P984" s="195"/>
      <c r="Q984" s="195"/>
      <c r="R984" s="195"/>
      <c r="S984" s="195"/>
      <c r="T984" s="196"/>
      <c r="AT984" s="197" t="s">
        <v>325</v>
      </c>
      <c r="AU984" s="197" t="s">
        <v>106</v>
      </c>
      <c r="AV984" s="11" t="s">
        <v>106</v>
      </c>
      <c r="AW984" s="11" t="s">
        <v>31</v>
      </c>
      <c r="AX984" s="11" t="s">
        <v>69</v>
      </c>
      <c r="AY984" s="197" t="s">
        <v>310</v>
      </c>
    </row>
    <row r="985" spans="2:51" s="11" customFormat="1" ht="11.25">
      <c r="B985" s="186"/>
      <c r="C985" s="187"/>
      <c r="D985" s="188" t="s">
        <v>325</v>
      </c>
      <c r="E985" s="189" t="s">
        <v>4534</v>
      </c>
      <c r="F985" s="190" t="s">
        <v>4535</v>
      </c>
      <c r="G985" s="187"/>
      <c r="H985" s="191">
        <v>21.33</v>
      </c>
      <c r="I985" s="192"/>
      <c r="J985" s="187"/>
      <c r="K985" s="187"/>
      <c r="L985" s="193"/>
      <c r="M985" s="194"/>
      <c r="N985" s="195"/>
      <c r="O985" s="195"/>
      <c r="P985" s="195"/>
      <c r="Q985" s="195"/>
      <c r="R985" s="195"/>
      <c r="S985" s="195"/>
      <c r="T985" s="196"/>
      <c r="AT985" s="197" t="s">
        <v>325</v>
      </c>
      <c r="AU985" s="197" t="s">
        <v>106</v>
      </c>
      <c r="AV985" s="11" t="s">
        <v>106</v>
      </c>
      <c r="AW985" s="11" t="s">
        <v>31</v>
      </c>
      <c r="AX985" s="11" t="s">
        <v>77</v>
      </c>
      <c r="AY985" s="197" t="s">
        <v>310</v>
      </c>
    </row>
    <row r="986" spans="2:65" s="1" customFormat="1" ht="16.5" customHeight="1">
      <c r="B986" s="31"/>
      <c r="C986" s="175" t="s">
        <v>4536</v>
      </c>
      <c r="D986" s="175" t="s">
        <v>317</v>
      </c>
      <c r="E986" s="176" t="s">
        <v>1585</v>
      </c>
      <c r="F986" s="177" t="s">
        <v>1586</v>
      </c>
      <c r="G986" s="178" t="s">
        <v>422</v>
      </c>
      <c r="H986" s="179">
        <v>147.63</v>
      </c>
      <c r="I986" s="180"/>
      <c r="J986" s="179">
        <f>ROUND(I986*H986,2)</f>
        <v>0</v>
      </c>
      <c r="K986" s="177" t="s">
        <v>321</v>
      </c>
      <c r="L986" s="35"/>
      <c r="M986" s="181" t="s">
        <v>1</v>
      </c>
      <c r="N986" s="182" t="s">
        <v>41</v>
      </c>
      <c r="O986" s="57"/>
      <c r="P986" s="183">
        <f>O986*H986</f>
        <v>0</v>
      </c>
      <c r="Q986" s="183">
        <v>0</v>
      </c>
      <c r="R986" s="183">
        <f>Q986*H986</f>
        <v>0</v>
      </c>
      <c r="S986" s="183">
        <v>0.00167</v>
      </c>
      <c r="T986" s="184">
        <f>S986*H986</f>
        <v>0.2465421</v>
      </c>
      <c r="AR986" s="14" t="s">
        <v>314</v>
      </c>
      <c r="AT986" s="14" t="s">
        <v>317</v>
      </c>
      <c r="AU986" s="14" t="s">
        <v>106</v>
      </c>
      <c r="AY986" s="14" t="s">
        <v>310</v>
      </c>
      <c r="BE986" s="185">
        <f>IF(N986="základní",J986,0)</f>
        <v>0</v>
      </c>
      <c r="BF986" s="185">
        <f>IF(N986="snížená",J986,0)</f>
        <v>0</v>
      </c>
      <c r="BG986" s="185">
        <f>IF(N986="zákl. přenesená",J986,0)</f>
        <v>0</v>
      </c>
      <c r="BH986" s="185">
        <f>IF(N986="sníž. přenesená",J986,0)</f>
        <v>0</v>
      </c>
      <c r="BI986" s="185">
        <f>IF(N986="nulová",J986,0)</f>
        <v>0</v>
      </c>
      <c r="BJ986" s="14" t="s">
        <v>106</v>
      </c>
      <c r="BK986" s="185">
        <f>ROUND(I986*H986,2)</f>
        <v>0</v>
      </c>
      <c r="BL986" s="14" t="s">
        <v>314</v>
      </c>
      <c r="BM986" s="14" t="s">
        <v>4537</v>
      </c>
    </row>
    <row r="987" spans="2:51" s="11" customFormat="1" ht="11.25">
      <c r="B987" s="186"/>
      <c r="C987" s="187"/>
      <c r="D987" s="188" t="s">
        <v>325</v>
      </c>
      <c r="E987" s="189" t="s">
        <v>4538</v>
      </c>
      <c r="F987" s="190" t="s">
        <v>4539</v>
      </c>
      <c r="G987" s="187"/>
      <c r="H987" s="191">
        <v>138.66</v>
      </c>
      <c r="I987" s="192"/>
      <c r="J987" s="187"/>
      <c r="K987" s="187"/>
      <c r="L987" s="193"/>
      <c r="M987" s="194"/>
      <c r="N987" s="195"/>
      <c r="O987" s="195"/>
      <c r="P987" s="195"/>
      <c r="Q987" s="195"/>
      <c r="R987" s="195"/>
      <c r="S987" s="195"/>
      <c r="T987" s="196"/>
      <c r="AT987" s="197" t="s">
        <v>325</v>
      </c>
      <c r="AU987" s="197" t="s">
        <v>106</v>
      </c>
      <c r="AV987" s="11" t="s">
        <v>106</v>
      </c>
      <c r="AW987" s="11" t="s">
        <v>31</v>
      </c>
      <c r="AX987" s="11" t="s">
        <v>69</v>
      </c>
      <c r="AY987" s="197" t="s">
        <v>310</v>
      </c>
    </row>
    <row r="988" spans="2:51" s="11" customFormat="1" ht="11.25">
      <c r="B988" s="186"/>
      <c r="C988" s="187"/>
      <c r="D988" s="188" t="s">
        <v>325</v>
      </c>
      <c r="E988" s="189" t="s">
        <v>3798</v>
      </c>
      <c r="F988" s="190" t="s">
        <v>1590</v>
      </c>
      <c r="G988" s="187"/>
      <c r="H988" s="191">
        <v>8.97</v>
      </c>
      <c r="I988" s="192"/>
      <c r="J988" s="187"/>
      <c r="K988" s="187"/>
      <c r="L988" s="193"/>
      <c r="M988" s="194"/>
      <c r="N988" s="195"/>
      <c r="O988" s="195"/>
      <c r="P988" s="195"/>
      <c r="Q988" s="195"/>
      <c r="R988" s="195"/>
      <c r="S988" s="195"/>
      <c r="T988" s="196"/>
      <c r="AT988" s="197" t="s">
        <v>325</v>
      </c>
      <c r="AU988" s="197" t="s">
        <v>106</v>
      </c>
      <c r="AV988" s="11" t="s">
        <v>106</v>
      </c>
      <c r="AW988" s="11" t="s">
        <v>31</v>
      </c>
      <c r="AX988" s="11" t="s">
        <v>69</v>
      </c>
      <c r="AY988" s="197" t="s">
        <v>310</v>
      </c>
    </row>
    <row r="989" spans="2:51" s="11" customFormat="1" ht="11.25">
      <c r="B989" s="186"/>
      <c r="C989" s="187"/>
      <c r="D989" s="188" t="s">
        <v>325</v>
      </c>
      <c r="E989" s="189" t="s">
        <v>4540</v>
      </c>
      <c r="F989" s="190" t="s">
        <v>4541</v>
      </c>
      <c r="G989" s="187"/>
      <c r="H989" s="191">
        <v>147.63</v>
      </c>
      <c r="I989" s="192"/>
      <c r="J989" s="187"/>
      <c r="K989" s="187"/>
      <c r="L989" s="193"/>
      <c r="M989" s="194"/>
      <c r="N989" s="195"/>
      <c r="O989" s="195"/>
      <c r="P989" s="195"/>
      <c r="Q989" s="195"/>
      <c r="R989" s="195"/>
      <c r="S989" s="195"/>
      <c r="T989" s="196"/>
      <c r="AT989" s="197" t="s">
        <v>325</v>
      </c>
      <c r="AU989" s="197" t="s">
        <v>106</v>
      </c>
      <c r="AV989" s="11" t="s">
        <v>106</v>
      </c>
      <c r="AW989" s="11" t="s">
        <v>31</v>
      </c>
      <c r="AX989" s="11" t="s">
        <v>77</v>
      </c>
      <c r="AY989" s="197" t="s">
        <v>310</v>
      </c>
    </row>
    <row r="990" spans="2:65" s="1" customFormat="1" ht="16.5" customHeight="1">
      <c r="B990" s="31"/>
      <c r="C990" s="175" t="s">
        <v>4542</v>
      </c>
      <c r="D990" s="175" t="s">
        <v>317</v>
      </c>
      <c r="E990" s="176" t="s">
        <v>1593</v>
      </c>
      <c r="F990" s="177" t="s">
        <v>1594</v>
      </c>
      <c r="G990" s="178" t="s">
        <v>320</v>
      </c>
      <c r="H990" s="179">
        <v>33.53</v>
      </c>
      <c r="I990" s="180"/>
      <c r="J990" s="179">
        <f>ROUND(I990*H990,2)</f>
        <v>0</v>
      </c>
      <c r="K990" s="177" t="s">
        <v>321</v>
      </c>
      <c r="L990" s="35"/>
      <c r="M990" s="181" t="s">
        <v>1</v>
      </c>
      <c r="N990" s="182" t="s">
        <v>41</v>
      </c>
      <c r="O990" s="57"/>
      <c r="P990" s="183">
        <f>O990*H990</f>
        <v>0</v>
      </c>
      <c r="Q990" s="183">
        <v>0</v>
      </c>
      <c r="R990" s="183">
        <f>Q990*H990</f>
        <v>0</v>
      </c>
      <c r="S990" s="183">
        <v>0.00584</v>
      </c>
      <c r="T990" s="184">
        <f>S990*H990</f>
        <v>0.1958152</v>
      </c>
      <c r="AR990" s="14" t="s">
        <v>314</v>
      </c>
      <c r="AT990" s="14" t="s">
        <v>317</v>
      </c>
      <c r="AU990" s="14" t="s">
        <v>106</v>
      </c>
      <c r="AY990" s="14" t="s">
        <v>310</v>
      </c>
      <c r="BE990" s="185">
        <f>IF(N990="základní",J990,0)</f>
        <v>0</v>
      </c>
      <c r="BF990" s="185">
        <f>IF(N990="snížená",J990,0)</f>
        <v>0</v>
      </c>
      <c r="BG990" s="185">
        <f>IF(N990="zákl. přenesená",J990,0)</f>
        <v>0</v>
      </c>
      <c r="BH990" s="185">
        <f>IF(N990="sníž. přenesená",J990,0)</f>
        <v>0</v>
      </c>
      <c r="BI990" s="185">
        <f>IF(N990="nulová",J990,0)</f>
        <v>0</v>
      </c>
      <c r="BJ990" s="14" t="s">
        <v>106</v>
      </c>
      <c r="BK990" s="185">
        <f>ROUND(I990*H990,2)</f>
        <v>0</v>
      </c>
      <c r="BL990" s="14" t="s">
        <v>314</v>
      </c>
      <c r="BM990" s="14" t="s">
        <v>4543</v>
      </c>
    </row>
    <row r="991" spans="2:51" s="11" customFormat="1" ht="11.25">
      <c r="B991" s="186"/>
      <c r="C991" s="187"/>
      <c r="D991" s="188" t="s">
        <v>325</v>
      </c>
      <c r="E991" s="189" t="s">
        <v>4544</v>
      </c>
      <c r="F991" s="190" t="s">
        <v>3155</v>
      </c>
      <c r="G991" s="187"/>
      <c r="H991" s="191">
        <v>33.53</v>
      </c>
      <c r="I991" s="192"/>
      <c r="J991" s="187"/>
      <c r="K991" s="187"/>
      <c r="L991" s="193"/>
      <c r="M991" s="194"/>
      <c r="N991" s="195"/>
      <c r="O991" s="195"/>
      <c r="P991" s="195"/>
      <c r="Q991" s="195"/>
      <c r="R991" s="195"/>
      <c r="S991" s="195"/>
      <c r="T991" s="196"/>
      <c r="AT991" s="197" t="s">
        <v>325</v>
      </c>
      <c r="AU991" s="197" t="s">
        <v>106</v>
      </c>
      <c r="AV991" s="11" t="s">
        <v>106</v>
      </c>
      <c r="AW991" s="11" t="s">
        <v>31</v>
      </c>
      <c r="AX991" s="11" t="s">
        <v>77</v>
      </c>
      <c r="AY991" s="197" t="s">
        <v>310</v>
      </c>
    </row>
    <row r="992" spans="2:65" s="1" customFormat="1" ht="16.5" customHeight="1">
      <c r="B992" s="31"/>
      <c r="C992" s="175" t="s">
        <v>4545</v>
      </c>
      <c r="D992" s="175" t="s">
        <v>317</v>
      </c>
      <c r="E992" s="176" t="s">
        <v>1599</v>
      </c>
      <c r="F992" s="177" t="s">
        <v>1600</v>
      </c>
      <c r="G992" s="178" t="s">
        <v>422</v>
      </c>
      <c r="H992" s="179">
        <v>91.3</v>
      </c>
      <c r="I992" s="180"/>
      <c r="J992" s="179">
        <f>ROUND(I992*H992,2)</f>
        <v>0</v>
      </c>
      <c r="K992" s="177" t="s">
        <v>321</v>
      </c>
      <c r="L992" s="35"/>
      <c r="M992" s="181" t="s">
        <v>1</v>
      </c>
      <c r="N992" s="182" t="s">
        <v>41</v>
      </c>
      <c r="O992" s="57"/>
      <c r="P992" s="183">
        <f>O992*H992</f>
        <v>0</v>
      </c>
      <c r="Q992" s="183">
        <v>0</v>
      </c>
      <c r="R992" s="183">
        <f>Q992*H992</f>
        <v>0</v>
      </c>
      <c r="S992" s="183">
        <v>0.0026</v>
      </c>
      <c r="T992" s="184">
        <f>S992*H992</f>
        <v>0.23737999999999998</v>
      </c>
      <c r="AR992" s="14" t="s">
        <v>314</v>
      </c>
      <c r="AT992" s="14" t="s">
        <v>317</v>
      </c>
      <c r="AU992" s="14" t="s">
        <v>106</v>
      </c>
      <c r="AY992" s="14" t="s">
        <v>310</v>
      </c>
      <c r="BE992" s="185">
        <f>IF(N992="základní",J992,0)</f>
        <v>0</v>
      </c>
      <c r="BF992" s="185">
        <f>IF(N992="snížená",J992,0)</f>
        <v>0</v>
      </c>
      <c r="BG992" s="185">
        <f>IF(N992="zákl. přenesená",J992,0)</f>
        <v>0</v>
      </c>
      <c r="BH992" s="185">
        <f>IF(N992="sníž. přenesená",J992,0)</f>
        <v>0</v>
      </c>
      <c r="BI992" s="185">
        <f>IF(N992="nulová",J992,0)</f>
        <v>0</v>
      </c>
      <c r="BJ992" s="14" t="s">
        <v>106</v>
      </c>
      <c r="BK992" s="185">
        <f>ROUND(I992*H992,2)</f>
        <v>0</v>
      </c>
      <c r="BL992" s="14" t="s">
        <v>314</v>
      </c>
      <c r="BM992" s="14" t="s">
        <v>4546</v>
      </c>
    </row>
    <row r="993" spans="2:51" s="11" customFormat="1" ht="11.25">
      <c r="B993" s="186"/>
      <c r="C993" s="187"/>
      <c r="D993" s="188" t="s">
        <v>325</v>
      </c>
      <c r="E993" s="189" t="s">
        <v>4547</v>
      </c>
      <c r="F993" s="190" t="s">
        <v>4548</v>
      </c>
      <c r="G993" s="187"/>
      <c r="H993" s="191">
        <v>91.3</v>
      </c>
      <c r="I993" s="192"/>
      <c r="J993" s="187"/>
      <c r="K993" s="187"/>
      <c r="L993" s="193"/>
      <c r="M993" s="194"/>
      <c r="N993" s="195"/>
      <c r="O993" s="195"/>
      <c r="P993" s="195"/>
      <c r="Q993" s="195"/>
      <c r="R993" s="195"/>
      <c r="S993" s="195"/>
      <c r="T993" s="196"/>
      <c r="AT993" s="197" t="s">
        <v>325</v>
      </c>
      <c r="AU993" s="197" t="s">
        <v>106</v>
      </c>
      <c r="AV993" s="11" t="s">
        <v>106</v>
      </c>
      <c r="AW993" s="11" t="s">
        <v>31</v>
      </c>
      <c r="AX993" s="11" t="s">
        <v>77</v>
      </c>
      <c r="AY993" s="197" t="s">
        <v>310</v>
      </c>
    </row>
    <row r="994" spans="2:65" s="1" customFormat="1" ht="16.5" customHeight="1">
      <c r="B994" s="31"/>
      <c r="C994" s="175" t="s">
        <v>4549</v>
      </c>
      <c r="D994" s="175" t="s">
        <v>317</v>
      </c>
      <c r="E994" s="176" t="s">
        <v>1605</v>
      </c>
      <c r="F994" s="177" t="s">
        <v>1606</v>
      </c>
      <c r="G994" s="178" t="s">
        <v>422</v>
      </c>
      <c r="H994" s="179">
        <v>47.4</v>
      </c>
      <c r="I994" s="180"/>
      <c r="J994" s="179">
        <f>ROUND(I994*H994,2)</f>
        <v>0</v>
      </c>
      <c r="K994" s="177" t="s">
        <v>321</v>
      </c>
      <c r="L994" s="35"/>
      <c r="M994" s="181" t="s">
        <v>1</v>
      </c>
      <c r="N994" s="182" t="s">
        <v>41</v>
      </c>
      <c r="O994" s="57"/>
      <c r="P994" s="183">
        <f>O994*H994</f>
        <v>0</v>
      </c>
      <c r="Q994" s="183">
        <v>0</v>
      </c>
      <c r="R994" s="183">
        <f>Q994*H994</f>
        <v>0</v>
      </c>
      <c r="S994" s="183">
        <v>0.00394</v>
      </c>
      <c r="T994" s="184">
        <f>S994*H994</f>
        <v>0.18675599999999998</v>
      </c>
      <c r="AR994" s="14" t="s">
        <v>314</v>
      </c>
      <c r="AT994" s="14" t="s">
        <v>317</v>
      </c>
      <c r="AU994" s="14" t="s">
        <v>106</v>
      </c>
      <c r="AY994" s="14" t="s">
        <v>310</v>
      </c>
      <c r="BE994" s="185">
        <f>IF(N994="základní",J994,0)</f>
        <v>0</v>
      </c>
      <c r="BF994" s="185">
        <f>IF(N994="snížená",J994,0)</f>
        <v>0</v>
      </c>
      <c r="BG994" s="185">
        <f>IF(N994="zákl. přenesená",J994,0)</f>
        <v>0</v>
      </c>
      <c r="BH994" s="185">
        <f>IF(N994="sníž. přenesená",J994,0)</f>
        <v>0</v>
      </c>
      <c r="BI994" s="185">
        <f>IF(N994="nulová",J994,0)</f>
        <v>0</v>
      </c>
      <c r="BJ994" s="14" t="s">
        <v>106</v>
      </c>
      <c r="BK994" s="185">
        <f>ROUND(I994*H994,2)</f>
        <v>0</v>
      </c>
      <c r="BL994" s="14" t="s">
        <v>314</v>
      </c>
      <c r="BM994" s="14" t="s">
        <v>4550</v>
      </c>
    </row>
    <row r="995" spans="2:51" s="11" customFormat="1" ht="11.25">
      <c r="B995" s="186"/>
      <c r="C995" s="187"/>
      <c r="D995" s="188" t="s">
        <v>325</v>
      </c>
      <c r="E995" s="189" t="s">
        <v>4551</v>
      </c>
      <c r="F995" s="190" t="s">
        <v>4552</v>
      </c>
      <c r="G995" s="187"/>
      <c r="H995" s="191">
        <v>47.4</v>
      </c>
      <c r="I995" s="192"/>
      <c r="J995" s="187"/>
      <c r="K995" s="187"/>
      <c r="L995" s="193"/>
      <c r="M995" s="194"/>
      <c r="N995" s="195"/>
      <c r="O995" s="195"/>
      <c r="P995" s="195"/>
      <c r="Q995" s="195"/>
      <c r="R995" s="195"/>
      <c r="S995" s="195"/>
      <c r="T995" s="196"/>
      <c r="AT995" s="197" t="s">
        <v>325</v>
      </c>
      <c r="AU995" s="197" t="s">
        <v>106</v>
      </c>
      <c r="AV995" s="11" t="s">
        <v>106</v>
      </c>
      <c r="AW995" s="11" t="s">
        <v>31</v>
      </c>
      <c r="AX995" s="11" t="s">
        <v>77</v>
      </c>
      <c r="AY995" s="197" t="s">
        <v>310</v>
      </c>
    </row>
    <row r="996" spans="2:65" s="1" customFormat="1" ht="22.5" customHeight="1">
      <c r="B996" s="31"/>
      <c r="C996" s="175" t="s">
        <v>4553</v>
      </c>
      <c r="D996" s="175" t="s">
        <v>317</v>
      </c>
      <c r="E996" s="176" t="s">
        <v>1611</v>
      </c>
      <c r="F996" s="177" t="s">
        <v>1612</v>
      </c>
      <c r="G996" s="178" t="s">
        <v>320</v>
      </c>
      <c r="H996" s="179">
        <v>560.41</v>
      </c>
      <c r="I996" s="180"/>
      <c r="J996" s="179">
        <f>ROUND(I996*H996,2)</f>
        <v>0</v>
      </c>
      <c r="K996" s="177" t="s">
        <v>321</v>
      </c>
      <c r="L996" s="35"/>
      <c r="M996" s="181" t="s">
        <v>1</v>
      </c>
      <c r="N996" s="182" t="s">
        <v>41</v>
      </c>
      <c r="O996" s="57"/>
      <c r="P996" s="183">
        <f>O996*H996</f>
        <v>0</v>
      </c>
      <c r="Q996" s="183">
        <v>0.00268</v>
      </c>
      <c r="R996" s="183">
        <f>Q996*H996</f>
        <v>1.5018988</v>
      </c>
      <c r="S996" s="183">
        <v>0</v>
      </c>
      <c r="T996" s="184">
        <f>S996*H996</f>
        <v>0</v>
      </c>
      <c r="AR996" s="14" t="s">
        <v>314</v>
      </c>
      <c r="AT996" s="14" t="s">
        <v>317</v>
      </c>
      <c r="AU996" s="14" t="s">
        <v>106</v>
      </c>
      <c r="AY996" s="14" t="s">
        <v>310</v>
      </c>
      <c r="BE996" s="185">
        <f>IF(N996="základní",J996,0)</f>
        <v>0</v>
      </c>
      <c r="BF996" s="185">
        <f>IF(N996="snížená",J996,0)</f>
        <v>0</v>
      </c>
      <c r="BG996" s="185">
        <f>IF(N996="zákl. přenesená",J996,0)</f>
        <v>0</v>
      </c>
      <c r="BH996" s="185">
        <f>IF(N996="sníž. přenesená",J996,0)</f>
        <v>0</v>
      </c>
      <c r="BI996" s="185">
        <f>IF(N996="nulová",J996,0)</f>
        <v>0</v>
      </c>
      <c r="BJ996" s="14" t="s">
        <v>106</v>
      </c>
      <c r="BK996" s="185">
        <f>ROUND(I996*H996,2)</f>
        <v>0</v>
      </c>
      <c r="BL996" s="14" t="s">
        <v>314</v>
      </c>
      <c r="BM996" s="14" t="s">
        <v>4554</v>
      </c>
    </row>
    <row r="997" spans="2:51" s="11" customFormat="1" ht="11.25">
      <c r="B997" s="186"/>
      <c r="C997" s="187"/>
      <c r="D997" s="188" t="s">
        <v>325</v>
      </c>
      <c r="E997" s="189" t="s">
        <v>4555</v>
      </c>
      <c r="F997" s="190" t="s">
        <v>4496</v>
      </c>
      <c r="G997" s="187"/>
      <c r="H997" s="191">
        <v>560.41</v>
      </c>
      <c r="I997" s="192"/>
      <c r="J997" s="187"/>
      <c r="K997" s="187"/>
      <c r="L997" s="193"/>
      <c r="M997" s="194"/>
      <c r="N997" s="195"/>
      <c r="O997" s="195"/>
      <c r="P997" s="195"/>
      <c r="Q997" s="195"/>
      <c r="R997" s="195"/>
      <c r="S997" s="195"/>
      <c r="T997" s="196"/>
      <c r="AT997" s="197" t="s">
        <v>325</v>
      </c>
      <c r="AU997" s="197" t="s">
        <v>106</v>
      </c>
      <c r="AV997" s="11" t="s">
        <v>106</v>
      </c>
      <c r="AW997" s="11" t="s">
        <v>31</v>
      </c>
      <c r="AX997" s="11" t="s">
        <v>77</v>
      </c>
      <c r="AY997" s="197" t="s">
        <v>310</v>
      </c>
    </row>
    <row r="998" spans="2:65" s="1" customFormat="1" ht="16.5" customHeight="1">
      <c r="B998" s="31"/>
      <c r="C998" s="175" t="s">
        <v>4556</v>
      </c>
      <c r="D998" s="175" t="s">
        <v>317</v>
      </c>
      <c r="E998" s="176" t="s">
        <v>1616</v>
      </c>
      <c r="F998" s="177" t="s">
        <v>1617</v>
      </c>
      <c r="G998" s="178" t="s">
        <v>422</v>
      </c>
      <c r="H998" s="179">
        <v>21.33</v>
      </c>
      <c r="I998" s="180"/>
      <c r="J998" s="179">
        <f>ROUND(I998*H998,2)</f>
        <v>0</v>
      </c>
      <c r="K998" s="177" t="s">
        <v>321</v>
      </c>
      <c r="L998" s="35"/>
      <c r="M998" s="181" t="s">
        <v>1</v>
      </c>
      <c r="N998" s="182" t="s">
        <v>41</v>
      </c>
      <c r="O998" s="57"/>
      <c r="P998" s="183">
        <f>O998*H998</f>
        <v>0</v>
      </c>
      <c r="Q998" s="183">
        <v>0.00152</v>
      </c>
      <c r="R998" s="183">
        <f>Q998*H998</f>
        <v>0.0324216</v>
      </c>
      <c r="S998" s="183">
        <v>0</v>
      </c>
      <c r="T998" s="184">
        <f>S998*H998</f>
        <v>0</v>
      </c>
      <c r="AR998" s="14" t="s">
        <v>314</v>
      </c>
      <c r="AT998" s="14" t="s">
        <v>317</v>
      </c>
      <c r="AU998" s="14" t="s">
        <v>106</v>
      </c>
      <c r="AY998" s="14" t="s">
        <v>310</v>
      </c>
      <c r="BE998" s="185">
        <f>IF(N998="základní",J998,0)</f>
        <v>0</v>
      </c>
      <c r="BF998" s="185">
        <f>IF(N998="snížená",J998,0)</f>
        <v>0</v>
      </c>
      <c r="BG998" s="185">
        <f>IF(N998="zákl. přenesená",J998,0)</f>
        <v>0</v>
      </c>
      <c r="BH998" s="185">
        <f>IF(N998="sníž. přenesená",J998,0)</f>
        <v>0</v>
      </c>
      <c r="BI998" s="185">
        <f>IF(N998="nulová",J998,0)</f>
        <v>0</v>
      </c>
      <c r="BJ998" s="14" t="s">
        <v>106</v>
      </c>
      <c r="BK998" s="185">
        <f>ROUND(I998*H998,2)</f>
        <v>0</v>
      </c>
      <c r="BL998" s="14" t="s">
        <v>314</v>
      </c>
      <c r="BM998" s="14" t="s">
        <v>4557</v>
      </c>
    </row>
    <row r="999" spans="2:51" s="12" customFormat="1" ht="11.25">
      <c r="B999" s="198"/>
      <c r="C999" s="199"/>
      <c r="D999" s="188" t="s">
        <v>325</v>
      </c>
      <c r="E999" s="200" t="s">
        <v>1</v>
      </c>
      <c r="F999" s="201" t="s">
        <v>1579</v>
      </c>
      <c r="G999" s="199"/>
      <c r="H999" s="200" t="s">
        <v>1</v>
      </c>
      <c r="I999" s="202"/>
      <c r="J999" s="199"/>
      <c r="K999" s="199"/>
      <c r="L999" s="203"/>
      <c r="M999" s="204"/>
      <c r="N999" s="205"/>
      <c r="O999" s="205"/>
      <c r="P999" s="205"/>
      <c r="Q999" s="205"/>
      <c r="R999" s="205"/>
      <c r="S999" s="205"/>
      <c r="T999" s="206"/>
      <c r="AT999" s="207" t="s">
        <v>325</v>
      </c>
      <c r="AU999" s="207" t="s">
        <v>106</v>
      </c>
      <c r="AV999" s="12" t="s">
        <v>77</v>
      </c>
      <c r="AW999" s="12" t="s">
        <v>31</v>
      </c>
      <c r="AX999" s="12" t="s">
        <v>69</v>
      </c>
      <c r="AY999" s="207" t="s">
        <v>310</v>
      </c>
    </row>
    <row r="1000" spans="2:51" s="11" customFormat="1" ht="11.25">
      <c r="B1000" s="186"/>
      <c r="C1000" s="187"/>
      <c r="D1000" s="188" t="s">
        <v>325</v>
      </c>
      <c r="E1000" s="189" t="s">
        <v>4558</v>
      </c>
      <c r="F1000" s="190" t="s">
        <v>1581</v>
      </c>
      <c r="G1000" s="187"/>
      <c r="H1000" s="191">
        <v>21.33</v>
      </c>
      <c r="I1000" s="192"/>
      <c r="J1000" s="187"/>
      <c r="K1000" s="187"/>
      <c r="L1000" s="193"/>
      <c r="M1000" s="194"/>
      <c r="N1000" s="195"/>
      <c r="O1000" s="195"/>
      <c r="P1000" s="195"/>
      <c r="Q1000" s="195"/>
      <c r="R1000" s="195"/>
      <c r="S1000" s="195"/>
      <c r="T1000" s="196"/>
      <c r="AT1000" s="197" t="s">
        <v>325</v>
      </c>
      <c r="AU1000" s="197" t="s">
        <v>106</v>
      </c>
      <c r="AV1000" s="11" t="s">
        <v>106</v>
      </c>
      <c r="AW1000" s="11" t="s">
        <v>31</v>
      </c>
      <c r="AX1000" s="11" t="s">
        <v>69</v>
      </c>
      <c r="AY1000" s="197" t="s">
        <v>310</v>
      </c>
    </row>
    <row r="1001" spans="2:51" s="11" customFormat="1" ht="11.25">
      <c r="B1001" s="186"/>
      <c r="C1001" s="187"/>
      <c r="D1001" s="188" t="s">
        <v>325</v>
      </c>
      <c r="E1001" s="189" t="s">
        <v>4559</v>
      </c>
      <c r="F1001" s="190" t="s">
        <v>4560</v>
      </c>
      <c r="G1001" s="187"/>
      <c r="H1001" s="191">
        <v>21.33</v>
      </c>
      <c r="I1001" s="192"/>
      <c r="J1001" s="187"/>
      <c r="K1001" s="187"/>
      <c r="L1001" s="193"/>
      <c r="M1001" s="194"/>
      <c r="N1001" s="195"/>
      <c r="O1001" s="195"/>
      <c r="P1001" s="195"/>
      <c r="Q1001" s="195"/>
      <c r="R1001" s="195"/>
      <c r="S1001" s="195"/>
      <c r="T1001" s="196"/>
      <c r="AT1001" s="197" t="s">
        <v>325</v>
      </c>
      <c r="AU1001" s="197" t="s">
        <v>106</v>
      </c>
      <c r="AV1001" s="11" t="s">
        <v>106</v>
      </c>
      <c r="AW1001" s="11" t="s">
        <v>31</v>
      </c>
      <c r="AX1001" s="11" t="s">
        <v>77</v>
      </c>
      <c r="AY1001" s="197" t="s">
        <v>310</v>
      </c>
    </row>
    <row r="1002" spans="2:65" s="1" customFormat="1" ht="16.5" customHeight="1">
      <c r="B1002" s="31"/>
      <c r="C1002" s="175" t="s">
        <v>4561</v>
      </c>
      <c r="D1002" s="175" t="s">
        <v>317</v>
      </c>
      <c r="E1002" s="176" t="s">
        <v>1621</v>
      </c>
      <c r="F1002" s="177" t="s">
        <v>1622</v>
      </c>
      <c r="G1002" s="178" t="s">
        <v>422</v>
      </c>
      <c r="H1002" s="179">
        <v>147.63</v>
      </c>
      <c r="I1002" s="180"/>
      <c r="J1002" s="179">
        <f>ROUND(I1002*H1002,2)</f>
        <v>0</v>
      </c>
      <c r="K1002" s="177" t="s">
        <v>321</v>
      </c>
      <c r="L1002" s="35"/>
      <c r="M1002" s="181" t="s">
        <v>1</v>
      </c>
      <c r="N1002" s="182" t="s">
        <v>41</v>
      </c>
      <c r="O1002" s="57"/>
      <c r="P1002" s="183">
        <f>O1002*H1002</f>
        <v>0</v>
      </c>
      <c r="Q1002" s="183">
        <v>0.00039</v>
      </c>
      <c r="R1002" s="183">
        <f>Q1002*H1002</f>
        <v>0.0575757</v>
      </c>
      <c r="S1002" s="183">
        <v>0</v>
      </c>
      <c r="T1002" s="184">
        <f>S1002*H1002</f>
        <v>0</v>
      </c>
      <c r="AR1002" s="14" t="s">
        <v>314</v>
      </c>
      <c r="AT1002" s="14" t="s">
        <v>317</v>
      </c>
      <c r="AU1002" s="14" t="s">
        <v>106</v>
      </c>
      <c r="AY1002" s="14" t="s">
        <v>310</v>
      </c>
      <c r="BE1002" s="185">
        <f>IF(N1002="základní",J1002,0)</f>
        <v>0</v>
      </c>
      <c r="BF1002" s="185">
        <f>IF(N1002="snížená",J1002,0)</f>
        <v>0</v>
      </c>
      <c r="BG1002" s="185">
        <f>IF(N1002="zákl. přenesená",J1002,0)</f>
        <v>0</v>
      </c>
      <c r="BH1002" s="185">
        <f>IF(N1002="sníž. přenesená",J1002,0)</f>
        <v>0</v>
      </c>
      <c r="BI1002" s="185">
        <f>IF(N1002="nulová",J1002,0)</f>
        <v>0</v>
      </c>
      <c r="BJ1002" s="14" t="s">
        <v>106</v>
      </c>
      <c r="BK1002" s="185">
        <f>ROUND(I1002*H1002,2)</f>
        <v>0</v>
      </c>
      <c r="BL1002" s="14" t="s">
        <v>314</v>
      </c>
      <c r="BM1002" s="14" t="s">
        <v>4562</v>
      </c>
    </row>
    <row r="1003" spans="2:51" s="11" customFormat="1" ht="11.25">
      <c r="B1003" s="186"/>
      <c r="C1003" s="187"/>
      <c r="D1003" s="188" t="s">
        <v>325</v>
      </c>
      <c r="E1003" s="189" t="s">
        <v>4563</v>
      </c>
      <c r="F1003" s="190" t="s">
        <v>4539</v>
      </c>
      <c r="G1003" s="187"/>
      <c r="H1003" s="191">
        <v>138.66</v>
      </c>
      <c r="I1003" s="192"/>
      <c r="J1003" s="187"/>
      <c r="K1003" s="187"/>
      <c r="L1003" s="193"/>
      <c r="M1003" s="194"/>
      <c r="N1003" s="195"/>
      <c r="O1003" s="195"/>
      <c r="P1003" s="195"/>
      <c r="Q1003" s="195"/>
      <c r="R1003" s="195"/>
      <c r="S1003" s="195"/>
      <c r="T1003" s="196"/>
      <c r="AT1003" s="197" t="s">
        <v>325</v>
      </c>
      <c r="AU1003" s="197" t="s">
        <v>106</v>
      </c>
      <c r="AV1003" s="11" t="s">
        <v>106</v>
      </c>
      <c r="AW1003" s="11" t="s">
        <v>31</v>
      </c>
      <c r="AX1003" s="11" t="s">
        <v>69</v>
      </c>
      <c r="AY1003" s="197" t="s">
        <v>310</v>
      </c>
    </row>
    <row r="1004" spans="2:51" s="11" customFormat="1" ht="11.25">
      <c r="B1004" s="186"/>
      <c r="C1004" s="187"/>
      <c r="D1004" s="188" t="s">
        <v>325</v>
      </c>
      <c r="E1004" s="189" t="s">
        <v>3800</v>
      </c>
      <c r="F1004" s="190" t="s">
        <v>1590</v>
      </c>
      <c r="G1004" s="187"/>
      <c r="H1004" s="191">
        <v>8.97</v>
      </c>
      <c r="I1004" s="192"/>
      <c r="J1004" s="187"/>
      <c r="K1004" s="187"/>
      <c r="L1004" s="193"/>
      <c r="M1004" s="194"/>
      <c r="N1004" s="195"/>
      <c r="O1004" s="195"/>
      <c r="P1004" s="195"/>
      <c r="Q1004" s="195"/>
      <c r="R1004" s="195"/>
      <c r="S1004" s="195"/>
      <c r="T1004" s="196"/>
      <c r="AT1004" s="197" t="s">
        <v>325</v>
      </c>
      <c r="AU1004" s="197" t="s">
        <v>106</v>
      </c>
      <c r="AV1004" s="11" t="s">
        <v>106</v>
      </c>
      <c r="AW1004" s="11" t="s">
        <v>31</v>
      </c>
      <c r="AX1004" s="11" t="s">
        <v>69</v>
      </c>
      <c r="AY1004" s="197" t="s">
        <v>310</v>
      </c>
    </row>
    <row r="1005" spans="2:51" s="11" customFormat="1" ht="11.25">
      <c r="B1005" s="186"/>
      <c r="C1005" s="187"/>
      <c r="D1005" s="188" t="s">
        <v>325</v>
      </c>
      <c r="E1005" s="189" t="s">
        <v>4564</v>
      </c>
      <c r="F1005" s="190" t="s">
        <v>4565</v>
      </c>
      <c r="G1005" s="187"/>
      <c r="H1005" s="191">
        <v>147.63</v>
      </c>
      <c r="I1005" s="192"/>
      <c r="J1005" s="187"/>
      <c r="K1005" s="187"/>
      <c r="L1005" s="193"/>
      <c r="M1005" s="194"/>
      <c r="N1005" s="195"/>
      <c r="O1005" s="195"/>
      <c r="P1005" s="195"/>
      <c r="Q1005" s="195"/>
      <c r="R1005" s="195"/>
      <c r="S1005" s="195"/>
      <c r="T1005" s="196"/>
      <c r="AT1005" s="197" t="s">
        <v>325</v>
      </c>
      <c r="AU1005" s="197" t="s">
        <v>106</v>
      </c>
      <c r="AV1005" s="11" t="s">
        <v>106</v>
      </c>
      <c r="AW1005" s="11" t="s">
        <v>31</v>
      </c>
      <c r="AX1005" s="11" t="s">
        <v>77</v>
      </c>
      <c r="AY1005" s="197" t="s">
        <v>310</v>
      </c>
    </row>
    <row r="1006" spans="2:65" s="1" customFormat="1" ht="16.5" customHeight="1">
      <c r="B1006" s="31"/>
      <c r="C1006" s="175" t="s">
        <v>4566</v>
      </c>
      <c r="D1006" s="175" t="s">
        <v>317</v>
      </c>
      <c r="E1006" s="176" t="s">
        <v>1628</v>
      </c>
      <c r="F1006" s="177" t="s">
        <v>1629</v>
      </c>
      <c r="G1006" s="178" t="s">
        <v>320</v>
      </c>
      <c r="H1006" s="179">
        <v>33.53</v>
      </c>
      <c r="I1006" s="180"/>
      <c r="J1006" s="179">
        <f>ROUND(I1006*H1006,2)</f>
        <v>0</v>
      </c>
      <c r="K1006" s="177" t="s">
        <v>321</v>
      </c>
      <c r="L1006" s="35"/>
      <c r="M1006" s="181" t="s">
        <v>1</v>
      </c>
      <c r="N1006" s="182" t="s">
        <v>41</v>
      </c>
      <c r="O1006" s="57"/>
      <c r="P1006" s="183">
        <f>O1006*H1006</f>
        <v>0</v>
      </c>
      <c r="Q1006" s="183">
        <v>0.00233</v>
      </c>
      <c r="R1006" s="183">
        <f>Q1006*H1006</f>
        <v>0.0781249</v>
      </c>
      <c r="S1006" s="183">
        <v>0</v>
      </c>
      <c r="T1006" s="184">
        <f>S1006*H1006</f>
        <v>0</v>
      </c>
      <c r="AR1006" s="14" t="s">
        <v>314</v>
      </c>
      <c r="AT1006" s="14" t="s">
        <v>317</v>
      </c>
      <c r="AU1006" s="14" t="s">
        <v>106</v>
      </c>
      <c r="AY1006" s="14" t="s">
        <v>310</v>
      </c>
      <c r="BE1006" s="185">
        <f>IF(N1006="základní",J1006,0)</f>
        <v>0</v>
      </c>
      <c r="BF1006" s="185">
        <f>IF(N1006="snížená",J1006,0)</f>
        <v>0</v>
      </c>
      <c r="BG1006" s="185">
        <f>IF(N1006="zákl. přenesená",J1006,0)</f>
        <v>0</v>
      </c>
      <c r="BH1006" s="185">
        <f>IF(N1006="sníž. přenesená",J1006,0)</f>
        <v>0</v>
      </c>
      <c r="BI1006" s="185">
        <f>IF(N1006="nulová",J1006,0)</f>
        <v>0</v>
      </c>
      <c r="BJ1006" s="14" t="s">
        <v>106</v>
      </c>
      <c r="BK1006" s="185">
        <f>ROUND(I1006*H1006,2)</f>
        <v>0</v>
      </c>
      <c r="BL1006" s="14" t="s">
        <v>314</v>
      </c>
      <c r="BM1006" s="14" t="s">
        <v>4567</v>
      </c>
    </row>
    <row r="1007" spans="2:51" s="11" customFormat="1" ht="11.25">
      <c r="B1007" s="186"/>
      <c r="C1007" s="187"/>
      <c r="D1007" s="188" t="s">
        <v>325</v>
      </c>
      <c r="E1007" s="189" t="s">
        <v>4568</v>
      </c>
      <c r="F1007" s="190" t="s">
        <v>3155</v>
      </c>
      <c r="G1007" s="187"/>
      <c r="H1007" s="191">
        <v>33.53</v>
      </c>
      <c r="I1007" s="192"/>
      <c r="J1007" s="187"/>
      <c r="K1007" s="187"/>
      <c r="L1007" s="193"/>
      <c r="M1007" s="194"/>
      <c r="N1007" s="195"/>
      <c r="O1007" s="195"/>
      <c r="P1007" s="195"/>
      <c r="Q1007" s="195"/>
      <c r="R1007" s="195"/>
      <c r="S1007" s="195"/>
      <c r="T1007" s="196"/>
      <c r="AT1007" s="197" t="s">
        <v>325</v>
      </c>
      <c r="AU1007" s="197" t="s">
        <v>106</v>
      </c>
      <c r="AV1007" s="11" t="s">
        <v>106</v>
      </c>
      <c r="AW1007" s="11" t="s">
        <v>31</v>
      </c>
      <c r="AX1007" s="11" t="s">
        <v>69</v>
      </c>
      <c r="AY1007" s="197" t="s">
        <v>310</v>
      </c>
    </row>
    <row r="1008" spans="2:51" s="11" customFormat="1" ht="11.25">
      <c r="B1008" s="186"/>
      <c r="C1008" s="187"/>
      <c r="D1008" s="188" t="s">
        <v>325</v>
      </c>
      <c r="E1008" s="189" t="s">
        <v>4569</v>
      </c>
      <c r="F1008" s="190" t="s">
        <v>4570</v>
      </c>
      <c r="G1008" s="187"/>
      <c r="H1008" s="191">
        <v>33.53</v>
      </c>
      <c r="I1008" s="192"/>
      <c r="J1008" s="187"/>
      <c r="K1008" s="187"/>
      <c r="L1008" s="193"/>
      <c r="M1008" s="194"/>
      <c r="N1008" s="195"/>
      <c r="O1008" s="195"/>
      <c r="P1008" s="195"/>
      <c r="Q1008" s="195"/>
      <c r="R1008" s="195"/>
      <c r="S1008" s="195"/>
      <c r="T1008" s="196"/>
      <c r="AT1008" s="197" t="s">
        <v>325</v>
      </c>
      <c r="AU1008" s="197" t="s">
        <v>106</v>
      </c>
      <c r="AV1008" s="11" t="s">
        <v>106</v>
      </c>
      <c r="AW1008" s="11" t="s">
        <v>31</v>
      </c>
      <c r="AX1008" s="11" t="s">
        <v>77</v>
      </c>
      <c r="AY1008" s="197" t="s">
        <v>310</v>
      </c>
    </row>
    <row r="1009" spans="2:65" s="1" customFormat="1" ht="22.5" customHeight="1">
      <c r="B1009" s="31"/>
      <c r="C1009" s="175" t="s">
        <v>4571</v>
      </c>
      <c r="D1009" s="175" t="s">
        <v>317</v>
      </c>
      <c r="E1009" s="176" t="s">
        <v>1636</v>
      </c>
      <c r="F1009" s="177" t="s">
        <v>1637</v>
      </c>
      <c r="G1009" s="178" t="s">
        <v>1084</v>
      </c>
      <c r="H1009" s="179">
        <v>2</v>
      </c>
      <c r="I1009" s="180"/>
      <c r="J1009" s="179">
        <f>ROUND(I1009*H1009,2)</f>
        <v>0</v>
      </c>
      <c r="K1009" s="177" t="s">
        <v>321</v>
      </c>
      <c r="L1009" s="35"/>
      <c r="M1009" s="181" t="s">
        <v>1</v>
      </c>
      <c r="N1009" s="182" t="s">
        <v>41</v>
      </c>
      <c r="O1009" s="57"/>
      <c r="P1009" s="183">
        <f>O1009*H1009</f>
        <v>0</v>
      </c>
      <c r="Q1009" s="183">
        <v>0.00075</v>
      </c>
      <c r="R1009" s="183">
        <f>Q1009*H1009</f>
        <v>0.0015</v>
      </c>
      <c r="S1009" s="183">
        <v>0</v>
      </c>
      <c r="T1009" s="184">
        <f>S1009*H1009</f>
        <v>0</v>
      </c>
      <c r="AR1009" s="14" t="s">
        <v>314</v>
      </c>
      <c r="AT1009" s="14" t="s">
        <v>317</v>
      </c>
      <c r="AU1009" s="14" t="s">
        <v>106</v>
      </c>
      <c r="AY1009" s="14" t="s">
        <v>310</v>
      </c>
      <c r="BE1009" s="185">
        <f>IF(N1009="základní",J1009,0)</f>
        <v>0</v>
      </c>
      <c r="BF1009" s="185">
        <f>IF(N1009="snížená",J1009,0)</f>
        <v>0</v>
      </c>
      <c r="BG1009" s="185">
        <f>IF(N1009="zákl. přenesená",J1009,0)</f>
        <v>0</v>
      </c>
      <c r="BH1009" s="185">
        <f>IF(N1009="sníž. přenesená",J1009,0)</f>
        <v>0</v>
      </c>
      <c r="BI1009" s="185">
        <f>IF(N1009="nulová",J1009,0)</f>
        <v>0</v>
      </c>
      <c r="BJ1009" s="14" t="s">
        <v>106</v>
      </c>
      <c r="BK1009" s="185">
        <f>ROUND(I1009*H1009,2)</f>
        <v>0</v>
      </c>
      <c r="BL1009" s="14" t="s">
        <v>314</v>
      </c>
      <c r="BM1009" s="14" t="s">
        <v>4572</v>
      </c>
    </row>
    <row r="1010" spans="2:51" s="11" customFormat="1" ht="11.25">
      <c r="B1010" s="186"/>
      <c r="C1010" s="187"/>
      <c r="D1010" s="188" t="s">
        <v>325</v>
      </c>
      <c r="E1010" s="189" t="s">
        <v>4573</v>
      </c>
      <c r="F1010" s="190" t="s">
        <v>4574</v>
      </c>
      <c r="G1010" s="187"/>
      <c r="H1010" s="191">
        <v>2</v>
      </c>
      <c r="I1010" s="192"/>
      <c r="J1010" s="187"/>
      <c r="K1010" s="187"/>
      <c r="L1010" s="193"/>
      <c r="M1010" s="194"/>
      <c r="N1010" s="195"/>
      <c r="O1010" s="195"/>
      <c r="P1010" s="195"/>
      <c r="Q1010" s="195"/>
      <c r="R1010" s="195"/>
      <c r="S1010" s="195"/>
      <c r="T1010" s="196"/>
      <c r="AT1010" s="197" t="s">
        <v>325</v>
      </c>
      <c r="AU1010" s="197" t="s">
        <v>106</v>
      </c>
      <c r="AV1010" s="11" t="s">
        <v>106</v>
      </c>
      <c r="AW1010" s="11" t="s">
        <v>31</v>
      </c>
      <c r="AX1010" s="11" t="s">
        <v>69</v>
      </c>
      <c r="AY1010" s="197" t="s">
        <v>310</v>
      </c>
    </row>
    <row r="1011" spans="2:51" s="11" customFormat="1" ht="11.25">
      <c r="B1011" s="186"/>
      <c r="C1011" s="187"/>
      <c r="D1011" s="188" t="s">
        <v>325</v>
      </c>
      <c r="E1011" s="189" t="s">
        <v>4575</v>
      </c>
      <c r="F1011" s="190" t="s">
        <v>4576</v>
      </c>
      <c r="G1011" s="187"/>
      <c r="H1011" s="191">
        <v>2</v>
      </c>
      <c r="I1011" s="192"/>
      <c r="J1011" s="187"/>
      <c r="K1011" s="187"/>
      <c r="L1011" s="193"/>
      <c r="M1011" s="194"/>
      <c r="N1011" s="195"/>
      <c r="O1011" s="195"/>
      <c r="P1011" s="195"/>
      <c r="Q1011" s="195"/>
      <c r="R1011" s="195"/>
      <c r="S1011" s="195"/>
      <c r="T1011" s="196"/>
      <c r="AT1011" s="197" t="s">
        <v>325</v>
      </c>
      <c r="AU1011" s="197" t="s">
        <v>106</v>
      </c>
      <c r="AV1011" s="11" t="s">
        <v>106</v>
      </c>
      <c r="AW1011" s="11" t="s">
        <v>31</v>
      </c>
      <c r="AX1011" s="11" t="s">
        <v>77</v>
      </c>
      <c r="AY1011" s="197" t="s">
        <v>310</v>
      </c>
    </row>
    <row r="1012" spans="2:65" s="1" customFormat="1" ht="22.5" customHeight="1">
      <c r="B1012" s="31"/>
      <c r="C1012" s="175" t="s">
        <v>4577</v>
      </c>
      <c r="D1012" s="175" t="s">
        <v>317</v>
      </c>
      <c r="E1012" s="176" t="s">
        <v>1641</v>
      </c>
      <c r="F1012" s="177" t="s">
        <v>1642</v>
      </c>
      <c r="G1012" s="178" t="s">
        <v>1084</v>
      </c>
      <c r="H1012" s="179">
        <v>3</v>
      </c>
      <c r="I1012" s="180"/>
      <c r="J1012" s="179">
        <f>ROUND(I1012*H1012,2)</f>
        <v>0</v>
      </c>
      <c r="K1012" s="177" t="s">
        <v>321</v>
      </c>
      <c r="L1012" s="35"/>
      <c r="M1012" s="181" t="s">
        <v>1</v>
      </c>
      <c r="N1012" s="182" t="s">
        <v>41</v>
      </c>
      <c r="O1012" s="57"/>
      <c r="P1012" s="183">
        <f>O1012*H1012</f>
        <v>0</v>
      </c>
      <c r="Q1012" s="183">
        <v>0.00192</v>
      </c>
      <c r="R1012" s="183">
        <f>Q1012*H1012</f>
        <v>0.00576</v>
      </c>
      <c r="S1012" s="183">
        <v>0</v>
      </c>
      <c r="T1012" s="184">
        <f>S1012*H1012</f>
        <v>0</v>
      </c>
      <c r="AR1012" s="14" t="s">
        <v>314</v>
      </c>
      <c r="AT1012" s="14" t="s">
        <v>317</v>
      </c>
      <c r="AU1012" s="14" t="s">
        <v>106</v>
      </c>
      <c r="AY1012" s="14" t="s">
        <v>310</v>
      </c>
      <c r="BE1012" s="185">
        <f>IF(N1012="základní",J1012,0)</f>
        <v>0</v>
      </c>
      <c r="BF1012" s="185">
        <f>IF(N1012="snížená",J1012,0)</f>
        <v>0</v>
      </c>
      <c r="BG1012" s="185">
        <f>IF(N1012="zákl. přenesená",J1012,0)</f>
        <v>0</v>
      </c>
      <c r="BH1012" s="185">
        <f>IF(N1012="sníž. přenesená",J1012,0)</f>
        <v>0</v>
      </c>
      <c r="BI1012" s="185">
        <f>IF(N1012="nulová",J1012,0)</f>
        <v>0</v>
      </c>
      <c r="BJ1012" s="14" t="s">
        <v>106</v>
      </c>
      <c r="BK1012" s="185">
        <f>ROUND(I1012*H1012,2)</f>
        <v>0</v>
      </c>
      <c r="BL1012" s="14" t="s">
        <v>314</v>
      </c>
      <c r="BM1012" s="14" t="s">
        <v>4578</v>
      </c>
    </row>
    <row r="1013" spans="2:51" s="11" customFormat="1" ht="11.25">
      <c r="B1013" s="186"/>
      <c r="C1013" s="187"/>
      <c r="D1013" s="188" t="s">
        <v>325</v>
      </c>
      <c r="E1013" s="189" t="s">
        <v>4579</v>
      </c>
      <c r="F1013" s="190" t="s">
        <v>1645</v>
      </c>
      <c r="G1013" s="187"/>
      <c r="H1013" s="191">
        <v>3</v>
      </c>
      <c r="I1013" s="192"/>
      <c r="J1013" s="187"/>
      <c r="K1013" s="187"/>
      <c r="L1013" s="193"/>
      <c r="M1013" s="194"/>
      <c r="N1013" s="195"/>
      <c r="O1013" s="195"/>
      <c r="P1013" s="195"/>
      <c r="Q1013" s="195"/>
      <c r="R1013" s="195"/>
      <c r="S1013" s="195"/>
      <c r="T1013" s="196"/>
      <c r="AT1013" s="197" t="s">
        <v>325</v>
      </c>
      <c r="AU1013" s="197" t="s">
        <v>106</v>
      </c>
      <c r="AV1013" s="11" t="s">
        <v>106</v>
      </c>
      <c r="AW1013" s="11" t="s">
        <v>31</v>
      </c>
      <c r="AX1013" s="11" t="s">
        <v>69</v>
      </c>
      <c r="AY1013" s="197" t="s">
        <v>310</v>
      </c>
    </row>
    <row r="1014" spans="2:51" s="11" customFormat="1" ht="11.25">
      <c r="B1014" s="186"/>
      <c r="C1014" s="187"/>
      <c r="D1014" s="188" t="s">
        <v>325</v>
      </c>
      <c r="E1014" s="189" t="s">
        <v>4580</v>
      </c>
      <c r="F1014" s="190" t="s">
        <v>4581</v>
      </c>
      <c r="G1014" s="187"/>
      <c r="H1014" s="191">
        <v>3</v>
      </c>
      <c r="I1014" s="192"/>
      <c r="J1014" s="187"/>
      <c r="K1014" s="187"/>
      <c r="L1014" s="193"/>
      <c r="M1014" s="194"/>
      <c r="N1014" s="195"/>
      <c r="O1014" s="195"/>
      <c r="P1014" s="195"/>
      <c r="Q1014" s="195"/>
      <c r="R1014" s="195"/>
      <c r="S1014" s="195"/>
      <c r="T1014" s="196"/>
      <c r="AT1014" s="197" t="s">
        <v>325</v>
      </c>
      <c r="AU1014" s="197" t="s">
        <v>106</v>
      </c>
      <c r="AV1014" s="11" t="s">
        <v>106</v>
      </c>
      <c r="AW1014" s="11" t="s">
        <v>31</v>
      </c>
      <c r="AX1014" s="11" t="s">
        <v>77</v>
      </c>
      <c r="AY1014" s="197" t="s">
        <v>310</v>
      </c>
    </row>
    <row r="1015" spans="2:65" s="1" customFormat="1" ht="16.5" customHeight="1">
      <c r="B1015" s="31"/>
      <c r="C1015" s="175" t="s">
        <v>4582</v>
      </c>
      <c r="D1015" s="175" t="s">
        <v>317</v>
      </c>
      <c r="E1015" s="176" t="s">
        <v>1649</v>
      </c>
      <c r="F1015" s="177" t="s">
        <v>1650</v>
      </c>
      <c r="G1015" s="178" t="s">
        <v>422</v>
      </c>
      <c r="H1015" s="179">
        <v>91.3</v>
      </c>
      <c r="I1015" s="180"/>
      <c r="J1015" s="179">
        <f>ROUND(I1015*H1015,2)</f>
        <v>0</v>
      </c>
      <c r="K1015" s="177" t="s">
        <v>321</v>
      </c>
      <c r="L1015" s="35"/>
      <c r="M1015" s="181" t="s">
        <v>1</v>
      </c>
      <c r="N1015" s="182" t="s">
        <v>41</v>
      </c>
      <c r="O1015" s="57"/>
      <c r="P1015" s="183">
        <f>O1015*H1015</f>
        <v>0</v>
      </c>
      <c r="Q1015" s="183">
        <v>0.00092</v>
      </c>
      <c r="R1015" s="183">
        <f>Q1015*H1015</f>
        <v>0.083996</v>
      </c>
      <c r="S1015" s="183">
        <v>0</v>
      </c>
      <c r="T1015" s="184">
        <f>S1015*H1015</f>
        <v>0</v>
      </c>
      <c r="AR1015" s="14" t="s">
        <v>314</v>
      </c>
      <c r="AT1015" s="14" t="s">
        <v>317</v>
      </c>
      <c r="AU1015" s="14" t="s">
        <v>106</v>
      </c>
      <c r="AY1015" s="14" t="s">
        <v>310</v>
      </c>
      <c r="BE1015" s="185">
        <f>IF(N1015="základní",J1015,0)</f>
        <v>0</v>
      </c>
      <c r="BF1015" s="185">
        <f>IF(N1015="snížená",J1015,0)</f>
        <v>0</v>
      </c>
      <c r="BG1015" s="185">
        <f>IF(N1015="zákl. přenesená",J1015,0)</f>
        <v>0</v>
      </c>
      <c r="BH1015" s="185">
        <f>IF(N1015="sníž. přenesená",J1015,0)</f>
        <v>0</v>
      </c>
      <c r="BI1015" s="185">
        <f>IF(N1015="nulová",J1015,0)</f>
        <v>0</v>
      </c>
      <c r="BJ1015" s="14" t="s">
        <v>106</v>
      </c>
      <c r="BK1015" s="185">
        <f>ROUND(I1015*H1015,2)</f>
        <v>0</v>
      </c>
      <c r="BL1015" s="14" t="s">
        <v>314</v>
      </c>
      <c r="BM1015" s="14" t="s">
        <v>4583</v>
      </c>
    </row>
    <row r="1016" spans="2:51" s="11" customFormat="1" ht="11.25">
      <c r="B1016" s="186"/>
      <c r="C1016" s="187"/>
      <c r="D1016" s="188" t="s">
        <v>325</v>
      </c>
      <c r="E1016" s="189" t="s">
        <v>4584</v>
      </c>
      <c r="F1016" s="190" t="s">
        <v>4548</v>
      </c>
      <c r="G1016" s="187"/>
      <c r="H1016" s="191">
        <v>91.3</v>
      </c>
      <c r="I1016" s="192"/>
      <c r="J1016" s="187"/>
      <c r="K1016" s="187"/>
      <c r="L1016" s="193"/>
      <c r="M1016" s="194"/>
      <c r="N1016" s="195"/>
      <c r="O1016" s="195"/>
      <c r="P1016" s="195"/>
      <c r="Q1016" s="195"/>
      <c r="R1016" s="195"/>
      <c r="S1016" s="195"/>
      <c r="T1016" s="196"/>
      <c r="AT1016" s="197" t="s">
        <v>325</v>
      </c>
      <c r="AU1016" s="197" t="s">
        <v>106</v>
      </c>
      <c r="AV1016" s="11" t="s">
        <v>106</v>
      </c>
      <c r="AW1016" s="11" t="s">
        <v>31</v>
      </c>
      <c r="AX1016" s="11" t="s">
        <v>77</v>
      </c>
      <c r="AY1016" s="197" t="s">
        <v>310</v>
      </c>
    </row>
    <row r="1017" spans="2:65" s="1" customFormat="1" ht="16.5" customHeight="1">
      <c r="B1017" s="31"/>
      <c r="C1017" s="175" t="s">
        <v>4585</v>
      </c>
      <c r="D1017" s="175" t="s">
        <v>317</v>
      </c>
      <c r="E1017" s="176" t="s">
        <v>1654</v>
      </c>
      <c r="F1017" s="177" t="s">
        <v>1655</v>
      </c>
      <c r="G1017" s="178" t="s">
        <v>422</v>
      </c>
      <c r="H1017" s="179">
        <v>47.4</v>
      </c>
      <c r="I1017" s="180"/>
      <c r="J1017" s="179">
        <f>ROUND(I1017*H1017,2)</f>
        <v>0</v>
      </c>
      <c r="K1017" s="177" t="s">
        <v>321</v>
      </c>
      <c r="L1017" s="35"/>
      <c r="M1017" s="181" t="s">
        <v>1</v>
      </c>
      <c r="N1017" s="182" t="s">
        <v>41</v>
      </c>
      <c r="O1017" s="57"/>
      <c r="P1017" s="183">
        <f>O1017*H1017</f>
        <v>0</v>
      </c>
      <c r="Q1017" s="183">
        <v>0.00158</v>
      </c>
      <c r="R1017" s="183">
        <f>Q1017*H1017</f>
        <v>0.074892</v>
      </c>
      <c r="S1017" s="183">
        <v>0</v>
      </c>
      <c r="T1017" s="184">
        <f>S1017*H1017</f>
        <v>0</v>
      </c>
      <c r="AR1017" s="14" t="s">
        <v>314</v>
      </c>
      <c r="AT1017" s="14" t="s">
        <v>317</v>
      </c>
      <c r="AU1017" s="14" t="s">
        <v>106</v>
      </c>
      <c r="AY1017" s="14" t="s">
        <v>310</v>
      </c>
      <c r="BE1017" s="185">
        <f>IF(N1017="základní",J1017,0)</f>
        <v>0</v>
      </c>
      <c r="BF1017" s="185">
        <f>IF(N1017="snížená",J1017,0)</f>
        <v>0</v>
      </c>
      <c r="BG1017" s="185">
        <f>IF(N1017="zákl. přenesená",J1017,0)</f>
        <v>0</v>
      </c>
      <c r="BH1017" s="185">
        <f>IF(N1017="sníž. přenesená",J1017,0)</f>
        <v>0</v>
      </c>
      <c r="BI1017" s="185">
        <f>IF(N1017="nulová",J1017,0)</f>
        <v>0</v>
      </c>
      <c r="BJ1017" s="14" t="s">
        <v>106</v>
      </c>
      <c r="BK1017" s="185">
        <f>ROUND(I1017*H1017,2)</f>
        <v>0</v>
      </c>
      <c r="BL1017" s="14" t="s">
        <v>314</v>
      </c>
      <c r="BM1017" s="14" t="s">
        <v>4586</v>
      </c>
    </row>
    <row r="1018" spans="2:51" s="11" customFormat="1" ht="11.25">
      <c r="B1018" s="186"/>
      <c r="C1018" s="187"/>
      <c r="D1018" s="188" t="s">
        <v>325</v>
      </c>
      <c r="E1018" s="189" t="s">
        <v>4587</v>
      </c>
      <c r="F1018" s="190" t="s">
        <v>4552</v>
      </c>
      <c r="G1018" s="187"/>
      <c r="H1018" s="191">
        <v>47.4</v>
      </c>
      <c r="I1018" s="192"/>
      <c r="J1018" s="187"/>
      <c r="K1018" s="187"/>
      <c r="L1018" s="193"/>
      <c r="M1018" s="194"/>
      <c r="N1018" s="195"/>
      <c r="O1018" s="195"/>
      <c r="P1018" s="195"/>
      <c r="Q1018" s="195"/>
      <c r="R1018" s="195"/>
      <c r="S1018" s="195"/>
      <c r="T1018" s="196"/>
      <c r="AT1018" s="197" t="s">
        <v>325</v>
      </c>
      <c r="AU1018" s="197" t="s">
        <v>106</v>
      </c>
      <c r="AV1018" s="11" t="s">
        <v>106</v>
      </c>
      <c r="AW1018" s="11" t="s">
        <v>31</v>
      </c>
      <c r="AX1018" s="11" t="s">
        <v>77</v>
      </c>
      <c r="AY1018" s="197" t="s">
        <v>310</v>
      </c>
    </row>
    <row r="1019" spans="2:65" s="1" customFormat="1" ht="22.5" customHeight="1">
      <c r="B1019" s="31"/>
      <c r="C1019" s="175" t="s">
        <v>4588</v>
      </c>
      <c r="D1019" s="175" t="s">
        <v>317</v>
      </c>
      <c r="E1019" s="176" t="s">
        <v>1659</v>
      </c>
      <c r="F1019" s="177" t="s">
        <v>1660</v>
      </c>
      <c r="G1019" s="178" t="s">
        <v>832</v>
      </c>
      <c r="H1019" s="179">
        <v>3.18</v>
      </c>
      <c r="I1019" s="180"/>
      <c r="J1019" s="179">
        <f>ROUND(I1019*H1019,2)</f>
        <v>0</v>
      </c>
      <c r="K1019" s="177" t="s">
        <v>321</v>
      </c>
      <c r="L1019" s="35"/>
      <c r="M1019" s="181" t="s">
        <v>1</v>
      </c>
      <c r="N1019" s="182" t="s">
        <v>41</v>
      </c>
      <c r="O1019" s="57"/>
      <c r="P1019" s="183">
        <f>O1019*H1019</f>
        <v>0</v>
      </c>
      <c r="Q1019" s="183">
        <v>0</v>
      </c>
      <c r="R1019" s="183">
        <f>Q1019*H1019</f>
        <v>0</v>
      </c>
      <c r="S1019" s="183">
        <v>0</v>
      </c>
      <c r="T1019" s="184">
        <f>S1019*H1019</f>
        <v>0</v>
      </c>
      <c r="AR1019" s="14" t="s">
        <v>314</v>
      </c>
      <c r="AT1019" s="14" t="s">
        <v>317</v>
      </c>
      <c r="AU1019" s="14" t="s">
        <v>106</v>
      </c>
      <c r="AY1019" s="14" t="s">
        <v>310</v>
      </c>
      <c r="BE1019" s="185">
        <f>IF(N1019="základní",J1019,0)</f>
        <v>0</v>
      </c>
      <c r="BF1019" s="185">
        <f>IF(N1019="snížená",J1019,0)</f>
        <v>0</v>
      </c>
      <c r="BG1019" s="185">
        <f>IF(N1019="zákl. přenesená",J1019,0)</f>
        <v>0</v>
      </c>
      <c r="BH1019" s="185">
        <f>IF(N1019="sníž. přenesená",J1019,0)</f>
        <v>0</v>
      </c>
      <c r="BI1019" s="185">
        <f>IF(N1019="nulová",J1019,0)</f>
        <v>0</v>
      </c>
      <c r="BJ1019" s="14" t="s">
        <v>106</v>
      </c>
      <c r="BK1019" s="185">
        <f>ROUND(I1019*H1019,2)</f>
        <v>0</v>
      </c>
      <c r="BL1019" s="14" t="s">
        <v>314</v>
      </c>
      <c r="BM1019" s="14" t="s">
        <v>4589</v>
      </c>
    </row>
    <row r="1020" spans="2:63" s="10" customFormat="1" ht="22.9" customHeight="1">
      <c r="B1020" s="159"/>
      <c r="C1020" s="160"/>
      <c r="D1020" s="161" t="s">
        <v>68</v>
      </c>
      <c r="E1020" s="173" t="s">
        <v>1662</v>
      </c>
      <c r="F1020" s="173" t="s">
        <v>1663</v>
      </c>
      <c r="G1020" s="160"/>
      <c r="H1020" s="160"/>
      <c r="I1020" s="163"/>
      <c r="J1020" s="174">
        <f>BK1020</f>
        <v>0</v>
      </c>
      <c r="K1020" s="160"/>
      <c r="L1020" s="165"/>
      <c r="M1020" s="166"/>
      <c r="N1020" s="167"/>
      <c r="O1020" s="167"/>
      <c r="P1020" s="168">
        <f>SUM(P1021:P1077)</f>
        <v>0</v>
      </c>
      <c r="Q1020" s="167"/>
      <c r="R1020" s="168">
        <f>SUM(R1021:R1077)</f>
        <v>0.061858</v>
      </c>
      <c r="S1020" s="167"/>
      <c r="T1020" s="169">
        <f>SUM(T1021:T1077)</f>
        <v>0.53</v>
      </c>
      <c r="AR1020" s="170" t="s">
        <v>314</v>
      </c>
      <c r="AT1020" s="171" t="s">
        <v>68</v>
      </c>
      <c r="AU1020" s="171" t="s">
        <v>77</v>
      </c>
      <c r="AY1020" s="170" t="s">
        <v>310</v>
      </c>
      <c r="BK1020" s="172">
        <f>SUM(BK1021:BK1077)</f>
        <v>0</v>
      </c>
    </row>
    <row r="1021" spans="2:65" s="1" customFormat="1" ht="16.5" customHeight="1">
      <c r="B1021" s="31"/>
      <c r="C1021" s="175" t="s">
        <v>4590</v>
      </c>
      <c r="D1021" s="175" t="s">
        <v>317</v>
      </c>
      <c r="E1021" s="176" t="s">
        <v>1665</v>
      </c>
      <c r="F1021" s="177" t="s">
        <v>1666</v>
      </c>
      <c r="G1021" s="178" t="s">
        <v>320</v>
      </c>
      <c r="H1021" s="179">
        <v>226.55</v>
      </c>
      <c r="I1021" s="180"/>
      <c r="J1021" s="179">
        <f>ROUND(I1021*H1021,2)</f>
        <v>0</v>
      </c>
      <c r="K1021" s="177" t="s">
        <v>402</v>
      </c>
      <c r="L1021" s="35"/>
      <c r="M1021" s="181" t="s">
        <v>1</v>
      </c>
      <c r="N1021" s="182" t="s">
        <v>41</v>
      </c>
      <c r="O1021" s="57"/>
      <c r="P1021" s="183">
        <f>O1021*H1021</f>
        <v>0</v>
      </c>
      <c r="Q1021" s="183">
        <v>0</v>
      </c>
      <c r="R1021" s="183">
        <f>Q1021*H1021</f>
        <v>0</v>
      </c>
      <c r="S1021" s="183">
        <v>0</v>
      </c>
      <c r="T1021" s="184">
        <f>S1021*H1021</f>
        <v>0</v>
      </c>
      <c r="AR1021" s="14" t="s">
        <v>314</v>
      </c>
      <c r="AT1021" s="14" t="s">
        <v>317</v>
      </c>
      <c r="AU1021" s="14" t="s">
        <v>106</v>
      </c>
      <c r="AY1021" s="14" t="s">
        <v>310</v>
      </c>
      <c r="BE1021" s="185">
        <f>IF(N1021="základní",J1021,0)</f>
        <v>0</v>
      </c>
      <c r="BF1021" s="185">
        <f>IF(N1021="snížená",J1021,0)</f>
        <v>0</v>
      </c>
      <c r="BG1021" s="185">
        <f>IF(N1021="zákl. přenesená",J1021,0)</f>
        <v>0</v>
      </c>
      <c r="BH1021" s="185">
        <f>IF(N1021="sníž. přenesená",J1021,0)</f>
        <v>0</v>
      </c>
      <c r="BI1021" s="185">
        <f>IF(N1021="nulová",J1021,0)</f>
        <v>0</v>
      </c>
      <c r="BJ1021" s="14" t="s">
        <v>106</v>
      </c>
      <c r="BK1021" s="185">
        <f>ROUND(I1021*H1021,2)</f>
        <v>0</v>
      </c>
      <c r="BL1021" s="14" t="s">
        <v>314</v>
      </c>
      <c r="BM1021" s="14" t="s">
        <v>4591</v>
      </c>
    </row>
    <row r="1022" spans="2:51" s="11" customFormat="1" ht="11.25">
      <c r="B1022" s="186"/>
      <c r="C1022" s="187"/>
      <c r="D1022" s="188" t="s">
        <v>325</v>
      </c>
      <c r="E1022" s="189" t="s">
        <v>4592</v>
      </c>
      <c r="F1022" s="190" t="s">
        <v>4593</v>
      </c>
      <c r="G1022" s="187"/>
      <c r="H1022" s="191">
        <v>226.55</v>
      </c>
      <c r="I1022" s="192"/>
      <c r="J1022" s="187"/>
      <c r="K1022" s="187"/>
      <c r="L1022" s="193"/>
      <c r="M1022" s="194"/>
      <c r="N1022" s="195"/>
      <c r="O1022" s="195"/>
      <c r="P1022" s="195"/>
      <c r="Q1022" s="195"/>
      <c r="R1022" s="195"/>
      <c r="S1022" s="195"/>
      <c r="T1022" s="196"/>
      <c r="AT1022" s="197" t="s">
        <v>325</v>
      </c>
      <c r="AU1022" s="197" t="s">
        <v>106</v>
      </c>
      <c r="AV1022" s="11" t="s">
        <v>106</v>
      </c>
      <c r="AW1022" s="11" t="s">
        <v>31</v>
      </c>
      <c r="AX1022" s="11" t="s">
        <v>69</v>
      </c>
      <c r="AY1022" s="197" t="s">
        <v>310</v>
      </c>
    </row>
    <row r="1023" spans="2:51" s="11" customFormat="1" ht="11.25">
      <c r="B1023" s="186"/>
      <c r="C1023" s="187"/>
      <c r="D1023" s="188" t="s">
        <v>325</v>
      </c>
      <c r="E1023" s="189" t="s">
        <v>4594</v>
      </c>
      <c r="F1023" s="190" t="s">
        <v>4595</v>
      </c>
      <c r="G1023" s="187"/>
      <c r="H1023" s="191">
        <v>226.55</v>
      </c>
      <c r="I1023" s="192"/>
      <c r="J1023" s="187"/>
      <c r="K1023" s="187"/>
      <c r="L1023" s="193"/>
      <c r="M1023" s="194"/>
      <c r="N1023" s="195"/>
      <c r="O1023" s="195"/>
      <c r="P1023" s="195"/>
      <c r="Q1023" s="195"/>
      <c r="R1023" s="195"/>
      <c r="S1023" s="195"/>
      <c r="T1023" s="196"/>
      <c r="AT1023" s="197" t="s">
        <v>325</v>
      </c>
      <c r="AU1023" s="197" t="s">
        <v>106</v>
      </c>
      <c r="AV1023" s="11" t="s">
        <v>106</v>
      </c>
      <c r="AW1023" s="11" t="s">
        <v>31</v>
      </c>
      <c r="AX1023" s="11" t="s">
        <v>77</v>
      </c>
      <c r="AY1023" s="197" t="s">
        <v>310</v>
      </c>
    </row>
    <row r="1024" spans="2:65" s="1" customFormat="1" ht="16.5" customHeight="1">
      <c r="B1024" s="31"/>
      <c r="C1024" s="175" t="s">
        <v>4596</v>
      </c>
      <c r="D1024" s="175" t="s">
        <v>317</v>
      </c>
      <c r="E1024" s="176" t="s">
        <v>1671</v>
      </c>
      <c r="F1024" s="177" t="s">
        <v>1672</v>
      </c>
      <c r="G1024" s="178" t="s">
        <v>720</v>
      </c>
      <c r="H1024" s="179">
        <v>1</v>
      </c>
      <c r="I1024" s="180"/>
      <c r="J1024" s="179">
        <f>ROUND(I1024*H1024,2)</f>
        <v>0</v>
      </c>
      <c r="K1024" s="177" t="s">
        <v>402</v>
      </c>
      <c r="L1024" s="35"/>
      <c r="M1024" s="181" t="s">
        <v>1</v>
      </c>
      <c r="N1024" s="182" t="s">
        <v>41</v>
      </c>
      <c r="O1024" s="57"/>
      <c r="P1024" s="183">
        <f>O1024*H1024</f>
        <v>0</v>
      </c>
      <c r="Q1024" s="183">
        <v>0</v>
      </c>
      <c r="R1024" s="183">
        <f>Q1024*H1024</f>
        <v>0</v>
      </c>
      <c r="S1024" s="183">
        <v>0</v>
      </c>
      <c r="T1024" s="184">
        <f>S1024*H1024</f>
        <v>0</v>
      </c>
      <c r="AR1024" s="14" t="s">
        <v>314</v>
      </c>
      <c r="AT1024" s="14" t="s">
        <v>317</v>
      </c>
      <c r="AU1024" s="14" t="s">
        <v>106</v>
      </c>
      <c r="AY1024" s="14" t="s">
        <v>310</v>
      </c>
      <c r="BE1024" s="185">
        <f>IF(N1024="základní",J1024,0)</f>
        <v>0</v>
      </c>
      <c r="BF1024" s="185">
        <f>IF(N1024="snížená",J1024,0)</f>
        <v>0</v>
      </c>
      <c r="BG1024" s="185">
        <f>IF(N1024="zákl. přenesená",J1024,0)</f>
        <v>0</v>
      </c>
      <c r="BH1024" s="185">
        <f>IF(N1024="sníž. přenesená",J1024,0)</f>
        <v>0</v>
      </c>
      <c r="BI1024" s="185">
        <f>IF(N1024="nulová",J1024,0)</f>
        <v>0</v>
      </c>
      <c r="BJ1024" s="14" t="s">
        <v>106</v>
      </c>
      <c r="BK1024" s="185">
        <f>ROUND(I1024*H1024,2)</f>
        <v>0</v>
      </c>
      <c r="BL1024" s="14" t="s">
        <v>314</v>
      </c>
      <c r="BM1024" s="14" t="s">
        <v>4597</v>
      </c>
    </row>
    <row r="1025" spans="2:51" s="11" customFormat="1" ht="11.25">
      <c r="B1025" s="186"/>
      <c r="C1025" s="187"/>
      <c r="D1025" s="188" t="s">
        <v>325</v>
      </c>
      <c r="E1025" s="189" t="s">
        <v>4598</v>
      </c>
      <c r="F1025" s="190" t="s">
        <v>77</v>
      </c>
      <c r="G1025" s="187"/>
      <c r="H1025" s="191">
        <v>1</v>
      </c>
      <c r="I1025" s="192"/>
      <c r="J1025" s="187"/>
      <c r="K1025" s="187"/>
      <c r="L1025" s="193"/>
      <c r="M1025" s="194"/>
      <c r="N1025" s="195"/>
      <c r="O1025" s="195"/>
      <c r="P1025" s="195"/>
      <c r="Q1025" s="195"/>
      <c r="R1025" s="195"/>
      <c r="S1025" s="195"/>
      <c r="T1025" s="196"/>
      <c r="AT1025" s="197" t="s">
        <v>325</v>
      </c>
      <c r="AU1025" s="197" t="s">
        <v>106</v>
      </c>
      <c r="AV1025" s="11" t="s">
        <v>106</v>
      </c>
      <c r="AW1025" s="11" t="s">
        <v>31</v>
      </c>
      <c r="AX1025" s="11" t="s">
        <v>77</v>
      </c>
      <c r="AY1025" s="197" t="s">
        <v>310</v>
      </c>
    </row>
    <row r="1026" spans="2:65" s="1" customFormat="1" ht="16.5" customHeight="1">
      <c r="B1026" s="31"/>
      <c r="C1026" s="175" t="s">
        <v>4599</v>
      </c>
      <c r="D1026" s="175" t="s">
        <v>317</v>
      </c>
      <c r="E1026" s="176" t="s">
        <v>1677</v>
      </c>
      <c r="F1026" s="177" t="s">
        <v>1678</v>
      </c>
      <c r="G1026" s="178" t="s">
        <v>1084</v>
      </c>
      <c r="H1026" s="179">
        <v>15</v>
      </c>
      <c r="I1026" s="180"/>
      <c r="J1026" s="179">
        <f>ROUND(I1026*H1026,2)</f>
        <v>0</v>
      </c>
      <c r="K1026" s="177" t="s">
        <v>321</v>
      </c>
      <c r="L1026" s="35"/>
      <c r="M1026" s="181" t="s">
        <v>1</v>
      </c>
      <c r="N1026" s="182" t="s">
        <v>41</v>
      </c>
      <c r="O1026" s="57"/>
      <c r="P1026" s="183">
        <f>O1026*H1026</f>
        <v>0</v>
      </c>
      <c r="Q1026" s="183">
        <v>0</v>
      </c>
      <c r="R1026" s="183">
        <f>Q1026*H1026</f>
        <v>0</v>
      </c>
      <c r="S1026" s="183">
        <v>0.003</v>
      </c>
      <c r="T1026" s="184">
        <f>S1026*H1026</f>
        <v>0.045</v>
      </c>
      <c r="AR1026" s="14" t="s">
        <v>314</v>
      </c>
      <c r="AT1026" s="14" t="s">
        <v>317</v>
      </c>
      <c r="AU1026" s="14" t="s">
        <v>106</v>
      </c>
      <c r="AY1026" s="14" t="s">
        <v>310</v>
      </c>
      <c r="BE1026" s="185">
        <f>IF(N1026="základní",J1026,0)</f>
        <v>0</v>
      </c>
      <c r="BF1026" s="185">
        <f>IF(N1026="snížená",J1026,0)</f>
        <v>0</v>
      </c>
      <c r="BG1026" s="185">
        <f>IF(N1026="zákl. přenesená",J1026,0)</f>
        <v>0</v>
      </c>
      <c r="BH1026" s="185">
        <f>IF(N1026="sníž. přenesená",J1026,0)</f>
        <v>0</v>
      </c>
      <c r="BI1026" s="185">
        <f>IF(N1026="nulová",J1026,0)</f>
        <v>0</v>
      </c>
      <c r="BJ1026" s="14" t="s">
        <v>106</v>
      </c>
      <c r="BK1026" s="185">
        <f>ROUND(I1026*H1026,2)</f>
        <v>0</v>
      </c>
      <c r="BL1026" s="14" t="s">
        <v>314</v>
      </c>
      <c r="BM1026" s="14" t="s">
        <v>4600</v>
      </c>
    </row>
    <row r="1027" spans="2:51" s="11" customFormat="1" ht="11.25">
      <c r="B1027" s="186"/>
      <c r="C1027" s="187"/>
      <c r="D1027" s="188" t="s">
        <v>325</v>
      </c>
      <c r="E1027" s="189" t="s">
        <v>4601</v>
      </c>
      <c r="F1027" s="190" t="s">
        <v>4602</v>
      </c>
      <c r="G1027" s="187"/>
      <c r="H1027" s="191">
        <v>15</v>
      </c>
      <c r="I1027" s="192"/>
      <c r="J1027" s="187"/>
      <c r="K1027" s="187"/>
      <c r="L1027" s="193"/>
      <c r="M1027" s="194"/>
      <c r="N1027" s="195"/>
      <c r="O1027" s="195"/>
      <c r="P1027" s="195"/>
      <c r="Q1027" s="195"/>
      <c r="R1027" s="195"/>
      <c r="S1027" s="195"/>
      <c r="T1027" s="196"/>
      <c r="AT1027" s="197" t="s">
        <v>325</v>
      </c>
      <c r="AU1027" s="197" t="s">
        <v>106</v>
      </c>
      <c r="AV1027" s="11" t="s">
        <v>106</v>
      </c>
      <c r="AW1027" s="11" t="s">
        <v>31</v>
      </c>
      <c r="AX1027" s="11" t="s">
        <v>77</v>
      </c>
      <c r="AY1027" s="197" t="s">
        <v>310</v>
      </c>
    </row>
    <row r="1028" spans="2:65" s="1" customFormat="1" ht="16.5" customHeight="1">
      <c r="B1028" s="31"/>
      <c r="C1028" s="175" t="s">
        <v>4603</v>
      </c>
      <c r="D1028" s="175" t="s">
        <v>317</v>
      </c>
      <c r="E1028" s="176" t="s">
        <v>1682</v>
      </c>
      <c r="F1028" s="177" t="s">
        <v>1683</v>
      </c>
      <c r="G1028" s="178" t="s">
        <v>1084</v>
      </c>
      <c r="H1028" s="179">
        <v>97</v>
      </c>
      <c r="I1028" s="180"/>
      <c r="J1028" s="179">
        <f>ROUND(I1028*H1028,2)</f>
        <v>0</v>
      </c>
      <c r="K1028" s="177" t="s">
        <v>321</v>
      </c>
      <c r="L1028" s="35"/>
      <c r="M1028" s="181" t="s">
        <v>1</v>
      </c>
      <c r="N1028" s="182" t="s">
        <v>41</v>
      </c>
      <c r="O1028" s="57"/>
      <c r="P1028" s="183">
        <f>O1028*H1028</f>
        <v>0</v>
      </c>
      <c r="Q1028" s="183">
        <v>0</v>
      </c>
      <c r="R1028" s="183">
        <f>Q1028*H1028</f>
        <v>0</v>
      </c>
      <c r="S1028" s="183">
        <v>0.005</v>
      </c>
      <c r="T1028" s="184">
        <f>S1028*H1028</f>
        <v>0.485</v>
      </c>
      <c r="AR1028" s="14" t="s">
        <v>314</v>
      </c>
      <c r="AT1028" s="14" t="s">
        <v>317</v>
      </c>
      <c r="AU1028" s="14" t="s">
        <v>106</v>
      </c>
      <c r="AY1028" s="14" t="s">
        <v>310</v>
      </c>
      <c r="BE1028" s="185">
        <f>IF(N1028="základní",J1028,0)</f>
        <v>0</v>
      </c>
      <c r="BF1028" s="185">
        <f>IF(N1028="snížená",J1028,0)</f>
        <v>0</v>
      </c>
      <c r="BG1028" s="185">
        <f>IF(N1028="zákl. přenesená",J1028,0)</f>
        <v>0</v>
      </c>
      <c r="BH1028" s="185">
        <f>IF(N1028="sníž. přenesená",J1028,0)</f>
        <v>0</v>
      </c>
      <c r="BI1028" s="185">
        <f>IF(N1028="nulová",J1028,0)</f>
        <v>0</v>
      </c>
      <c r="BJ1028" s="14" t="s">
        <v>106</v>
      </c>
      <c r="BK1028" s="185">
        <f>ROUND(I1028*H1028,2)</f>
        <v>0</v>
      </c>
      <c r="BL1028" s="14" t="s">
        <v>314</v>
      </c>
      <c r="BM1028" s="14" t="s">
        <v>4604</v>
      </c>
    </row>
    <row r="1029" spans="2:51" s="11" customFormat="1" ht="11.25">
      <c r="B1029" s="186"/>
      <c r="C1029" s="187"/>
      <c r="D1029" s="188" t="s">
        <v>325</v>
      </c>
      <c r="E1029" s="189" t="s">
        <v>4605</v>
      </c>
      <c r="F1029" s="190" t="s">
        <v>4606</v>
      </c>
      <c r="G1029" s="187"/>
      <c r="H1029" s="191">
        <v>97</v>
      </c>
      <c r="I1029" s="192"/>
      <c r="J1029" s="187"/>
      <c r="K1029" s="187"/>
      <c r="L1029" s="193"/>
      <c r="M1029" s="194"/>
      <c r="N1029" s="195"/>
      <c r="O1029" s="195"/>
      <c r="P1029" s="195"/>
      <c r="Q1029" s="195"/>
      <c r="R1029" s="195"/>
      <c r="S1029" s="195"/>
      <c r="T1029" s="196"/>
      <c r="AT1029" s="197" t="s">
        <v>325</v>
      </c>
      <c r="AU1029" s="197" t="s">
        <v>106</v>
      </c>
      <c r="AV1029" s="11" t="s">
        <v>106</v>
      </c>
      <c r="AW1029" s="11" t="s">
        <v>31</v>
      </c>
      <c r="AX1029" s="11" t="s">
        <v>77</v>
      </c>
      <c r="AY1029" s="197" t="s">
        <v>310</v>
      </c>
    </row>
    <row r="1030" spans="2:65" s="1" customFormat="1" ht="22.5" customHeight="1">
      <c r="B1030" s="31"/>
      <c r="C1030" s="175" t="s">
        <v>4607</v>
      </c>
      <c r="D1030" s="175" t="s">
        <v>317</v>
      </c>
      <c r="E1030" s="176" t="s">
        <v>1687</v>
      </c>
      <c r="F1030" s="177" t="s">
        <v>1688</v>
      </c>
      <c r="G1030" s="178" t="s">
        <v>320</v>
      </c>
      <c r="H1030" s="179">
        <v>43.59</v>
      </c>
      <c r="I1030" s="180"/>
      <c r="J1030" s="179">
        <f>ROUND(I1030*H1030,2)</f>
        <v>0</v>
      </c>
      <c r="K1030" s="177" t="s">
        <v>321</v>
      </c>
      <c r="L1030" s="35"/>
      <c r="M1030" s="181" t="s">
        <v>1</v>
      </c>
      <c r="N1030" s="182" t="s">
        <v>41</v>
      </c>
      <c r="O1030" s="57"/>
      <c r="P1030" s="183">
        <f>O1030*H1030</f>
        <v>0</v>
      </c>
      <c r="Q1030" s="183">
        <v>0.00027</v>
      </c>
      <c r="R1030" s="183">
        <f>Q1030*H1030</f>
        <v>0.011769300000000002</v>
      </c>
      <c r="S1030" s="183">
        <v>0</v>
      </c>
      <c r="T1030" s="184">
        <f>S1030*H1030</f>
        <v>0</v>
      </c>
      <c r="AR1030" s="14" t="s">
        <v>314</v>
      </c>
      <c r="AT1030" s="14" t="s">
        <v>317</v>
      </c>
      <c r="AU1030" s="14" t="s">
        <v>106</v>
      </c>
      <c r="AY1030" s="14" t="s">
        <v>310</v>
      </c>
      <c r="BE1030" s="185">
        <f>IF(N1030="základní",J1030,0)</f>
        <v>0</v>
      </c>
      <c r="BF1030" s="185">
        <f>IF(N1030="snížená",J1030,0)</f>
        <v>0</v>
      </c>
      <c r="BG1030" s="185">
        <f>IF(N1030="zákl. přenesená",J1030,0)</f>
        <v>0</v>
      </c>
      <c r="BH1030" s="185">
        <f>IF(N1030="sníž. přenesená",J1030,0)</f>
        <v>0</v>
      </c>
      <c r="BI1030" s="185">
        <f>IF(N1030="nulová",J1030,0)</f>
        <v>0</v>
      </c>
      <c r="BJ1030" s="14" t="s">
        <v>106</v>
      </c>
      <c r="BK1030" s="185">
        <f>ROUND(I1030*H1030,2)</f>
        <v>0</v>
      </c>
      <c r="BL1030" s="14" t="s">
        <v>314</v>
      </c>
      <c r="BM1030" s="14" t="s">
        <v>4608</v>
      </c>
    </row>
    <row r="1031" spans="2:51" s="11" customFormat="1" ht="11.25">
      <c r="B1031" s="186"/>
      <c r="C1031" s="187"/>
      <c r="D1031" s="188" t="s">
        <v>325</v>
      </c>
      <c r="E1031" s="189" t="s">
        <v>4609</v>
      </c>
      <c r="F1031" s="190" t="s">
        <v>4610</v>
      </c>
      <c r="G1031" s="187"/>
      <c r="H1031" s="191">
        <v>43.59</v>
      </c>
      <c r="I1031" s="192"/>
      <c r="J1031" s="187"/>
      <c r="K1031" s="187"/>
      <c r="L1031" s="193"/>
      <c r="M1031" s="194"/>
      <c r="N1031" s="195"/>
      <c r="O1031" s="195"/>
      <c r="P1031" s="195"/>
      <c r="Q1031" s="195"/>
      <c r="R1031" s="195"/>
      <c r="S1031" s="195"/>
      <c r="T1031" s="196"/>
      <c r="AT1031" s="197" t="s">
        <v>325</v>
      </c>
      <c r="AU1031" s="197" t="s">
        <v>106</v>
      </c>
      <c r="AV1031" s="11" t="s">
        <v>106</v>
      </c>
      <c r="AW1031" s="11" t="s">
        <v>31</v>
      </c>
      <c r="AX1031" s="11" t="s">
        <v>77</v>
      </c>
      <c r="AY1031" s="197" t="s">
        <v>310</v>
      </c>
    </row>
    <row r="1032" spans="2:65" s="1" customFormat="1" ht="16.5" customHeight="1">
      <c r="B1032" s="31"/>
      <c r="C1032" s="208" t="s">
        <v>4611</v>
      </c>
      <c r="D1032" s="208" t="s">
        <v>422</v>
      </c>
      <c r="E1032" s="209" t="s">
        <v>1696</v>
      </c>
      <c r="F1032" s="210" t="s">
        <v>1697</v>
      </c>
      <c r="G1032" s="211" t="s">
        <v>720</v>
      </c>
      <c r="H1032" s="212">
        <v>64</v>
      </c>
      <c r="I1032" s="213"/>
      <c r="J1032" s="212">
        <f>ROUND(I1032*H1032,2)</f>
        <v>0</v>
      </c>
      <c r="K1032" s="210" t="s">
        <v>402</v>
      </c>
      <c r="L1032" s="214"/>
      <c r="M1032" s="215" t="s">
        <v>1</v>
      </c>
      <c r="N1032" s="216" t="s">
        <v>41</v>
      </c>
      <c r="O1032" s="57"/>
      <c r="P1032" s="183">
        <f>O1032*H1032</f>
        <v>0</v>
      </c>
      <c r="Q1032" s="183">
        <v>0</v>
      </c>
      <c r="R1032" s="183">
        <f>Q1032*H1032</f>
        <v>0</v>
      </c>
      <c r="S1032" s="183">
        <v>0</v>
      </c>
      <c r="T1032" s="184">
        <f>S1032*H1032</f>
        <v>0</v>
      </c>
      <c r="AR1032" s="14" t="s">
        <v>391</v>
      </c>
      <c r="AT1032" s="14" t="s">
        <v>422</v>
      </c>
      <c r="AU1032" s="14" t="s">
        <v>106</v>
      </c>
      <c r="AY1032" s="14" t="s">
        <v>310</v>
      </c>
      <c r="BE1032" s="185">
        <f>IF(N1032="základní",J1032,0)</f>
        <v>0</v>
      </c>
      <c r="BF1032" s="185">
        <f>IF(N1032="snížená",J1032,0)</f>
        <v>0</v>
      </c>
      <c r="BG1032" s="185">
        <f>IF(N1032="zákl. přenesená",J1032,0)</f>
        <v>0</v>
      </c>
      <c r="BH1032" s="185">
        <f>IF(N1032="sníž. přenesená",J1032,0)</f>
        <v>0</v>
      </c>
      <c r="BI1032" s="185">
        <f>IF(N1032="nulová",J1032,0)</f>
        <v>0</v>
      </c>
      <c r="BJ1032" s="14" t="s">
        <v>106</v>
      </c>
      <c r="BK1032" s="185">
        <f>ROUND(I1032*H1032,2)</f>
        <v>0</v>
      </c>
      <c r="BL1032" s="14" t="s">
        <v>314</v>
      </c>
      <c r="BM1032" s="14" t="s">
        <v>4612</v>
      </c>
    </row>
    <row r="1033" spans="2:51" s="11" customFormat="1" ht="11.25">
      <c r="B1033" s="186"/>
      <c r="C1033" s="187"/>
      <c r="D1033" s="188" t="s">
        <v>325</v>
      </c>
      <c r="E1033" s="189" t="s">
        <v>4613</v>
      </c>
      <c r="F1033" s="190" t="s">
        <v>4614</v>
      </c>
      <c r="G1033" s="187"/>
      <c r="H1033" s="191">
        <v>64</v>
      </c>
      <c r="I1033" s="192"/>
      <c r="J1033" s="187"/>
      <c r="K1033" s="187"/>
      <c r="L1033" s="193"/>
      <c r="M1033" s="194"/>
      <c r="N1033" s="195"/>
      <c r="O1033" s="195"/>
      <c r="P1033" s="195"/>
      <c r="Q1033" s="195"/>
      <c r="R1033" s="195"/>
      <c r="S1033" s="195"/>
      <c r="T1033" s="196"/>
      <c r="AT1033" s="197" t="s">
        <v>325</v>
      </c>
      <c r="AU1033" s="197" t="s">
        <v>106</v>
      </c>
      <c r="AV1033" s="11" t="s">
        <v>106</v>
      </c>
      <c r="AW1033" s="11" t="s">
        <v>31</v>
      </c>
      <c r="AX1033" s="11" t="s">
        <v>77</v>
      </c>
      <c r="AY1033" s="197" t="s">
        <v>310</v>
      </c>
    </row>
    <row r="1034" spans="2:65" s="1" customFormat="1" ht="16.5" customHeight="1">
      <c r="B1034" s="31"/>
      <c r="C1034" s="208" t="s">
        <v>4615</v>
      </c>
      <c r="D1034" s="208" t="s">
        <v>422</v>
      </c>
      <c r="E1034" s="209" t="s">
        <v>1702</v>
      </c>
      <c r="F1034" s="210" t="s">
        <v>1703</v>
      </c>
      <c r="G1034" s="211" t="s">
        <v>720</v>
      </c>
      <c r="H1034" s="212">
        <v>6</v>
      </c>
      <c r="I1034" s="213"/>
      <c r="J1034" s="212">
        <f>ROUND(I1034*H1034,2)</f>
        <v>0</v>
      </c>
      <c r="K1034" s="210" t="s">
        <v>402</v>
      </c>
      <c r="L1034" s="214"/>
      <c r="M1034" s="215" t="s">
        <v>1</v>
      </c>
      <c r="N1034" s="216" t="s">
        <v>41</v>
      </c>
      <c r="O1034" s="57"/>
      <c r="P1034" s="183">
        <f>O1034*H1034</f>
        <v>0</v>
      </c>
      <c r="Q1034" s="183">
        <v>0</v>
      </c>
      <c r="R1034" s="183">
        <f>Q1034*H1034</f>
        <v>0</v>
      </c>
      <c r="S1034" s="183">
        <v>0</v>
      </c>
      <c r="T1034" s="184">
        <f>S1034*H1034</f>
        <v>0</v>
      </c>
      <c r="AR1034" s="14" t="s">
        <v>391</v>
      </c>
      <c r="AT1034" s="14" t="s">
        <v>422</v>
      </c>
      <c r="AU1034" s="14" t="s">
        <v>106</v>
      </c>
      <c r="AY1034" s="14" t="s">
        <v>310</v>
      </c>
      <c r="BE1034" s="185">
        <f>IF(N1034="základní",J1034,0)</f>
        <v>0</v>
      </c>
      <c r="BF1034" s="185">
        <f>IF(N1034="snížená",J1034,0)</f>
        <v>0</v>
      </c>
      <c r="BG1034" s="185">
        <f>IF(N1034="zákl. přenesená",J1034,0)</f>
        <v>0</v>
      </c>
      <c r="BH1034" s="185">
        <f>IF(N1034="sníž. přenesená",J1034,0)</f>
        <v>0</v>
      </c>
      <c r="BI1034" s="185">
        <f>IF(N1034="nulová",J1034,0)</f>
        <v>0</v>
      </c>
      <c r="BJ1034" s="14" t="s">
        <v>106</v>
      </c>
      <c r="BK1034" s="185">
        <f>ROUND(I1034*H1034,2)</f>
        <v>0</v>
      </c>
      <c r="BL1034" s="14" t="s">
        <v>314</v>
      </c>
      <c r="BM1034" s="14" t="s">
        <v>4616</v>
      </c>
    </row>
    <row r="1035" spans="2:51" s="11" customFormat="1" ht="11.25">
      <c r="B1035" s="186"/>
      <c r="C1035" s="187"/>
      <c r="D1035" s="188" t="s">
        <v>325</v>
      </c>
      <c r="E1035" s="189" t="s">
        <v>4617</v>
      </c>
      <c r="F1035" s="190" t="s">
        <v>4618</v>
      </c>
      <c r="G1035" s="187"/>
      <c r="H1035" s="191">
        <v>6</v>
      </c>
      <c r="I1035" s="192"/>
      <c r="J1035" s="187"/>
      <c r="K1035" s="187"/>
      <c r="L1035" s="193"/>
      <c r="M1035" s="194"/>
      <c r="N1035" s="195"/>
      <c r="O1035" s="195"/>
      <c r="P1035" s="195"/>
      <c r="Q1035" s="195"/>
      <c r="R1035" s="195"/>
      <c r="S1035" s="195"/>
      <c r="T1035" s="196"/>
      <c r="AT1035" s="197" t="s">
        <v>325</v>
      </c>
      <c r="AU1035" s="197" t="s">
        <v>106</v>
      </c>
      <c r="AV1035" s="11" t="s">
        <v>106</v>
      </c>
      <c r="AW1035" s="11" t="s">
        <v>31</v>
      </c>
      <c r="AX1035" s="11" t="s">
        <v>77</v>
      </c>
      <c r="AY1035" s="197" t="s">
        <v>310</v>
      </c>
    </row>
    <row r="1036" spans="2:65" s="1" customFormat="1" ht="16.5" customHeight="1">
      <c r="B1036" s="31"/>
      <c r="C1036" s="208" t="s">
        <v>4619</v>
      </c>
      <c r="D1036" s="208" t="s">
        <v>422</v>
      </c>
      <c r="E1036" s="209" t="s">
        <v>1708</v>
      </c>
      <c r="F1036" s="210" t="s">
        <v>1709</v>
      </c>
      <c r="G1036" s="211" t="s">
        <v>720</v>
      </c>
      <c r="H1036" s="212">
        <v>6</v>
      </c>
      <c r="I1036" s="213"/>
      <c r="J1036" s="212">
        <f>ROUND(I1036*H1036,2)</f>
        <v>0</v>
      </c>
      <c r="K1036" s="210" t="s">
        <v>402</v>
      </c>
      <c r="L1036" s="214"/>
      <c r="M1036" s="215" t="s">
        <v>1</v>
      </c>
      <c r="N1036" s="216" t="s">
        <v>41</v>
      </c>
      <c r="O1036" s="57"/>
      <c r="P1036" s="183">
        <f>O1036*H1036</f>
        <v>0</v>
      </c>
      <c r="Q1036" s="183">
        <v>0</v>
      </c>
      <c r="R1036" s="183">
        <f>Q1036*H1036</f>
        <v>0</v>
      </c>
      <c r="S1036" s="183">
        <v>0</v>
      </c>
      <c r="T1036" s="184">
        <f>S1036*H1036</f>
        <v>0</v>
      </c>
      <c r="AR1036" s="14" t="s">
        <v>391</v>
      </c>
      <c r="AT1036" s="14" t="s">
        <v>422</v>
      </c>
      <c r="AU1036" s="14" t="s">
        <v>106</v>
      </c>
      <c r="AY1036" s="14" t="s">
        <v>310</v>
      </c>
      <c r="BE1036" s="185">
        <f>IF(N1036="základní",J1036,0)</f>
        <v>0</v>
      </c>
      <c r="BF1036" s="185">
        <f>IF(N1036="snížená",J1036,0)</f>
        <v>0</v>
      </c>
      <c r="BG1036" s="185">
        <f>IF(N1036="zákl. přenesená",J1036,0)</f>
        <v>0</v>
      </c>
      <c r="BH1036" s="185">
        <f>IF(N1036="sníž. přenesená",J1036,0)</f>
        <v>0</v>
      </c>
      <c r="BI1036" s="185">
        <f>IF(N1036="nulová",J1036,0)</f>
        <v>0</v>
      </c>
      <c r="BJ1036" s="14" t="s">
        <v>106</v>
      </c>
      <c r="BK1036" s="185">
        <f>ROUND(I1036*H1036,2)</f>
        <v>0</v>
      </c>
      <c r="BL1036" s="14" t="s">
        <v>314</v>
      </c>
      <c r="BM1036" s="14" t="s">
        <v>4620</v>
      </c>
    </row>
    <row r="1037" spans="2:51" s="11" customFormat="1" ht="11.25">
      <c r="B1037" s="186"/>
      <c r="C1037" s="187"/>
      <c r="D1037" s="188" t="s">
        <v>325</v>
      </c>
      <c r="E1037" s="189" t="s">
        <v>4621</v>
      </c>
      <c r="F1037" s="190" t="s">
        <v>4618</v>
      </c>
      <c r="G1037" s="187"/>
      <c r="H1037" s="191">
        <v>6</v>
      </c>
      <c r="I1037" s="192"/>
      <c r="J1037" s="187"/>
      <c r="K1037" s="187"/>
      <c r="L1037" s="193"/>
      <c r="M1037" s="194"/>
      <c r="N1037" s="195"/>
      <c r="O1037" s="195"/>
      <c r="P1037" s="195"/>
      <c r="Q1037" s="195"/>
      <c r="R1037" s="195"/>
      <c r="S1037" s="195"/>
      <c r="T1037" s="196"/>
      <c r="AT1037" s="197" t="s">
        <v>325</v>
      </c>
      <c r="AU1037" s="197" t="s">
        <v>106</v>
      </c>
      <c r="AV1037" s="11" t="s">
        <v>106</v>
      </c>
      <c r="AW1037" s="11" t="s">
        <v>31</v>
      </c>
      <c r="AX1037" s="11" t="s">
        <v>77</v>
      </c>
      <c r="AY1037" s="197" t="s">
        <v>310</v>
      </c>
    </row>
    <row r="1038" spans="2:65" s="1" customFormat="1" ht="16.5" customHeight="1">
      <c r="B1038" s="31"/>
      <c r="C1038" s="208" t="s">
        <v>4622</v>
      </c>
      <c r="D1038" s="208" t="s">
        <v>422</v>
      </c>
      <c r="E1038" s="209" t="s">
        <v>1713</v>
      </c>
      <c r="F1038" s="210" t="s">
        <v>1714</v>
      </c>
      <c r="G1038" s="211" t="s">
        <v>720</v>
      </c>
      <c r="H1038" s="212">
        <v>1</v>
      </c>
      <c r="I1038" s="213"/>
      <c r="J1038" s="212">
        <f>ROUND(I1038*H1038,2)</f>
        <v>0</v>
      </c>
      <c r="K1038" s="210" t="s">
        <v>3526</v>
      </c>
      <c r="L1038" s="214"/>
      <c r="M1038" s="215" t="s">
        <v>1</v>
      </c>
      <c r="N1038" s="216" t="s">
        <v>41</v>
      </c>
      <c r="O1038" s="57"/>
      <c r="P1038" s="183">
        <f>O1038*H1038</f>
        <v>0</v>
      </c>
      <c r="Q1038" s="183">
        <v>0</v>
      </c>
      <c r="R1038" s="183">
        <f>Q1038*H1038</f>
        <v>0</v>
      </c>
      <c r="S1038" s="183">
        <v>0</v>
      </c>
      <c r="T1038" s="184">
        <f>S1038*H1038</f>
        <v>0</v>
      </c>
      <c r="AR1038" s="14" t="s">
        <v>391</v>
      </c>
      <c r="AT1038" s="14" t="s">
        <v>422</v>
      </c>
      <c r="AU1038" s="14" t="s">
        <v>106</v>
      </c>
      <c r="AY1038" s="14" t="s">
        <v>310</v>
      </c>
      <c r="BE1038" s="185">
        <f>IF(N1038="základní",J1038,0)</f>
        <v>0</v>
      </c>
      <c r="BF1038" s="185">
        <f>IF(N1038="snížená",J1038,0)</f>
        <v>0</v>
      </c>
      <c r="BG1038" s="185">
        <f>IF(N1038="zákl. přenesená",J1038,0)</f>
        <v>0</v>
      </c>
      <c r="BH1038" s="185">
        <f>IF(N1038="sníž. přenesená",J1038,0)</f>
        <v>0</v>
      </c>
      <c r="BI1038" s="185">
        <f>IF(N1038="nulová",J1038,0)</f>
        <v>0</v>
      </c>
      <c r="BJ1038" s="14" t="s">
        <v>106</v>
      </c>
      <c r="BK1038" s="185">
        <f>ROUND(I1038*H1038,2)</f>
        <v>0</v>
      </c>
      <c r="BL1038" s="14" t="s">
        <v>314</v>
      </c>
      <c r="BM1038" s="14" t="s">
        <v>4623</v>
      </c>
    </row>
    <row r="1039" spans="2:51" s="11" customFormat="1" ht="11.25">
      <c r="B1039" s="186"/>
      <c r="C1039" s="187"/>
      <c r="D1039" s="188" t="s">
        <v>325</v>
      </c>
      <c r="E1039" s="189" t="s">
        <v>4624</v>
      </c>
      <c r="F1039" s="190" t="s">
        <v>1807</v>
      </c>
      <c r="G1039" s="187"/>
      <c r="H1039" s="191">
        <v>1</v>
      </c>
      <c r="I1039" s="192"/>
      <c r="J1039" s="187"/>
      <c r="K1039" s="187"/>
      <c r="L1039" s="193"/>
      <c r="M1039" s="194"/>
      <c r="N1039" s="195"/>
      <c r="O1039" s="195"/>
      <c r="P1039" s="195"/>
      <c r="Q1039" s="195"/>
      <c r="R1039" s="195"/>
      <c r="S1039" s="195"/>
      <c r="T1039" s="196"/>
      <c r="AT1039" s="197" t="s">
        <v>325</v>
      </c>
      <c r="AU1039" s="197" t="s">
        <v>106</v>
      </c>
      <c r="AV1039" s="11" t="s">
        <v>106</v>
      </c>
      <c r="AW1039" s="11" t="s">
        <v>31</v>
      </c>
      <c r="AX1039" s="11" t="s">
        <v>77</v>
      </c>
      <c r="AY1039" s="197" t="s">
        <v>310</v>
      </c>
    </row>
    <row r="1040" spans="2:65" s="1" customFormat="1" ht="16.5" customHeight="1">
      <c r="B1040" s="31"/>
      <c r="C1040" s="208" t="s">
        <v>4625</v>
      </c>
      <c r="D1040" s="208" t="s">
        <v>422</v>
      </c>
      <c r="E1040" s="209" t="s">
        <v>1719</v>
      </c>
      <c r="F1040" s="210" t="s">
        <v>1720</v>
      </c>
      <c r="G1040" s="211" t="s">
        <v>720</v>
      </c>
      <c r="H1040" s="212">
        <v>6</v>
      </c>
      <c r="I1040" s="213"/>
      <c r="J1040" s="212">
        <f>ROUND(I1040*H1040,2)</f>
        <v>0</v>
      </c>
      <c r="K1040" s="210" t="s">
        <v>402</v>
      </c>
      <c r="L1040" s="214"/>
      <c r="M1040" s="215" t="s">
        <v>1</v>
      </c>
      <c r="N1040" s="216" t="s">
        <v>41</v>
      </c>
      <c r="O1040" s="57"/>
      <c r="P1040" s="183">
        <f>O1040*H1040</f>
        <v>0</v>
      </c>
      <c r="Q1040" s="183">
        <v>0</v>
      </c>
      <c r="R1040" s="183">
        <f>Q1040*H1040</f>
        <v>0</v>
      </c>
      <c r="S1040" s="183">
        <v>0</v>
      </c>
      <c r="T1040" s="184">
        <f>S1040*H1040</f>
        <v>0</v>
      </c>
      <c r="AR1040" s="14" t="s">
        <v>391</v>
      </c>
      <c r="AT1040" s="14" t="s">
        <v>422</v>
      </c>
      <c r="AU1040" s="14" t="s">
        <v>106</v>
      </c>
      <c r="AY1040" s="14" t="s">
        <v>310</v>
      </c>
      <c r="BE1040" s="185">
        <f>IF(N1040="základní",J1040,0)</f>
        <v>0</v>
      </c>
      <c r="BF1040" s="185">
        <f>IF(N1040="snížená",J1040,0)</f>
        <v>0</v>
      </c>
      <c r="BG1040" s="185">
        <f>IF(N1040="zákl. přenesená",J1040,0)</f>
        <v>0</v>
      </c>
      <c r="BH1040" s="185">
        <f>IF(N1040="sníž. přenesená",J1040,0)</f>
        <v>0</v>
      </c>
      <c r="BI1040" s="185">
        <f>IF(N1040="nulová",J1040,0)</f>
        <v>0</v>
      </c>
      <c r="BJ1040" s="14" t="s">
        <v>106</v>
      </c>
      <c r="BK1040" s="185">
        <f>ROUND(I1040*H1040,2)</f>
        <v>0</v>
      </c>
      <c r="BL1040" s="14" t="s">
        <v>314</v>
      </c>
      <c r="BM1040" s="14" t="s">
        <v>4626</v>
      </c>
    </row>
    <row r="1041" spans="2:51" s="11" customFormat="1" ht="11.25">
      <c r="B1041" s="186"/>
      <c r="C1041" s="187"/>
      <c r="D1041" s="188" t="s">
        <v>325</v>
      </c>
      <c r="E1041" s="189" t="s">
        <v>4627</v>
      </c>
      <c r="F1041" s="190" t="s">
        <v>4618</v>
      </c>
      <c r="G1041" s="187"/>
      <c r="H1041" s="191">
        <v>6</v>
      </c>
      <c r="I1041" s="192"/>
      <c r="J1041" s="187"/>
      <c r="K1041" s="187"/>
      <c r="L1041" s="193"/>
      <c r="M1041" s="194"/>
      <c r="N1041" s="195"/>
      <c r="O1041" s="195"/>
      <c r="P1041" s="195"/>
      <c r="Q1041" s="195"/>
      <c r="R1041" s="195"/>
      <c r="S1041" s="195"/>
      <c r="T1041" s="196"/>
      <c r="AT1041" s="197" t="s">
        <v>325</v>
      </c>
      <c r="AU1041" s="197" t="s">
        <v>106</v>
      </c>
      <c r="AV1041" s="11" t="s">
        <v>106</v>
      </c>
      <c r="AW1041" s="11" t="s">
        <v>31</v>
      </c>
      <c r="AX1041" s="11" t="s">
        <v>77</v>
      </c>
      <c r="AY1041" s="197" t="s">
        <v>310</v>
      </c>
    </row>
    <row r="1042" spans="2:65" s="1" customFormat="1" ht="16.5" customHeight="1">
      <c r="B1042" s="31"/>
      <c r="C1042" s="208" t="s">
        <v>4628</v>
      </c>
      <c r="D1042" s="208" t="s">
        <v>422</v>
      </c>
      <c r="E1042" s="209" t="s">
        <v>1725</v>
      </c>
      <c r="F1042" s="210" t="s">
        <v>1726</v>
      </c>
      <c r="G1042" s="211" t="s">
        <v>720</v>
      </c>
      <c r="H1042" s="212">
        <v>1</v>
      </c>
      <c r="I1042" s="213"/>
      <c r="J1042" s="212">
        <f>ROUND(I1042*H1042,2)</f>
        <v>0</v>
      </c>
      <c r="K1042" s="210" t="s">
        <v>402</v>
      </c>
      <c r="L1042" s="214"/>
      <c r="M1042" s="215" t="s">
        <v>1</v>
      </c>
      <c r="N1042" s="216" t="s">
        <v>41</v>
      </c>
      <c r="O1042" s="57"/>
      <c r="P1042" s="183">
        <f>O1042*H1042</f>
        <v>0</v>
      </c>
      <c r="Q1042" s="183">
        <v>0</v>
      </c>
      <c r="R1042" s="183">
        <f>Q1042*H1042</f>
        <v>0</v>
      </c>
      <c r="S1042" s="183">
        <v>0</v>
      </c>
      <c r="T1042" s="184">
        <f>S1042*H1042</f>
        <v>0</v>
      </c>
      <c r="AR1042" s="14" t="s">
        <v>391</v>
      </c>
      <c r="AT1042" s="14" t="s">
        <v>422</v>
      </c>
      <c r="AU1042" s="14" t="s">
        <v>106</v>
      </c>
      <c r="AY1042" s="14" t="s">
        <v>310</v>
      </c>
      <c r="BE1042" s="185">
        <f>IF(N1042="základní",J1042,0)</f>
        <v>0</v>
      </c>
      <c r="BF1042" s="185">
        <f>IF(N1042="snížená",J1042,0)</f>
        <v>0</v>
      </c>
      <c r="BG1042" s="185">
        <f>IF(N1042="zákl. přenesená",J1042,0)</f>
        <v>0</v>
      </c>
      <c r="BH1042" s="185">
        <f>IF(N1042="sníž. přenesená",J1042,0)</f>
        <v>0</v>
      </c>
      <c r="BI1042" s="185">
        <f>IF(N1042="nulová",J1042,0)</f>
        <v>0</v>
      </c>
      <c r="BJ1042" s="14" t="s">
        <v>106</v>
      </c>
      <c r="BK1042" s="185">
        <f>ROUND(I1042*H1042,2)</f>
        <v>0</v>
      </c>
      <c r="BL1042" s="14" t="s">
        <v>314</v>
      </c>
      <c r="BM1042" s="14" t="s">
        <v>4629</v>
      </c>
    </row>
    <row r="1043" spans="2:51" s="11" customFormat="1" ht="11.25">
      <c r="B1043" s="186"/>
      <c r="C1043" s="187"/>
      <c r="D1043" s="188" t="s">
        <v>325</v>
      </c>
      <c r="E1043" s="189" t="s">
        <v>4630</v>
      </c>
      <c r="F1043" s="190" t="s">
        <v>1807</v>
      </c>
      <c r="G1043" s="187"/>
      <c r="H1043" s="191">
        <v>1</v>
      </c>
      <c r="I1043" s="192"/>
      <c r="J1043" s="187"/>
      <c r="K1043" s="187"/>
      <c r="L1043" s="193"/>
      <c r="M1043" s="194"/>
      <c r="N1043" s="195"/>
      <c r="O1043" s="195"/>
      <c r="P1043" s="195"/>
      <c r="Q1043" s="195"/>
      <c r="R1043" s="195"/>
      <c r="S1043" s="195"/>
      <c r="T1043" s="196"/>
      <c r="AT1043" s="197" t="s">
        <v>325</v>
      </c>
      <c r="AU1043" s="197" t="s">
        <v>106</v>
      </c>
      <c r="AV1043" s="11" t="s">
        <v>106</v>
      </c>
      <c r="AW1043" s="11" t="s">
        <v>31</v>
      </c>
      <c r="AX1043" s="11" t="s">
        <v>77</v>
      </c>
      <c r="AY1043" s="197" t="s">
        <v>310</v>
      </c>
    </row>
    <row r="1044" spans="2:65" s="1" customFormat="1" ht="16.5" customHeight="1">
      <c r="B1044" s="31"/>
      <c r="C1044" s="208" t="s">
        <v>4631</v>
      </c>
      <c r="D1044" s="208" t="s">
        <v>422</v>
      </c>
      <c r="E1044" s="209" t="s">
        <v>1730</v>
      </c>
      <c r="F1044" s="210" t="s">
        <v>4632</v>
      </c>
      <c r="G1044" s="211" t="s">
        <v>720</v>
      </c>
      <c r="H1044" s="212">
        <v>1</v>
      </c>
      <c r="I1044" s="213"/>
      <c r="J1044" s="212">
        <f>ROUND(I1044*H1044,2)</f>
        <v>0</v>
      </c>
      <c r="K1044" s="210" t="s">
        <v>402</v>
      </c>
      <c r="L1044" s="214"/>
      <c r="M1044" s="215" t="s">
        <v>1</v>
      </c>
      <c r="N1044" s="216" t="s">
        <v>41</v>
      </c>
      <c r="O1044" s="57"/>
      <c r="P1044" s="183">
        <f>O1044*H1044</f>
        <v>0</v>
      </c>
      <c r="Q1044" s="183">
        <v>0</v>
      </c>
      <c r="R1044" s="183">
        <f>Q1044*H1044</f>
        <v>0</v>
      </c>
      <c r="S1044" s="183">
        <v>0</v>
      </c>
      <c r="T1044" s="184">
        <f>S1044*H1044</f>
        <v>0</v>
      </c>
      <c r="AR1044" s="14" t="s">
        <v>391</v>
      </c>
      <c r="AT1044" s="14" t="s">
        <v>422</v>
      </c>
      <c r="AU1044" s="14" t="s">
        <v>106</v>
      </c>
      <c r="AY1044" s="14" t="s">
        <v>310</v>
      </c>
      <c r="BE1044" s="185">
        <f>IF(N1044="základní",J1044,0)</f>
        <v>0</v>
      </c>
      <c r="BF1044" s="185">
        <f>IF(N1044="snížená",J1044,0)</f>
        <v>0</v>
      </c>
      <c r="BG1044" s="185">
        <f>IF(N1044="zákl. přenesená",J1044,0)</f>
        <v>0</v>
      </c>
      <c r="BH1044" s="185">
        <f>IF(N1044="sníž. přenesená",J1044,0)</f>
        <v>0</v>
      </c>
      <c r="BI1044" s="185">
        <f>IF(N1044="nulová",J1044,0)</f>
        <v>0</v>
      </c>
      <c r="BJ1044" s="14" t="s">
        <v>106</v>
      </c>
      <c r="BK1044" s="185">
        <f>ROUND(I1044*H1044,2)</f>
        <v>0</v>
      </c>
      <c r="BL1044" s="14" t="s">
        <v>314</v>
      </c>
      <c r="BM1044" s="14" t="s">
        <v>4633</v>
      </c>
    </row>
    <row r="1045" spans="2:51" s="11" customFormat="1" ht="11.25">
      <c r="B1045" s="186"/>
      <c r="C1045" s="187"/>
      <c r="D1045" s="188" t="s">
        <v>325</v>
      </c>
      <c r="E1045" s="189" t="s">
        <v>4634</v>
      </c>
      <c r="F1045" s="190" t="s">
        <v>1807</v>
      </c>
      <c r="G1045" s="187"/>
      <c r="H1045" s="191">
        <v>1</v>
      </c>
      <c r="I1045" s="192"/>
      <c r="J1045" s="187"/>
      <c r="K1045" s="187"/>
      <c r="L1045" s="193"/>
      <c r="M1045" s="194"/>
      <c r="N1045" s="195"/>
      <c r="O1045" s="195"/>
      <c r="P1045" s="195"/>
      <c r="Q1045" s="195"/>
      <c r="R1045" s="195"/>
      <c r="S1045" s="195"/>
      <c r="T1045" s="196"/>
      <c r="AT1045" s="197" t="s">
        <v>325</v>
      </c>
      <c r="AU1045" s="197" t="s">
        <v>106</v>
      </c>
      <c r="AV1045" s="11" t="s">
        <v>106</v>
      </c>
      <c r="AW1045" s="11" t="s">
        <v>31</v>
      </c>
      <c r="AX1045" s="11" t="s">
        <v>77</v>
      </c>
      <c r="AY1045" s="197" t="s">
        <v>310</v>
      </c>
    </row>
    <row r="1046" spans="2:65" s="1" customFormat="1" ht="16.5" customHeight="1">
      <c r="B1046" s="31"/>
      <c r="C1046" s="208" t="s">
        <v>4635</v>
      </c>
      <c r="D1046" s="208" t="s">
        <v>422</v>
      </c>
      <c r="E1046" s="209" t="s">
        <v>1735</v>
      </c>
      <c r="F1046" s="210" t="s">
        <v>1736</v>
      </c>
      <c r="G1046" s="211" t="s">
        <v>720</v>
      </c>
      <c r="H1046" s="212">
        <v>1</v>
      </c>
      <c r="I1046" s="213"/>
      <c r="J1046" s="212">
        <f>ROUND(I1046*H1046,2)</f>
        <v>0</v>
      </c>
      <c r="K1046" s="210" t="s">
        <v>402</v>
      </c>
      <c r="L1046" s="214"/>
      <c r="M1046" s="215" t="s">
        <v>1</v>
      </c>
      <c r="N1046" s="216" t="s">
        <v>41</v>
      </c>
      <c r="O1046" s="57"/>
      <c r="P1046" s="183">
        <f>O1046*H1046</f>
        <v>0</v>
      </c>
      <c r="Q1046" s="183">
        <v>0</v>
      </c>
      <c r="R1046" s="183">
        <f>Q1046*H1046</f>
        <v>0</v>
      </c>
      <c r="S1046" s="183">
        <v>0</v>
      </c>
      <c r="T1046" s="184">
        <f>S1046*H1046</f>
        <v>0</v>
      </c>
      <c r="AR1046" s="14" t="s">
        <v>391</v>
      </c>
      <c r="AT1046" s="14" t="s">
        <v>422</v>
      </c>
      <c r="AU1046" s="14" t="s">
        <v>106</v>
      </c>
      <c r="AY1046" s="14" t="s">
        <v>310</v>
      </c>
      <c r="BE1046" s="185">
        <f>IF(N1046="základní",J1046,0)</f>
        <v>0</v>
      </c>
      <c r="BF1046" s="185">
        <f>IF(N1046="snížená",J1046,0)</f>
        <v>0</v>
      </c>
      <c r="BG1046" s="185">
        <f>IF(N1046="zákl. přenesená",J1046,0)</f>
        <v>0</v>
      </c>
      <c r="BH1046" s="185">
        <f>IF(N1046="sníž. přenesená",J1046,0)</f>
        <v>0</v>
      </c>
      <c r="BI1046" s="185">
        <f>IF(N1046="nulová",J1046,0)</f>
        <v>0</v>
      </c>
      <c r="BJ1046" s="14" t="s">
        <v>106</v>
      </c>
      <c r="BK1046" s="185">
        <f>ROUND(I1046*H1046,2)</f>
        <v>0</v>
      </c>
      <c r="BL1046" s="14" t="s">
        <v>314</v>
      </c>
      <c r="BM1046" s="14" t="s">
        <v>4636</v>
      </c>
    </row>
    <row r="1047" spans="2:51" s="11" customFormat="1" ht="11.25">
      <c r="B1047" s="186"/>
      <c r="C1047" s="187"/>
      <c r="D1047" s="188" t="s">
        <v>325</v>
      </c>
      <c r="E1047" s="189" t="s">
        <v>4637</v>
      </c>
      <c r="F1047" s="190" t="s">
        <v>1807</v>
      </c>
      <c r="G1047" s="187"/>
      <c r="H1047" s="191">
        <v>1</v>
      </c>
      <c r="I1047" s="192"/>
      <c r="J1047" s="187"/>
      <c r="K1047" s="187"/>
      <c r="L1047" s="193"/>
      <c r="M1047" s="194"/>
      <c r="N1047" s="195"/>
      <c r="O1047" s="195"/>
      <c r="P1047" s="195"/>
      <c r="Q1047" s="195"/>
      <c r="R1047" s="195"/>
      <c r="S1047" s="195"/>
      <c r="T1047" s="196"/>
      <c r="AT1047" s="197" t="s">
        <v>325</v>
      </c>
      <c r="AU1047" s="197" t="s">
        <v>106</v>
      </c>
      <c r="AV1047" s="11" t="s">
        <v>106</v>
      </c>
      <c r="AW1047" s="11" t="s">
        <v>31</v>
      </c>
      <c r="AX1047" s="11" t="s">
        <v>77</v>
      </c>
      <c r="AY1047" s="197" t="s">
        <v>310</v>
      </c>
    </row>
    <row r="1048" spans="2:65" s="1" customFormat="1" ht="16.5" customHeight="1">
      <c r="B1048" s="31"/>
      <c r="C1048" s="208" t="s">
        <v>4638</v>
      </c>
      <c r="D1048" s="208" t="s">
        <v>422</v>
      </c>
      <c r="E1048" s="209" t="s">
        <v>1740</v>
      </c>
      <c r="F1048" s="210" t="s">
        <v>1741</v>
      </c>
      <c r="G1048" s="211" t="s">
        <v>720</v>
      </c>
      <c r="H1048" s="212">
        <v>4</v>
      </c>
      <c r="I1048" s="213"/>
      <c r="J1048" s="212">
        <f>ROUND(I1048*H1048,2)</f>
        <v>0</v>
      </c>
      <c r="K1048" s="210" t="s">
        <v>402</v>
      </c>
      <c r="L1048" s="214"/>
      <c r="M1048" s="215" t="s">
        <v>1</v>
      </c>
      <c r="N1048" s="216" t="s">
        <v>41</v>
      </c>
      <c r="O1048" s="57"/>
      <c r="P1048" s="183">
        <f>O1048*H1048</f>
        <v>0</v>
      </c>
      <c r="Q1048" s="183">
        <v>0</v>
      </c>
      <c r="R1048" s="183">
        <f>Q1048*H1048</f>
        <v>0</v>
      </c>
      <c r="S1048" s="183">
        <v>0</v>
      </c>
      <c r="T1048" s="184">
        <f>S1048*H1048</f>
        <v>0</v>
      </c>
      <c r="AR1048" s="14" t="s">
        <v>391</v>
      </c>
      <c r="AT1048" s="14" t="s">
        <v>422</v>
      </c>
      <c r="AU1048" s="14" t="s">
        <v>106</v>
      </c>
      <c r="AY1048" s="14" t="s">
        <v>310</v>
      </c>
      <c r="BE1048" s="185">
        <f>IF(N1048="základní",J1048,0)</f>
        <v>0</v>
      </c>
      <c r="BF1048" s="185">
        <f>IF(N1048="snížená",J1048,0)</f>
        <v>0</v>
      </c>
      <c r="BG1048" s="185">
        <f>IF(N1048="zákl. přenesená",J1048,0)</f>
        <v>0</v>
      </c>
      <c r="BH1048" s="185">
        <f>IF(N1048="sníž. přenesená",J1048,0)</f>
        <v>0</v>
      </c>
      <c r="BI1048" s="185">
        <f>IF(N1048="nulová",J1048,0)</f>
        <v>0</v>
      </c>
      <c r="BJ1048" s="14" t="s">
        <v>106</v>
      </c>
      <c r="BK1048" s="185">
        <f>ROUND(I1048*H1048,2)</f>
        <v>0</v>
      </c>
      <c r="BL1048" s="14" t="s">
        <v>314</v>
      </c>
      <c r="BM1048" s="14" t="s">
        <v>4639</v>
      </c>
    </row>
    <row r="1049" spans="2:51" s="11" customFormat="1" ht="11.25">
      <c r="B1049" s="186"/>
      <c r="C1049" s="187"/>
      <c r="D1049" s="188" t="s">
        <v>325</v>
      </c>
      <c r="E1049" s="189" t="s">
        <v>4640</v>
      </c>
      <c r="F1049" s="190" t="s">
        <v>4641</v>
      </c>
      <c r="G1049" s="187"/>
      <c r="H1049" s="191">
        <v>4</v>
      </c>
      <c r="I1049" s="192"/>
      <c r="J1049" s="187"/>
      <c r="K1049" s="187"/>
      <c r="L1049" s="193"/>
      <c r="M1049" s="194"/>
      <c r="N1049" s="195"/>
      <c r="O1049" s="195"/>
      <c r="P1049" s="195"/>
      <c r="Q1049" s="195"/>
      <c r="R1049" s="195"/>
      <c r="S1049" s="195"/>
      <c r="T1049" s="196"/>
      <c r="AT1049" s="197" t="s">
        <v>325</v>
      </c>
      <c r="AU1049" s="197" t="s">
        <v>106</v>
      </c>
      <c r="AV1049" s="11" t="s">
        <v>106</v>
      </c>
      <c r="AW1049" s="11" t="s">
        <v>31</v>
      </c>
      <c r="AX1049" s="11" t="s">
        <v>77</v>
      </c>
      <c r="AY1049" s="197" t="s">
        <v>310</v>
      </c>
    </row>
    <row r="1050" spans="2:65" s="1" customFormat="1" ht="16.5" customHeight="1">
      <c r="B1050" s="31"/>
      <c r="C1050" s="208" t="s">
        <v>4642</v>
      </c>
      <c r="D1050" s="208" t="s">
        <v>422</v>
      </c>
      <c r="E1050" s="209" t="s">
        <v>1746</v>
      </c>
      <c r="F1050" s="210" t="s">
        <v>1747</v>
      </c>
      <c r="G1050" s="211" t="s">
        <v>720</v>
      </c>
      <c r="H1050" s="212">
        <v>2</v>
      </c>
      <c r="I1050" s="213"/>
      <c r="J1050" s="212">
        <f>ROUND(I1050*H1050,2)</f>
        <v>0</v>
      </c>
      <c r="K1050" s="210" t="s">
        <v>402</v>
      </c>
      <c r="L1050" s="214"/>
      <c r="M1050" s="215" t="s">
        <v>1</v>
      </c>
      <c r="N1050" s="216" t="s">
        <v>41</v>
      </c>
      <c r="O1050" s="57"/>
      <c r="P1050" s="183">
        <f>O1050*H1050</f>
        <v>0</v>
      </c>
      <c r="Q1050" s="183">
        <v>0</v>
      </c>
      <c r="R1050" s="183">
        <f>Q1050*H1050</f>
        <v>0</v>
      </c>
      <c r="S1050" s="183">
        <v>0</v>
      </c>
      <c r="T1050" s="184">
        <f>S1050*H1050</f>
        <v>0</v>
      </c>
      <c r="AR1050" s="14" t="s">
        <v>391</v>
      </c>
      <c r="AT1050" s="14" t="s">
        <v>422</v>
      </c>
      <c r="AU1050" s="14" t="s">
        <v>106</v>
      </c>
      <c r="AY1050" s="14" t="s">
        <v>310</v>
      </c>
      <c r="BE1050" s="185">
        <f>IF(N1050="základní",J1050,0)</f>
        <v>0</v>
      </c>
      <c r="BF1050" s="185">
        <f>IF(N1050="snížená",J1050,0)</f>
        <v>0</v>
      </c>
      <c r="BG1050" s="185">
        <f>IF(N1050="zákl. přenesená",J1050,0)</f>
        <v>0</v>
      </c>
      <c r="BH1050" s="185">
        <f>IF(N1050="sníž. přenesená",J1050,0)</f>
        <v>0</v>
      </c>
      <c r="BI1050" s="185">
        <f>IF(N1050="nulová",J1050,0)</f>
        <v>0</v>
      </c>
      <c r="BJ1050" s="14" t="s">
        <v>106</v>
      </c>
      <c r="BK1050" s="185">
        <f>ROUND(I1050*H1050,2)</f>
        <v>0</v>
      </c>
      <c r="BL1050" s="14" t="s">
        <v>314</v>
      </c>
      <c r="BM1050" s="14" t="s">
        <v>4643</v>
      </c>
    </row>
    <row r="1051" spans="2:51" s="11" customFormat="1" ht="11.25">
      <c r="B1051" s="186"/>
      <c r="C1051" s="187"/>
      <c r="D1051" s="188" t="s">
        <v>325</v>
      </c>
      <c r="E1051" s="189" t="s">
        <v>4644</v>
      </c>
      <c r="F1051" s="190" t="s">
        <v>4645</v>
      </c>
      <c r="G1051" s="187"/>
      <c r="H1051" s="191">
        <v>2</v>
      </c>
      <c r="I1051" s="192"/>
      <c r="J1051" s="187"/>
      <c r="K1051" s="187"/>
      <c r="L1051" s="193"/>
      <c r="M1051" s="194"/>
      <c r="N1051" s="195"/>
      <c r="O1051" s="195"/>
      <c r="P1051" s="195"/>
      <c r="Q1051" s="195"/>
      <c r="R1051" s="195"/>
      <c r="S1051" s="195"/>
      <c r="T1051" s="196"/>
      <c r="AT1051" s="197" t="s">
        <v>325</v>
      </c>
      <c r="AU1051" s="197" t="s">
        <v>106</v>
      </c>
      <c r="AV1051" s="11" t="s">
        <v>106</v>
      </c>
      <c r="AW1051" s="11" t="s">
        <v>31</v>
      </c>
      <c r="AX1051" s="11" t="s">
        <v>77</v>
      </c>
      <c r="AY1051" s="197" t="s">
        <v>310</v>
      </c>
    </row>
    <row r="1052" spans="2:65" s="1" customFormat="1" ht="16.5" customHeight="1">
      <c r="B1052" s="31"/>
      <c r="C1052" s="208" t="s">
        <v>4646</v>
      </c>
      <c r="D1052" s="208" t="s">
        <v>422</v>
      </c>
      <c r="E1052" s="209" t="s">
        <v>1752</v>
      </c>
      <c r="F1052" s="210" t="s">
        <v>1753</v>
      </c>
      <c r="G1052" s="211" t="s">
        <v>720</v>
      </c>
      <c r="H1052" s="212">
        <v>14</v>
      </c>
      <c r="I1052" s="213"/>
      <c r="J1052" s="212">
        <f>ROUND(I1052*H1052,2)</f>
        <v>0</v>
      </c>
      <c r="K1052" s="210" t="s">
        <v>402</v>
      </c>
      <c r="L1052" s="214"/>
      <c r="M1052" s="215" t="s">
        <v>1</v>
      </c>
      <c r="N1052" s="216" t="s">
        <v>41</v>
      </c>
      <c r="O1052" s="57"/>
      <c r="P1052" s="183">
        <f>O1052*H1052</f>
        <v>0</v>
      </c>
      <c r="Q1052" s="183">
        <v>0</v>
      </c>
      <c r="R1052" s="183">
        <f>Q1052*H1052</f>
        <v>0</v>
      </c>
      <c r="S1052" s="183">
        <v>0</v>
      </c>
      <c r="T1052" s="184">
        <f>S1052*H1052</f>
        <v>0</v>
      </c>
      <c r="AR1052" s="14" t="s">
        <v>391</v>
      </c>
      <c r="AT1052" s="14" t="s">
        <v>422</v>
      </c>
      <c r="AU1052" s="14" t="s">
        <v>106</v>
      </c>
      <c r="AY1052" s="14" t="s">
        <v>310</v>
      </c>
      <c r="BE1052" s="185">
        <f>IF(N1052="základní",J1052,0)</f>
        <v>0</v>
      </c>
      <c r="BF1052" s="185">
        <f>IF(N1052="snížená",J1052,0)</f>
        <v>0</v>
      </c>
      <c r="BG1052" s="185">
        <f>IF(N1052="zákl. přenesená",J1052,0)</f>
        <v>0</v>
      </c>
      <c r="BH1052" s="185">
        <f>IF(N1052="sníž. přenesená",J1052,0)</f>
        <v>0</v>
      </c>
      <c r="BI1052" s="185">
        <f>IF(N1052="nulová",J1052,0)</f>
        <v>0</v>
      </c>
      <c r="BJ1052" s="14" t="s">
        <v>106</v>
      </c>
      <c r="BK1052" s="185">
        <f>ROUND(I1052*H1052,2)</f>
        <v>0</v>
      </c>
      <c r="BL1052" s="14" t="s">
        <v>314</v>
      </c>
      <c r="BM1052" s="14" t="s">
        <v>4647</v>
      </c>
    </row>
    <row r="1053" spans="2:51" s="11" customFormat="1" ht="11.25">
      <c r="B1053" s="186"/>
      <c r="C1053" s="187"/>
      <c r="D1053" s="188" t="s">
        <v>325</v>
      </c>
      <c r="E1053" s="189" t="s">
        <v>4648</v>
      </c>
      <c r="F1053" s="190" t="s">
        <v>4649</v>
      </c>
      <c r="G1053" s="187"/>
      <c r="H1053" s="191">
        <v>14</v>
      </c>
      <c r="I1053" s="192"/>
      <c r="J1053" s="187"/>
      <c r="K1053" s="187"/>
      <c r="L1053" s="193"/>
      <c r="M1053" s="194"/>
      <c r="N1053" s="195"/>
      <c r="O1053" s="195"/>
      <c r="P1053" s="195"/>
      <c r="Q1053" s="195"/>
      <c r="R1053" s="195"/>
      <c r="S1053" s="195"/>
      <c r="T1053" s="196"/>
      <c r="AT1053" s="197" t="s">
        <v>325</v>
      </c>
      <c r="AU1053" s="197" t="s">
        <v>106</v>
      </c>
      <c r="AV1053" s="11" t="s">
        <v>106</v>
      </c>
      <c r="AW1053" s="11" t="s">
        <v>31</v>
      </c>
      <c r="AX1053" s="11" t="s">
        <v>77</v>
      </c>
      <c r="AY1053" s="197" t="s">
        <v>310</v>
      </c>
    </row>
    <row r="1054" spans="2:65" s="1" customFormat="1" ht="16.5" customHeight="1">
      <c r="B1054" s="31"/>
      <c r="C1054" s="208" t="s">
        <v>4650</v>
      </c>
      <c r="D1054" s="208" t="s">
        <v>422</v>
      </c>
      <c r="E1054" s="209" t="s">
        <v>1763</v>
      </c>
      <c r="F1054" s="210" t="s">
        <v>1764</v>
      </c>
      <c r="G1054" s="211" t="s">
        <v>720</v>
      </c>
      <c r="H1054" s="212">
        <v>4</v>
      </c>
      <c r="I1054" s="213"/>
      <c r="J1054" s="212">
        <f>ROUND(I1054*H1054,2)</f>
        <v>0</v>
      </c>
      <c r="K1054" s="210" t="s">
        <v>402</v>
      </c>
      <c r="L1054" s="214"/>
      <c r="M1054" s="215" t="s">
        <v>1</v>
      </c>
      <c r="N1054" s="216" t="s">
        <v>41</v>
      </c>
      <c r="O1054" s="57"/>
      <c r="P1054" s="183">
        <f>O1054*H1054</f>
        <v>0</v>
      </c>
      <c r="Q1054" s="183">
        <v>0</v>
      </c>
      <c r="R1054" s="183">
        <f>Q1054*H1054</f>
        <v>0</v>
      </c>
      <c r="S1054" s="183">
        <v>0</v>
      </c>
      <c r="T1054" s="184">
        <f>S1054*H1054</f>
        <v>0</v>
      </c>
      <c r="AR1054" s="14" t="s">
        <v>391</v>
      </c>
      <c r="AT1054" s="14" t="s">
        <v>422</v>
      </c>
      <c r="AU1054" s="14" t="s">
        <v>106</v>
      </c>
      <c r="AY1054" s="14" t="s">
        <v>310</v>
      </c>
      <c r="BE1054" s="185">
        <f>IF(N1054="základní",J1054,0)</f>
        <v>0</v>
      </c>
      <c r="BF1054" s="185">
        <f>IF(N1054="snížená",J1054,0)</f>
        <v>0</v>
      </c>
      <c r="BG1054" s="185">
        <f>IF(N1054="zákl. přenesená",J1054,0)</f>
        <v>0</v>
      </c>
      <c r="BH1054" s="185">
        <f>IF(N1054="sníž. přenesená",J1054,0)</f>
        <v>0</v>
      </c>
      <c r="BI1054" s="185">
        <f>IF(N1054="nulová",J1054,0)</f>
        <v>0</v>
      </c>
      <c r="BJ1054" s="14" t="s">
        <v>106</v>
      </c>
      <c r="BK1054" s="185">
        <f>ROUND(I1054*H1054,2)</f>
        <v>0</v>
      </c>
      <c r="BL1054" s="14" t="s">
        <v>314</v>
      </c>
      <c r="BM1054" s="14" t="s">
        <v>4651</v>
      </c>
    </row>
    <row r="1055" spans="2:51" s="11" customFormat="1" ht="11.25">
      <c r="B1055" s="186"/>
      <c r="C1055" s="187"/>
      <c r="D1055" s="188" t="s">
        <v>325</v>
      </c>
      <c r="E1055" s="189" t="s">
        <v>4652</v>
      </c>
      <c r="F1055" s="190" t="s">
        <v>4641</v>
      </c>
      <c r="G1055" s="187"/>
      <c r="H1055" s="191">
        <v>4</v>
      </c>
      <c r="I1055" s="192"/>
      <c r="J1055" s="187"/>
      <c r="K1055" s="187"/>
      <c r="L1055" s="193"/>
      <c r="M1055" s="194"/>
      <c r="N1055" s="195"/>
      <c r="O1055" s="195"/>
      <c r="P1055" s="195"/>
      <c r="Q1055" s="195"/>
      <c r="R1055" s="195"/>
      <c r="S1055" s="195"/>
      <c r="T1055" s="196"/>
      <c r="AT1055" s="197" t="s">
        <v>325</v>
      </c>
      <c r="AU1055" s="197" t="s">
        <v>106</v>
      </c>
      <c r="AV1055" s="11" t="s">
        <v>106</v>
      </c>
      <c r="AW1055" s="11" t="s">
        <v>31</v>
      </c>
      <c r="AX1055" s="11" t="s">
        <v>77</v>
      </c>
      <c r="AY1055" s="197" t="s">
        <v>310</v>
      </c>
    </row>
    <row r="1056" spans="2:65" s="1" customFormat="1" ht="16.5" customHeight="1">
      <c r="B1056" s="31"/>
      <c r="C1056" s="208" t="s">
        <v>4653</v>
      </c>
      <c r="D1056" s="208" t="s">
        <v>422</v>
      </c>
      <c r="E1056" s="209" t="s">
        <v>1768</v>
      </c>
      <c r="F1056" s="210" t="s">
        <v>1769</v>
      </c>
      <c r="G1056" s="211" t="s">
        <v>720</v>
      </c>
      <c r="H1056" s="212">
        <v>2</v>
      </c>
      <c r="I1056" s="213"/>
      <c r="J1056" s="212">
        <f>ROUND(I1056*H1056,2)</f>
        <v>0</v>
      </c>
      <c r="K1056" s="210" t="s">
        <v>402</v>
      </c>
      <c r="L1056" s="214"/>
      <c r="M1056" s="215" t="s">
        <v>1</v>
      </c>
      <c r="N1056" s="216" t="s">
        <v>41</v>
      </c>
      <c r="O1056" s="57"/>
      <c r="P1056" s="183">
        <f>O1056*H1056</f>
        <v>0</v>
      </c>
      <c r="Q1056" s="183">
        <v>0</v>
      </c>
      <c r="R1056" s="183">
        <f>Q1056*H1056</f>
        <v>0</v>
      </c>
      <c r="S1056" s="183">
        <v>0</v>
      </c>
      <c r="T1056" s="184">
        <f>S1056*H1056</f>
        <v>0</v>
      </c>
      <c r="AR1056" s="14" t="s">
        <v>391</v>
      </c>
      <c r="AT1056" s="14" t="s">
        <v>422</v>
      </c>
      <c r="AU1056" s="14" t="s">
        <v>106</v>
      </c>
      <c r="AY1056" s="14" t="s">
        <v>310</v>
      </c>
      <c r="BE1056" s="185">
        <f>IF(N1056="základní",J1056,0)</f>
        <v>0</v>
      </c>
      <c r="BF1056" s="185">
        <f>IF(N1056="snížená",J1056,0)</f>
        <v>0</v>
      </c>
      <c r="BG1056" s="185">
        <f>IF(N1056="zákl. přenesená",J1056,0)</f>
        <v>0</v>
      </c>
      <c r="BH1056" s="185">
        <f>IF(N1056="sníž. přenesená",J1056,0)</f>
        <v>0</v>
      </c>
      <c r="BI1056" s="185">
        <f>IF(N1056="nulová",J1056,0)</f>
        <v>0</v>
      </c>
      <c r="BJ1056" s="14" t="s">
        <v>106</v>
      </c>
      <c r="BK1056" s="185">
        <f>ROUND(I1056*H1056,2)</f>
        <v>0</v>
      </c>
      <c r="BL1056" s="14" t="s">
        <v>314</v>
      </c>
      <c r="BM1056" s="14" t="s">
        <v>4654</v>
      </c>
    </row>
    <row r="1057" spans="2:51" s="11" customFormat="1" ht="11.25">
      <c r="B1057" s="186"/>
      <c r="C1057" s="187"/>
      <c r="D1057" s="188" t="s">
        <v>325</v>
      </c>
      <c r="E1057" s="189" t="s">
        <v>4655</v>
      </c>
      <c r="F1057" s="190" t="s">
        <v>4645</v>
      </c>
      <c r="G1057" s="187"/>
      <c r="H1057" s="191">
        <v>2</v>
      </c>
      <c r="I1057" s="192"/>
      <c r="J1057" s="187"/>
      <c r="K1057" s="187"/>
      <c r="L1057" s="193"/>
      <c r="M1057" s="194"/>
      <c r="N1057" s="195"/>
      <c r="O1057" s="195"/>
      <c r="P1057" s="195"/>
      <c r="Q1057" s="195"/>
      <c r="R1057" s="195"/>
      <c r="S1057" s="195"/>
      <c r="T1057" s="196"/>
      <c r="AT1057" s="197" t="s">
        <v>325</v>
      </c>
      <c r="AU1057" s="197" t="s">
        <v>106</v>
      </c>
      <c r="AV1057" s="11" t="s">
        <v>106</v>
      </c>
      <c r="AW1057" s="11" t="s">
        <v>31</v>
      </c>
      <c r="AX1057" s="11" t="s">
        <v>77</v>
      </c>
      <c r="AY1057" s="197" t="s">
        <v>310</v>
      </c>
    </row>
    <row r="1058" spans="2:65" s="1" customFormat="1" ht="22.5" customHeight="1">
      <c r="B1058" s="31"/>
      <c r="C1058" s="175" t="s">
        <v>4656</v>
      </c>
      <c r="D1058" s="175" t="s">
        <v>317</v>
      </c>
      <c r="E1058" s="176" t="s">
        <v>1773</v>
      </c>
      <c r="F1058" s="177" t="s">
        <v>1774</v>
      </c>
      <c r="G1058" s="178" t="s">
        <v>320</v>
      </c>
      <c r="H1058" s="179">
        <v>168.11</v>
      </c>
      <c r="I1058" s="180"/>
      <c r="J1058" s="179">
        <f>ROUND(I1058*H1058,2)</f>
        <v>0</v>
      </c>
      <c r="K1058" s="177" t="s">
        <v>321</v>
      </c>
      <c r="L1058" s="35"/>
      <c r="M1058" s="181" t="s">
        <v>1</v>
      </c>
      <c r="N1058" s="182" t="s">
        <v>41</v>
      </c>
      <c r="O1058" s="57"/>
      <c r="P1058" s="183">
        <f>O1058*H1058</f>
        <v>0</v>
      </c>
      <c r="Q1058" s="183">
        <v>0.00026</v>
      </c>
      <c r="R1058" s="183">
        <f>Q1058*H1058</f>
        <v>0.0437086</v>
      </c>
      <c r="S1058" s="183">
        <v>0</v>
      </c>
      <c r="T1058" s="184">
        <f>S1058*H1058</f>
        <v>0</v>
      </c>
      <c r="AR1058" s="14" t="s">
        <v>314</v>
      </c>
      <c r="AT1058" s="14" t="s">
        <v>317</v>
      </c>
      <c r="AU1058" s="14" t="s">
        <v>106</v>
      </c>
      <c r="AY1058" s="14" t="s">
        <v>310</v>
      </c>
      <c r="BE1058" s="185">
        <f>IF(N1058="základní",J1058,0)</f>
        <v>0</v>
      </c>
      <c r="BF1058" s="185">
        <f>IF(N1058="snížená",J1058,0)</f>
        <v>0</v>
      </c>
      <c r="BG1058" s="185">
        <f>IF(N1058="zákl. přenesená",J1058,0)</f>
        <v>0</v>
      </c>
      <c r="BH1058" s="185">
        <f>IF(N1058="sníž. přenesená",J1058,0)</f>
        <v>0</v>
      </c>
      <c r="BI1058" s="185">
        <f>IF(N1058="nulová",J1058,0)</f>
        <v>0</v>
      </c>
      <c r="BJ1058" s="14" t="s">
        <v>106</v>
      </c>
      <c r="BK1058" s="185">
        <f>ROUND(I1058*H1058,2)</f>
        <v>0</v>
      </c>
      <c r="BL1058" s="14" t="s">
        <v>314</v>
      </c>
      <c r="BM1058" s="14" t="s">
        <v>4657</v>
      </c>
    </row>
    <row r="1059" spans="2:51" s="11" customFormat="1" ht="11.25">
      <c r="B1059" s="186"/>
      <c r="C1059" s="187"/>
      <c r="D1059" s="188" t="s">
        <v>325</v>
      </c>
      <c r="E1059" s="189" t="s">
        <v>4658</v>
      </c>
      <c r="F1059" s="190" t="s">
        <v>782</v>
      </c>
      <c r="G1059" s="187"/>
      <c r="H1059" s="191">
        <v>168.11</v>
      </c>
      <c r="I1059" s="192"/>
      <c r="J1059" s="187"/>
      <c r="K1059" s="187"/>
      <c r="L1059" s="193"/>
      <c r="M1059" s="194"/>
      <c r="N1059" s="195"/>
      <c r="O1059" s="195"/>
      <c r="P1059" s="195"/>
      <c r="Q1059" s="195"/>
      <c r="R1059" s="195"/>
      <c r="S1059" s="195"/>
      <c r="T1059" s="196"/>
      <c r="AT1059" s="197" t="s">
        <v>325</v>
      </c>
      <c r="AU1059" s="197" t="s">
        <v>106</v>
      </c>
      <c r="AV1059" s="11" t="s">
        <v>106</v>
      </c>
      <c r="AW1059" s="11" t="s">
        <v>31</v>
      </c>
      <c r="AX1059" s="11" t="s">
        <v>69</v>
      </c>
      <c r="AY1059" s="197" t="s">
        <v>310</v>
      </c>
    </row>
    <row r="1060" spans="2:51" s="11" customFormat="1" ht="11.25">
      <c r="B1060" s="186"/>
      <c r="C1060" s="187"/>
      <c r="D1060" s="188" t="s">
        <v>325</v>
      </c>
      <c r="E1060" s="189" t="s">
        <v>4659</v>
      </c>
      <c r="F1060" s="190" t="s">
        <v>4660</v>
      </c>
      <c r="G1060" s="187"/>
      <c r="H1060" s="191">
        <v>168.11</v>
      </c>
      <c r="I1060" s="192"/>
      <c r="J1060" s="187"/>
      <c r="K1060" s="187"/>
      <c r="L1060" s="193"/>
      <c r="M1060" s="194"/>
      <c r="N1060" s="195"/>
      <c r="O1060" s="195"/>
      <c r="P1060" s="195"/>
      <c r="Q1060" s="195"/>
      <c r="R1060" s="195"/>
      <c r="S1060" s="195"/>
      <c r="T1060" s="196"/>
      <c r="AT1060" s="197" t="s">
        <v>325</v>
      </c>
      <c r="AU1060" s="197" t="s">
        <v>106</v>
      </c>
      <c r="AV1060" s="11" t="s">
        <v>106</v>
      </c>
      <c r="AW1060" s="11" t="s">
        <v>31</v>
      </c>
      <c r="AX1060" s="11" t="s">
        <v>77</v>
      </c>
      <c r="AY1060" s="197" t="s">
        <v>310</v>
      </c>
    </row>
    <row r="1061" spans="2:65" s="1" customFormat="1" ht="22.5" customHeight="1">
      <c r="B1061" s="31"/>
      <c r="C1061" s="175" t="s">
        <v>4661</v>
      </c>
      <c r="D1061" s="175" t="s">
        <v>317</v>
      </c>
      <c r="E1061" s="176" t="s">
        <v>1780</v>
      </c>
      <c r="F1061" s="177" t="s">
        <v>1781</v>
      </c>
      <c r="G1061" s="178" t="s">
        <v>320</v>
      </c>
      <c r="H1061" s="179">
        <v>23.63</v>
      </c>
      <c r="I1061" s="180"/>
      <c r="J1061" s="179">
        <f>ROUND(I1061*H1061,2)</f>
        <v>0</v>
      </c>
      <c r="K1061" s="177" t="s">
        <v>321</v>
      </c>
      <c r="L1061" s="35"/>
      <c r="M1061" s="181" t="s">
        <v>1</v>
      </c>
      <c r="N1061" s="182" t="s">
        <v>41</v>
      </c>
      <c r="O1061" s="57"/>
      <c r="P1061" s="183">
        <f>O1061*H1061</f>
        <v>0</v>
      </c>
      <c r="Q1061" s="183">
        <v>0.00027</v>
      </c>
      <c r="R1061" s="183">
        <f>Q1061*H1061</f>
        <v>0.0063801</v>
      </c>
      <c r="S1061" s="183">
        <v>0</v>
      </c>
      <c r="T1061" s="184">
        <f>S1061*H1061</f>
        <v>0</v>
      </c>
      <c r="AR1061" s="14" t="s">
        <v>314</v>
      </c>
      <c r="AT1061" s="14" t="s">
        <v>317</v>
      </c>
      <c r="AU1061" s="14" t="s">
        <v>106</v>
      </c>
      <c r="AY1061" s="14" t="s">
        <v>310</v>
      </c>
      <c r="BE1061" s="185">
        <f>IF(N1061="základní",J1061,0)</f>
        <v>0</v>
      </c>
      <c r="BF1061" s="185">
        <f>IF(N1061="snížená",J1061,0)</f>
        <v>0</v>
      </c>
      <c r="BG1061" s="185">
        <f>IF(N1061="zákl. přenesená",J1061,0)</f>
        <v>0</v>
      </c>
      <c r="BH1061" s="185">
        <f>IF(N1061="sníž. přenesená",J1061,0)</f>
        <v>0</v>
      </c>
      <c r="BI1061" s="185">
        <f>IF(N1061="nulová",J1061,0)</f>
        <v>0</v>
      </c>
      <c r="BJ1061" s="14" t="s">
        <v>106</v>
      </c>
      <c r="BK1061" s="185">
        <f>ROUND(I1061*H1061,2)</f>
        <v>0</v>
      </c>
      <c r="BL1061" s="14" t="s">
        <v>314</v>
      </c>
      <c r="BM1061" s="14" t="s">
        <v>4662</v>
      </c>
    </row>
    <row r="1062" spans="2:51" s="11" customFormat="1" ht="11.25">
      <c r="B1062" s="186"/>
      <c r="C1062" s="187"/>
      <c r="D1062" s="188" t="s">
        <v>325</v>
      </c>
      <c r="E1062" s="189" t="s">
        <v>4663</v>
      </c>
      <c r="F1062" s="190" t="s">
        <v>4664</v>
      </c>
      <c r="G1062" s="187"/>
      <c r="H1062" s="191">
        <v>23.63</v>
      </c>
      <c r="I1062" s="192"/>
      <c r="J1062" s="187"/>
      <c r="K1062" s="187"/>
      <c r="L1062" s="193"/>
      <c r="M1062" s="194"/>
      <c r="N1062" s="195"/>
      <c r="O1062" s="195"/>
      <c r="P1062" s="195"/>
      <c r="Q1062" s="195"/>
      <c r="R1062" s="195"/>
      <c r="S1062" s="195"/>
      <c r="T1062" s="196"/>
      <c r="AT1062" s="197" t="s">
        <v>325</v>
      </c>
      <c r="AU1062" s="197" t="s">
        <v>106</v>
      </c>
      <c r="AV1062" s="11" t="s">
        <v>106</v>
      </c>
      <c r="AW1062" s="11" t="s">
        <v>31</v>
      </c>
      <c r="AX1062" s="11" t="s">
        <v>77</v>
      </c>
      <c r="AY1062" s="197" t="s">
        <v>310</v>
      </c>
    </row>
    <row r="1063" spans="2:65" s="1" customFormat="1" ht="22.5" customHeight="1">
      <c r="B1063" s="31"/>
      <c r="C1063" s="175" t="s">
        <v>4665</v>
      </c>
      <c r="D1063" s="175" t="s">
        <v>317</v>
      </c>
      <c r="E1063" s="176" t="s">
        <v>1786</v>
      </c>
      <c r="F1063" s="177" t="s">
        <v>1787</v>
      </c>
      <c r="G1063" s="178" t="s">
        <v>422</v>
      </c>
      <c r="H1063" s="179">
        <v>635.41</v>
      </c>
      <c r="I1063" s="180"/>
      <c r="J1063" s="179">
        <f>ROUND(I1063*H1063,2)</f>
        <v>0</v>
      </c>
      <c r="K1063" s="177" t="s">
        <v>402</v>
      </c>
      <c r="L1063" s="35"/>
      <c r="M1063" s="181" t="s">
        <v>1</v>
      </c>
      <c r="N1063" s="182" t="s">
        <v>41</v>
      </c>
      <c r="O1063" s="57"/>
      <c r="P1063" s="183">
        <f>O1063*H1063</f>
        <v>0</v>
      </c>
      <c r="Q1063" s="183">
        <v>0</v>
      </c>
      <c r="R1063" s="183">
        <f>Q1063*H1063</f>
        <v>0</v>
      </c>
      <c r="S1063" s="183">
        <v>0</v>
      </c>
      <c r="T1063" s="184">
        <f>S1063*H1063</f>
        <v>0</v>
      </c>
      <c r="AR1063" s="14" t="s">
        <v>314</v>
      </c>
      <c r="AT1063" s="14" t="s">
        <v>317</v>
      </c>
      <c r="AU1063" s="14" t="s">
        <v>106</v>
      </c>
      <c r="AY1063" s="14" t="s">
        <v>310</v>
      </c>
      <c r="BE1063" s="185">
        <f>IF(N1063="základní",J1063,0)</f>
        <v>0</v>
      </c>
      <c r="BF1063" s="185">
        <f>IF(N1063="snížená",J1063,0)</f>
        <v>0</v>
      </c>
      <c r="BG1063" s="185">
        <f>IF(N1063="zákl. přenesená",J1063,0)</f>
        <v>0</v>
      </c>
      <c r="BH1063" s="185">
        <f>IF(N1063="sníž. přenesená",J1063,0)</f>
        <v>0</v>
      </c>
      <c r="BI1063" s="185">
        <f>IF(N1063="nulová",J1063,0)</f>
        <v>0</v>
      </c>
      <c r="BJ1063" s="14" t="s">
        <v>106</v>
      </c>
      <c r="BK1063" s="185">
        <f>ROUND(I1063*H1063,2)</f>
        <v>0</v>
      </c>
      <c r="BL1063" s="14" t="s">
        <v>314</v>
      </c>
      <c r="BM1063" s="14" t="s">
        <v>4666</v>
      </c>
    </row>
    <row r="1064" spans="2:51" s="12" customFormat="1" ht="11.25">
      <c r="B1064" s="198"/>
      <c r="C1064" s="199"/>
      <c r="D1064" s="188" t="s">
        <v>325</v>
      </c>
      <c r="E1064" s="200" t="s">
        <v>1</v>
      </c>
      <c r="F1064" s="201" t="s">
        <v>441</v>
      </c>
      <c r="G1064" s="199"/>
      <c r="H1064" s="200" t="s">
        <v>1</v>
      </c>
      <c r="I1064" s="202"/>
      <c r="J1064" s="199"/>
      <c r="K1064" s="199"/>
      <c r="L1064" s="203"/>
      <c r="M1064" s="204"/>
      <c r="N1064" s="205"/>
      <c r="O1064" s="205"/>
      <c r="P1064" s="205"/>
      <c r="Q1064" s="205"/>
      <c r="R1064" s="205"/>
      <c r="S1064" s="205"/>
      <c r="T1064" s="206"/>
      <c r="AT1064" s="207" t="s">
        <v>325</v>
      </c>
      <c r="AU1064" s="207" t="s">
        <v>106</v>
      </c>
      <c r="AV1064" s="12" t="s">
        <v>77</v>
      </c>
      <c r="AW1064" s="12" t="s">
        <v>31</v>
      </c>
      <c r="AX1064" s="12" t="s">
        <v>69</v>
      </c>
      <c r="AY1064" s="207" t="s">
        <v>310</v>
      </c>
    </row>
    <row r="1065" spans="2:51" s="11" customFormat="1" ht="11.25">
      <c r="B1065" s="186"/>
      <c r="C1065" s="187"/>
      <c r="D1065" s="188" t="s">
        <v>325</v>
      </c>
      <c r="E1065" s="189" t="s">
        <v>4667</v>
      </c>
      <c r="F1065" s="190" t="s">
        <v>1790</v>
      </c>
      <c r="G1065" s="187"/>
      <c r="H1065" s="191">
        <v>104.19</v>
      </c>
      <c r="I1065" s="192"/>
      <c r="J1065" s="187"/>
      <c r="K1065" s="187"/>
      <c r="L1065" s="193"/>
      <c r="M1065" s="194"/>
      <c r="N1065" s="195"/>
      <c r="O1065" s="195"/>
      <c r="P1065" s="195"/>
      <c r="Q1065" s="195"/>
      <c r="R1065" s="195"/>
      <c r="S1065" s="195"/>
      <c r="T1065" s="196"/>
      <c r="AT1065" s="197" t="s">
        <v>325</v>
      </c>
      <c r="AU1065" s="197" t="s">
        <v>106</v>
      </c>
      <c r="AV1065" s="11" t="s">
        <v>106</v>
      </c>
      <c r="AW1065" s="11" t="s">
        <v>31</v>
      </c>
      <c r="AX1065" s="11" t="s">
        <v>69</v>
      </c>
      <c r="AY1065" s="197" t="s">
        <v>310</v>
      </c>
    </row>
    <row r="1066" spans="2:51" s="11" customFormat="1" ht="11.25">
      <c r="B1066" s="186"/>
      <c r="C1066" s="187"/>
      <c r="D1066" s="188" t="s">
        <v>325</v>
      </c>
      <c r="E1066" s="189" t="s">
        <v>4668</v>
      </c>
      <c r="F1066" s="190" t="s">
        <v>4669</v>
      </c>
      <c r="G1066" s="187"/>
      <c r="H1066" s="191">
        <v>104.19</v>
      </c>
      <c r="I1066" s="192"/>
      <c r="J1066" s="187"/>
      <c r="K1066" s="187"/>
      <c r="L1066" s="193"/>
      <c r="M1066" s="194"/>
      <c r="N1066" s="195"/>
      <c r="O1066" s="195"/>
      <c r="P1066" s="195"/>
      <c r="Q1066" s="195"/>
      <c r="R1066" s="195"/>
      <c r="S1066" s="195"/>
      <c r="T1066" s="196"/>
      <c r="AT1066" s="197" t="s">
        <v>325</v>
      </c>
      <c r="AU1066" s="197" t="s">
        <v>106</v>
      </c>
      <c r="AV1066" s="11" t="s">
        <v>106</v>
      </c>
      <c r="AW1066" s="11" t="s">
        <v>31</v>
      </c>
      <c r="AX1066" s="11" t="s">
        <v>69</v>
      </c>
      <c r="AY1066" s="197" t="s">
        <v>310</v>
      </c>
    </row>
    <row r="1067" spans="2:51" s="12" customFormat="1" ht="11.25">
      <c r="B1067" s="198"/>
      <c r="C1067" s="199"/>
      <c r="D1067" s="188" t="s">
        <v>325</v>
      </c>
      <c r="E1067" s="200" t="s">
        <v>1</v>
      </c>
      <c r="F1067" s="201" t="s">
        <v>511</v>
      </c>
      <c r="G1067" s="199"/>
      <c r="H1067" s="200" t="s">
        <v>1</v>
      </c>
      <c r="I1067" s="202"/>
      <c r="J1067" s="199"/>
      <c r="K1067" s="199"/>
      <c r="L1067" s="203"/>
      <c r="M1067" s="204"/>
      <c r="N1067" s="205"/>
      <c r="O1067" s="205"/>
      <c r="P1067" s="205"/>
      <c r="Q1067" s="205"/>
      <c r="R1067" s="205"/>
      <c r="S1067" s="205"/>
      <c r="T1067" s="206"/>
      <c r="AT1067" s="207" t="s">
        <v>325</v>
      </c>
      <c r="AU1067" s="207" t="s">
        <v>106</v>
      </c>
      <c r="AV1067" s="12" t="s">
        <v>77</v>
      </c>
      <c r="AW1067" s="12" t="s">
        <v>31</v>
      </c>
      <c r="AX1067" s="12" t="s">
        <v>69</v>
      </c>
      <c r="AY1067" s="207" t="s">
        <v>310</v>
      </c>
    </row>
    <row r="1068" spans="2:51" s="11" customFormat="1" ht="11.25">
      <c r="B1068" s="186"/>
      <c r="C1068" s="187"/>
      <c r="D1068" s="188" t="s">
        <v>325</v>
      </c>
      <c r="E1068" s="189" t="s">
        <v>3801</v>
      </c>
      <c r="F1068" s="190" t="s">
        <v>1791</v>
      </c>
      <c r="G1068" s="187"/>
      <c r="H1068" s="191">
        <v>170.4</v>
      </c>
      <c r="I1068" s="192"/>
      <c r="J1068" s="187"/>
      <c r="K1068" s="187"/>
      <c r="L1068" s="193"/>
      <c r="M1068" s="194"/>
      <c r="N1068" s="195"/>
      <c r="O1068" s="195"/>
      <c r="P1068" s="195"/>
      <c r="Q1068" s="195"/>
      <c r="R1068" s="195"/>
      <c r="S1068" s="195"/>
      <c r="T1068" s="196"/>
      <c r="AT1068" s="197" t="s">
        <v>325</v>
      </c>
      <c r="AU1068" s="197" t="s">
        <v>106</v>
      </c>
      <c r="AV1068" s="11" t="s">
        <v>106</v>
      </c>
      <c r="AW1068" s="11" t="s">
        <v>31</v>
      </c>
      <c r="AX1068" s="11" t="s">
        <v>69</v>
      </c>
      <c r="AY1068" s="197" t="s">
        <v>310</v>
      </c>
    </row>
    <row r="1069" spans="2:51" s="11" customFormat="1" ht="11.25">
      <c r="B1069" s="186"/>
      <c r="C1069" s="187"/>
      <c r="D1069" s="188" t="s">
        <v>325</v>
      </c>
      <c r="E1069" s="189" t="s">
        <v>4670</v>
      </c>
      <c r="F1069" s="190" t="s">
        <v>4671</v>
      </c>
      <c r="G1069" s="187"/>
      <c r="H1069" s="191">
        <v>170.4</v>
      </c>
      <c r="I1069" s="192"/>
      <c r="J1069" s="187"/>
      <c r="K1069" s="187"/>
      <c r="L1069" s="193"/>
      <c r="M1069" s="194"/>
      <c r="N1069" s="195"/>
      <c r="O1069" s="195"/>
      <c r="P1069" s="195"/>
      <c r="Q1069" s="195"/>
      <c r="R1069" s="195"/>
      <c r="S1069" s="195"/>
      <c r="T1069" s="196"/>
      <c r="AT1069" s="197" t="s">
        <v>325</v>
      </c>
      <c r="AU1069" s="197" t="s">
        <v>106</v>
      </c>
      <c r="AV1069" s="11" t="s">
        <v>106</v>
      </c>
      <c r="AW1069" s="11" t="s">
        <v>31</v>
      </c>
      <c r="AX1069" s="11" t="s">
        <v>69</v>
      </c>
      <c r="AY1069" s="197" t="s">
        <v>310</v>
      </c>
    </row>
    <row r="1070" spans="2:51" s="12" customFormat="1" ht="11.25">
      <c r="B1070" s="198"/>
      <c r="C1070" s="199"/>
      <c r="D1070" s="188" t="s">
        <v>325</v>
      </c>
      <c r="E1070" s="200" t="s">
        <v>1</v>
      </c>
      <c r="F1070" s="201" t="s">
        <v>514</v>
      </c>
      <c r="G1070" s="199"/>
      <c r="H1070" s="200" t="s">
        <v>1</v>
      </c>
      <c r="I1070" s="202"/>
      <c r="J1070" s="199"/>
      <c r="K1070" s="199"/>
      <c r="L1070" s="203"/>
      <c r="M1070" s="204"/>
      <c r="N1070" s="205"/>
      <c r="O1070" s="205"/>
      <c r="P1070" s="205"/>
      <c r="Q1070" s="205"/>
      <c r="R1070" s="205"/>
      <c r="S1070" s="205"/>
      <c r="T1070" s="206"/>
      <c r="AT1070" s="207" t="s">
        <v>325</v>
      </c>
      <c r="AU1070" s="207" t="s">
        <v>106</v>
      </c>
      <c r="AV1070" s="12" t="s">
        <v>77</v>
      </c>
      <c r="AW1070" s="12" t="s">
        <v>31</v>
      </c>
      <c r="AX1070" s="12" t="s">
        <v>69</v>
      </c>
      <c r="AY1070" s="207" t="s">
        <v>310</v>
      </c>
    </row>
    <row r="1071" spans="2:51" s="11" customFormat="1" ht="11.25">
      <c r="B1071" s="186"/>
      <c r="C1071" s="187"/>
      <c r="D1071" s="188" t="s">
        <v>325</v>
      </c>
      <c r="E1071" s="189" t="s">
        <v>3802</v>
      </c>
      <c r="F1071" s="190" t="s">
        <v>1792</v>
      </c>
      <c r="G1071" s="187"/>
      <c r="H1071" s="191">
        <v>185</v>
      </c>
      <c r="I1071" s="192"/>
      <c r="J1071" s="187"/>
      <c r="K1071" s="187"/>
      <c r="L1071" s="193"/>
      <c r="M1071" s="194"/>
      <c r="N1071" s="195"/>
      <c r="O1071" s="195"/>
      <c r="P1071" s="195"/>
      <c r="Q1071" s="195"/>
      <c r="R1071" s="195"/>
      <c r="S1071" s="195"/>
      <c r="T1071" s="196"/>
      <c r="AT1071" s="197" t="s">
        <v>325</v>
      </c>
      <c r="AU1071" s="197" t="s">
        <v>106</v>
      </c>
      <c r="AV1071" s="11" t="s">
        <v>106</v>
      </c>
      <c r="AW1071" s="11" t="s">
        <v>31</v>
      </c>
      <c r="AX1071" s="11" t="s">
        <v>69</v>
      </c>
      <c r="AY1071" s="197" t="s">
        <v>310</v>
      </c>
    </row>
    <row r="1072" spans="2:51" s="11" customFormat="1" ht="11.25">
      <c r="B1072" s="186"/>
      <c r="C1072" s="187"/>
      <c r="D1072" s="188" t="s">
        <v>325</v>
      </c>
      <c r="E1072" s="189" t="s">
        <v>4672</v>
      </c>
      <c r="F1072" s="190" t="s">
        <v>4673</v>
      </c>
      <c r="G1072" s="187"/>
      <c r="H1072" s="191">
        <v>185</v>
      </c>
      <c r="I1072" s="192"/>
      <c r="J1072" s="187"/>
      <c r="K1072" s="187"/>
      <c r="L1072" s="193"/>
      <c r="M1072" s="194"/>
      <c r="N1072" s="195"/>
      <c r="O1072" s="195"/>
      <c r="P1072" s="195"/>
      <c r="Q1072" s="195"/>
      <c r="R1072" s="195"/>
      <c r="S1072" s="195"/>
      <c r="T1072" s="196"/>
      <c r="AT1072" s="197" t="s">
        <v>325</v>
      </c>
      <c r="AU1072" s="197" t="s">
        <v>106</v>
      </c>
      <c r="AV1072" s="11" t="s">
        <v>106</v>
      </c>
      <c r="AW1072" s="11" t="s">
        <v>31</v>
      </c>
      <c r="AX1072" s="11" t="s">
        <v>69</v>
      </c>
      <c r="AY1072" s="197" t="s">
        <v>310</v>
      </c>
    </row>
    <row r="1073" spans="2:51" s="12" customFormat="1" ht="11.25">
      <c r="B1073" s="198"/>
      <c r="C1073" s="199"/>
      <c r="D1073" s="188" t="s">
        <v>325</v>
      </c>
      <c r="E1073" s="200" t="s">
        <v>1</v>
      </c>
      <c r="F1073" s="201" t="s">
        <v>516</v>
      </c>
      <c r="G1073" s="199"/>
      <c r="H1073" s="200" t="s">
        <v>1</v>
      </c>
      <c r="I1073" s="202"/>
      <c r="J1073" s="199"/>
      <c r="K1073" s="199"/>
      <c r="L1073" s="203"/>
      <c r="M1073" s="204"/>
      <c r="N1073" s="205"/>
      <c r="O1073" s="205"/>
      <c r="P1073" s="205"/>
      <c r="Q1073" s="205"/>
      <c r="R1073" s="205"/>
      <c r="S1073" s="205"/>
      <c r="T1073" s="206"/>
      <c r="AT1073" s="207" t="s">
        <v>325</v>
      </c>
      <c r="AU1073" s="207" t="s">
        <v>106</v>
      </c>
      <c r="AV1073" s="12" t="s">
        <v>77</v>
      </c>
      <c r="AW1073" s="12" t="s">
        <v>31</v>
      </c>
      <c r="AX1073" s="12" t="s">
        <v>69</v>
      </c>
      <c r="AY1073" s="207" t="s">
        <v>310</v>
      </c>
    </row>
    <row r="1074" spans="2:51" s="11" customFormat="1" ht="11.25">
      <c r="B1074" s="186"/>
      <c r="C1074" s="187"/>
      <c r="D1074" s="188" t="s">
        <v>325</v>
      </c>
      <c r="E1074" s="189" t="s">
        <v>3805</v>
      </c>
      <c r="F1074" s="190" t="s">
        <v>1793</v>
      </c>
      <c r="G1074" s="187"/>
      <c r="H1074" s="191">
        <v>175.82</v>
      </c>
      <c r="I1074" s="192"/>
      <c r="J1074" s="187"/>
      <c r="K1074" s="187"/>
      <c r="L1074" s="193"/>
      <c r="M1074" s="194"/>
      <c r="N1074" s="195"/>
      <c r="O1074" s="195"/>
      <c r="P1074" s="195"/>
      <c r="Q1074" s="195"/>
      <c r="R1074" s="195"/>
      <c r="S1074" s="195"/>
      <c r="T1074" s="196"/>
      <c r="AT1074" s="197" t="s">
        <v>325</v>
      </c>
      <c r="AU1074" s="197" t="s">
        <v>106</v>
      </c>
      <c r="AV1074" s="11" t="s">
        <v>106</v>
      </c>
      <c r="AW1074" s="11" t="s">
        <v>31</v>
      </c>
      <c r="AX1074" s="11" t="s">
        <v>69</v>
      </c>
      <c r="AY1074" s="197" t="s">
        <v>310</v>
      </c>
    </row>
    <row r="1075" spans="2:51" s="11" customFormat="1" ht="11.25">
      <c r="B1075" s="186"/>
      <c r="C1075" s="187"/>
      <c r="D1075" s="188" t="s">
        <v>325</v>
      </c>
      <c r="E1075" s="189" t="s">
        <v>4674</v>
      </c>
      <c r="F1075" s="190" t="s">
        <v>4675</v>
      </c>
      <c r="G1075" s="187"/>
      <c r="H1075" s="191">
        <v>175.82</v>
      </c>
      <c r="I1075" s="192"/>
      <c r="J1075" s="187"/>
      <c r="K1075" s="187"/>
      <c r="L1075" s="193"/>
      <c r="M1075" s="194"/>
      <c r="N1075" s="195"/>
      <c r="O1075" s="195"/>
      <c r="P1075" s="195"/>
      <c r="Q1075" s="195"/>
      <c r="R1075" s="195"/>
      <c r="S1075" s="195"/>
      <c r="T1075" s="196"/>
      <c r="AT1075" s="197" t="s">
        <v>325</v>
      </c>
      <c r="AU1075" s="197" t="s">
        <v>106</v>
      </c>
      <c r="AV1075" s="11" t="s">
        <v>106</v>
      </c>
      <c r="AW1075" s="11" t="s">
        <v>31</v>
      </c>
      <c r="AX1075" s="11" t="s">
        <v>69</v>
      </c>
      <c r="AY1075" s="197" t="s">
        <v>310</v>
      </c>
    </row>
    <row r="1076" spans="2:51" s="11" customFormat="1" ht="11.25">
      <c r="B1076" s="186"/>
      <c r="C1076" s="187"/>
      <c r="D1076" s="188" t="s">
        <v>325</v>
      </c>
      <c r="E1076" s="189" t="s">
        <v>4676</v>
      </c>
      <c r="F1076" s="190" t="s">
        <v>4677</v>
      </c>
      <c r="G1076" s="187"/>
      <c r="H1076" s="191">
        <v>635.41</v>
      </c>
      <c r="I1076" s="192"/>
      <c r="J1076" s="187"/>
      <c r="K1076" s="187"/>
      <c r="L1076" s="193"/>
      <c r="M1076" s="194"/>
      <c r="N1076" s="195"/>
      <c r="O1076" s="195"/>
      <c r="P1076" s="195"/>
      <c r="Q1076" s="195"/>
      <c r="R1076" s="195"/>
      <c r="S1076" s="195"/>
      <c r="T1076" s="196"/>
      <c r="AT1076" s="197" t="s">
        <v>325</v>
      </c>
      <c r="AU1076" s="197" t="s">
        <v>106</v>
      </c>
      <c r="AV1076" s="11" t="s">
        <v>106</v>
      </c>
      <c r="AW1076" s="11" t="s">
        <v>31</v>
      </c>
      <c r="AX1076" s="11" t="s">
        <v>77</v>
      </c>
      <c r="AY1076" s="197" t="s">
        <v>310</v>
      </c>
    </row>
    <row r="1077" spans="2:65" s="1" customFormat="1" ht="22.5" customHeight="1">
      <c r="B1077" s="31"/>
      <c r="C1077" s="175" t="s">
        <v>4678</v>
      </c>
      <c r="D1077" s="175" t="s">
        <v>317</v>
      </c>
      <c r="E1077" s="176" t="s">
        <v>1797</v>
      </c>
      <c r="F1077" s="177" t="s">
        <v>1798</v>
      </c>
      <c r="G1077" s="178" t="s">
        <v>832</v>
      </c>
      <c r="H1077" s="179">
        <v>0.24</v>
      </c>
      <c r="I1077" s="180"/>
      <c r="J1077" s="179">
        <f>ROUND(I1077*H1077,2)</f>
        <v>0</v>
      </c>
      <c r="K1077" s="177" t="s">
        <v>321</v>
      </c>
      <c r="L1077" s="35"/>
      <c r="M1077" s="181" t="s">
        <v>1</v>
      </c>
      <c r="N1077" s="182" t="s">
        <v>41</v>
      </c>
      <c r="O1077" s="57"/>
      <c r="P1077" s="183">
        <f>O1077*H1077</f>
        <v>0</v>
      </c>
      <c r="Q1077" s="183">
        <v>0</v>
      </c>
      <c r="R1077" s="183">
        <f>Q1077*H1077</f>
        <v>0</v>
      </c>
      <c r="S1077" s="183">
        <v>0</v>
      </c>
      <c r="T1077" s="184">
        <f>S1077*H1077</f>
        <v>0</v>
      </c>
      <c r="AR1077" s="14" t="s">
        <v>314</v>
      </c>
      <c r="AT1077" s="14" t="s">
        <v>317</v>
      </c>
      <c r="AU1077" s="14" t="s">
        <v>106</v>
      </c>
      <c r="AY1077" s="14" t="s">
        <v>310</v>
      </c>
      <c r="BE1077" s="185">
        <f>IF(N1077="základní",J1077,0)</f>
        <v>0</v>
      </c>
      <c r="BF1077" s="185">
        <f>IF(N1077="snížená",J1077,0)</f>
        <v>0</v>
      </c>
      <c r="BG1077" s="185">
        <f>IF(N1077="zákl. přenesená",J1077,0)</f>
        <v>0</v>
      </c>
      <c r="BH1077" s="185">
        <f>IF(N1077="sníž. přenesená",J1077,0)</f>
        <v>0</v>
      </c>
      <c r="BI1077" s="185">
        <f>IF(N1077="nulová",J1077,0)</f>
        <v>0</v>
      </c>
      <c r="BJ1077" s="14" t="s">
        <v>106</v>
      </c>
      <c r="BK1077" s="185">
        <f>ROUND(I1077*H1077,2)</f>
        <v>0</v>
      </c>
      <c r="BL1077" s="14" t="s">
        <v>314</v>
      </c>
      <c r="BM1077" s="14" t="s">
        <v>4679</v>
      </c>
    </row>
    <row r="1078" spans="2:63" s="10" customFormat="1" ht="22.9" customHeight="1">
      <c r="B1078" s="159"/>
      <c r="C1078" s="160"/>
      <c r="D1078" s="161" t="s">
        <v>68</v>
      </c>
      <c r="E1078" s="173" t="s">
        <v>1800</v>
      </c>
      <c r="F1078" s="173" t="s">
        <v>1801</v>
      </c>
      <c r="G1078" s="160"/>
      <c r="H1078" s="160"/>
      <c r="I1078" s="163"/>
      <c r="J1078" s="174">
        <f>BK1078</f>
        <v>0</v>
      </c>
      <c r="K1078" s="160"/>
      <c r="L1078" s="165"/>
      <c r="M1078" s="166"/>
      <c r="N1078" s="167"/>
      <c r="O1078" s="167"/>
      <c r="P1078" s="168">
        <f>SUM(P1079:P1091)</f>
        <v>0</v>
      </c>
      <c r="Q1078" s="167"/>
      <c r="R1078" s="168">
        <f>SUM(R1079:R1091)</f>
        <v>0.00264</v>
      </c>
      <c r="S1078" s="167"/>
      <c r="T1078" s="169">
        <f>SUM(T1079:T1091)</f>
        <v>0</v>
      </c>
      <c r="AR1078" s="170" t="s">
        <v>314</v>
      </c>
      <c r="AT1078" s="171" t="s">
        <v>68</v>
      </c>
      <c r="AU1078" s="171" t="s">
        <v>77</v>
      </c>
      <c r="AY1078" s="170" t="s">
        <v>310</v>
      </c>
      <c r="BK1078" s="172">
        <f>SUM(BK1079:BK1091)</f>
        <v>0</v>
      </c>
    </row>
    <row r="1079" spans="2:65" s="1" customFormat="1" ht="16.5" customHeight="1">
      <c r="B1079" s="31"/>
      <c r="C1079" s="175" t="s">
        <v>4680</v>
      </c>
      <c r="D1079" s="175" t="s">
        <v>317</v>
      </c>
      <c r="E1079" s="176" t="s">
        <v>1803</v>
      </c>
      <c r="F1079" s="177" t="s">
        <v>1804</v>
      </c>
      <c r="G1079" s="178" t="s">
        <v>1084</v>
      </c>
      <c r="H1079" s="179">
        <v>1</v>
      </c>
      <c r="I1079" s="180"/>
      <c r="J1079" s="179">
        <f>ROUND(I1079*H1079,2)</f>
        <v>0</v>
      </c>
      <c r="K1079" s="177" t="s">
        <v>321</v>
      </c>
      <c r="L1079" s="35"/>
      <c r="M1079" s="181" t="s">
        <v>1</v>
      </c>
      <c r="N1079" s="182" t="s">
        <v>41</v>
      </c>
      <c r="O1079" s="57"/>
      <c r="P1079" s="183">
        <f>O1079*H1079</f>
        <v>0</v>
      </c>
      <c r="Q1079" s="183">
        <v>0</v>
      </c>
      <c r="R1079" s="183">
        <f>Q1079*H1079</f>
        <v>0</v>
      </c>
      <c r="S1079" s="183">
        <v>0</v>
      </c>
      <c r="T1079" s="184">
        <f>S1079*H1079</f>
        <v>0</v>
      </c>
      <c r="AR1079" s="14" t="s">
        <v>314</v>
      </c>
      <c r="AT1079" s="14" t="s">
        <v>317</v>
      </c>
      <c r="AU1079" s="14" t="s">
        <v>106</v>
      </c>
      <c r="AY1079" s="14" t="s">
        <v>310</v>
      </c>
      <c r="BE1079" s="185">
        <f>IF(N1079="základní",J1079,0)</f>
        <v>0</v>
      </c>
      <c r="BF1079" s="185">
        <f>IF(N1079="snížená",J1079,0)</f>
        <v>0</v>
      </c>
      <c r="BG1079" s="185">
        <f>IF(N1079="zákl. přenesená",J1079,0)</f>
        <v>0</v>
      </c>
      <c r="BH1079" s="185">
        <f>IF(N1079="sníž. přenesená",J1079,0)</f>
        <v>0</v>
      </c>
      <c r="BI1079" s="185">
        <f>IF(N1079="nulová",J1079,0)</f>
        <v>0</v>
      </c>
      <c r="BJ1079" s="14" t="s">
        <v>106</v>
      </c>
      <c r="BK1079" s="185">
        <f>ROUND(I1079*H1079,2)</f>
        <v>0</v>
      </c>
      <c r="BL1079" s="14" t="s">
        <v>314</v>
      </c>
      <c r="BM1079" s="14" t="s">
        <v>4681</v>
      </c>
    </row>
    <row r="1080" spans="2:51" s="11" customFormat="1" ht="11.25">
      <c r="B1080" s="186"/>
      <c r="C1080" s="187"/>
      <c r="D1080" s="188" t="s">
        <v>325</v>
      </c>
      <c r="E1080" s="189" t="s">
        <v>4682</v>
      </c>
      <c r="F1080" s="190" t="s">
        <v>1807</v>
      </c>
      <c r="G1080" s="187"/>
      <c r="H1080" s="191">
        <v>1</v>
      </c>
      <c r="I1080" s="192"/>
      <c r="J1080" s="187"/>
      <c r="K1080" s="187"/>
      <c r="L1080" s="193"/>
      <c r="M1080" s="194"/>
      <c r="N1080" s="195"/>
      <c r="O1080" s="195"/>
      <c r="P1080" s="195"/>
      <c r="Q1080" s="195"/>
      <c r="R1080" s="195"/>
      <c r="S1080" s="195"/>
      <c r="T1080" s="196"/>
      <c r="AT1080" s="197" t="s">
        <v>325</v>
      </c>
      <c r="AU1080" s="197" t="s">
        <v>106</v>
      </c>
      <c r="AV1080" s="11" t="s">
        <v>106</v>
      </c>
      <c r="AW1080" s="11" t="s">
        <v>31</v>
      </c>
      <c r="AX1080" s="11" t="s">
        <v>77</v>
      </c>
      <c r="AY1080" s="197" t="s">
        <v>310</v>
      </c>
    </row>
    <row r="1081" spans="2:65" s="1" customFormat="1" ht="16.5" customHeight="1">
      <c r="B1081" s="31"/>
      <c r="C1081" s="208" t="s">
        <v>4683</v>
      </c>
      <c r="D1081" s="208" t="s">
        <v>422</v>
      </c>
      <c r="E1081" s="209" t="s">
        <v>1809</v>
      </c>
      <c r="F1081" s="210" t="s">
        <v>1810</v>
      </c>
      <c r="G1081" s="211" t="s">
        <v>720</v>
      </c>
      <c r="H1081" s="212">
        <v>1</v>
      </c>
      <c r="I1081" s="213"/>
      <c r="J1081" s="212">
        <f>ROUND(I1081*H1081,2)</f>
        <v>0</v>
      </c>
      <c r="K1081" s="210" t="s">
        <v>402</v>
      </c>
      <c r="L1081" s="214"/>
      <c r="M1081" s="215" t="s">
        <v>1</v>
      </c>
      <c r="N1081" s="216" t="s">
        <v>41</v>
      </c>
      <c r="O1081" s="57"/>
      <c r="P1081" s="183">
        <f>O1081*H1081</f>
        <v>0</v>
      </c>
      <c r="Q1081" s="183">
        <v>0</v>
      </c>
      <c r="R1081" s="183">
        <f>Q1081*H1081</f>
        <v>0</v>
      </c>
      <c r="S1081" s="183">
        <v>0</v>
      </c>
      <c r="T1081" s="184">
        <f>S1081*H1081</f>
        <v>0</v>
      </c>
      <c r="AR1081" s="14" t="s">
        <v>391</v>
      </c>
      <c r="AT1081" s="14" t="s">
        <v>422</v>
      </c>
      <c r="AU1081" s="14" t="s">
        <v>106</v>
      </c>
      <c r="AY1081" s="14" t="s">
        <v>310</v>
      </c>
      <c r="BE1081" s="185">
        <f>IF(N1081="základní",J1081,0)</f>
        <v>0</v>
      </c>
      <c r="BF1081" s="185">
        <f>IF(N1081="snížená",J1081,0)</f>
        <v>0</v>
      </c>
      <c r="BG1081" s="185">
        <f>IF(N1081="zákl. přenesená",J1081,0)</f>
        <v>0</v>
      </c>
      <c r="BH1081" s="185">
        <f>IF(N1081="sníž. přenesená",J1081,0)</f>
        <v>0</v>
      </c>
      <c r="BI1081" s="185">
        <f>IF(N1081="nulová",J1081,0)</f>
        <v>0</v>
      </c>
      <c r="BJ1081" s="14" t="s">
        <v>106</v>
      </c>
      <c r="BK1081" s="185">
        <f>ROUND(I1081*H1081,2)</f>
        <v>0</v>
      </c>
      <c r="BL1081" s="14" t="s">
        <v>314</v>
      </c>
      <c r="BM1081" s="14" t="s">
        <v>4684</v>
      </c>
    </row>
    <row r="1082" spans="2:51" s="11" customFormat="1" ht="11.25">
      <c r="B1082" s="186"/>
      <c r="C1082" s="187"/>
      <c r="D1082" s="188" t="s">
        <v>325</v>
      </c>
      <c r="E1082" s="189" t="s">
        <v>4685</v>
      </c>
      <c r="F1082" s="190" t="s">
        <v>1807</v>
      </c>
      <c r="G1082" s="187"/>
      <c r="H1082" s="191">
        <v>1</v>
      </c>
      <c r="I1082" s="192"/>
      <c r="J1082" s="187"/>
      <c r="K1082" s="187"/>
      <c r="L1082" s="193"/>
      <c r="M1082" s="194"/>
      <c r="N1082" s="195"/>
      <c r="O1082" s="195"/>
      <c r="P1082" s="195"/>
      <c r="Q1082" s="195"/>
      <c r="R1082" s="195"/>
      <c r="S1082" s="195"/>
      <c r="T1082" s="196"/>
      <c r="AT1082" s="197" t="s">
        <v>325</v>
      </c>
      <c r="AU1082" s="197" t="s">
        <v>106</v>
      </c>
      <c r="AV1082" s="11" t="s">
        <v>106</v>
      </c>
      <c r="AW1082" s="11" t="s">
        <v>31</v>
      </c>
      <c r="AX1082" s="11" t="s">
        <v>77</v>
      </c>
      <c r="AY1082" s="197" t="s">
        <v>310</v>
      </c>
    </row>
    <row r="1083" spans="2:65" s="1" customFormat="1" ht="16.5" customHeight="1">
      <c r="B1083" s="31"/>
      <c r="C1083" s="175" t="s">
        <v>4686</v>
      </c>
      <c r="D1083" s="175" t="s">
        <v>317</v>
      </c>
      <c r="E1083" s="176" t="s">
        <v>1814</v>
      </c>
      <c r="F1083" s="177" t="s">
        <v>1815</v>
      </c>
      <c r="G1083" s="178" t="s">
        <v>1084</v>
      </c>
      <c r="H1083" s="179">
        <v>4</v>
      </c>
      <c r="I1083" s="180"/>
      <c r="J1083" s="179">
        <f>ROUND(I1083*H1083,2)</f>
        <v>0</v>
      </c>
      <c r="K1083" s="177" t="s">
        <v>321</v>
      </c>
      <c r="L1083" s="35"/>
      <c r="M1083" s="181" t="s">
        <v>1</v>
      </c>
      <c r="N1083" s="182" t="s">
        <v>41</v>
      </c>
      <c r="O1083" s="57"/>
      <c r="P1083" s="183">
        <f>O1083*H1083</f>
        <v>0</v>
      </c>
      <c r="Q1083" s="183">
        <v>0.00066</v>
      </c>
      <c r="R1083" s="183">
        <f>Q1083*H1083</f>
        <v>0.00264</v>
      </c>
      <c r="S1083" s="183">
        <v>0</v>
      </c>
      <c r="T1083" s="184">
        <f>S1083*H1083</f>
        <v>0</v>
      </c>
      <c r="AR1083" s="14" t="s">
        <v>314</v>
      </c>
      <c r="AT1083" s="14" t="s">
        <v>317</v>
      </c>
      <c r="AU1083" s="14" t="s">
        <v>106</v>
      </c>
      <c r="AY1083" s="14" t="s">
        <v>310</v>
      </c>
      <c r="BE1083" s="185">
        <f>IF(N1083="základní",J1083,0)</f>
        <v>0</v>
      </c>
      <c r="BF1083" s="185">
        <f>IF(N1083="snížená",J1083,0)</f>
        <v>0</v>
      </c>
      <c r="BG1083" s="185">
        <f>IF(N1083="zákl. přenesená",J1083,0)</f>
        <v>0</v>
      </c>
      <c r="BH1083" s="185">
        <f>IF(N1083="sníž. přenesená",J1083,0)</f>
        <v>0</v>
      </c>
      <c r="BI1083" s="185">
        <f>IF(N1083="nulová",J1083,0)</f>
        <v>0</v>
      </c>
      <c r="BJ1083" s="14" t="s">
        <v>106</v>
      </c>
      <c r="BK1083" s="185">
        <f>ROUND(I1083*H1083,2)</f>
        <v>0</v>
      </c>
      <c r="BL1083" s="14" t="s">
        <v>314</v>
      </c>
      <c r="BM1083" s="14" t="s">
        <v>4687</v>
      </c>
    </row>
    <row r="1084" spans="2:51" s="12" customFormat="1" ht="11.25">
      <c r="B1084" s="198"/>
      <c r="C1084" s="199"/>
      <c r="D1084" s="188" t="s">
        <v>325</v>
      </c>
      <c r="E1084" s="200" t="s">
        <v>1</v>
      </c>
      <c r="F1084" s="201" t="s">
        <v>3252</v>
      </c>
      <c r="G1084" s="199"/>
      <c r="H1084" s="200" t="s">
        <v>1</v>
      </c>
      <c r="I1084" s="202"/>
      <c r="J1084" s="199"/>
      <c r="K1084" s="199"/>
      <c r="L1084" s="203"/>
      <c r="M1084" s="204"/>
      <c r="N1084" s="205"/>
      <c r="O1084" s="205"/>
      <c r="P1084" s="205"/>
      <c r="Q1084" s="205"/>
      <c r="R1084" s="205"/>
      <c r="S1084" s="205"/>
      <c r="T1084" s="206"/>
      <c r="AT1084" s="207" t="s">
        <v>325</v>
      </c>
      <c r="AU1084" s="207" t="s">
        <v>106</v>
      </c>
      <c r="AV1084" s="12" t="s">
        <v>77</v>
      </c>
      <c r="AW1084" s="12" t="s">
        <v>31</v>
      </c>
      <c r="AX1084" s="12" t="s">
        <v>69</v>
      </c>
      <c r="AY1084" s="207" t="s">
        <v>310</v>
      </c>
    </row>
    <row r="1085" spans="2:51" s="11" customFormat="1" ht="11.25">
      <c r="B1085" s="186"/>
      <c r="C1085" s="187"/>
      <c r="D1085" s="188" t="s">
        <v>325</v>
      </c>
      <c r="E1085" s="189" t="s">
        <v>4688</v>
      </c>
      <c r="F1085" s="190" t="s">
        <v>314</v>
      </c>
      <c r="G1085" s="187"/>
      <c r="H1085" s="191">
        <v>4</v>
      </c>
      <c r="I1085" s="192"/>
      <c r="J1085" s="187"/>
      <c r="K1085" s="187"/>
      <c r="L1085" s="193"/>
      <c r="M1085" s="194"/>
      <c r="N1085" s="195"/>
      <c r="O1085" s="195"/>
      <c r="P1085" s="195"/>
      <c r="Q1085" s="195"/>
      <c r="R1085" s="195"/>
      <c r="S1085" s="195"/>
      <c r="T1085" s="196"/>
      <c r="AT1085" s="197" t="s">
        <v>325</v>
      </c>
      <c r="AU1085" s="197" t="s">
        <v>106</v>
      </c>
      <c r="AV1085" s="11" t="s">
        <v>106</v>
      </c>
      <c r="AW1085" s="11" t="s">
        <v>31</v>
      </c>
      <c r="AX1085" s="11" t="s">
        <v>69</v>
      </c>
      <c r="AY1085" s="197" t="s">
        <v>310</v>
      </c>
    </row>
    <row r="1086" spans="2:51" s="11" customFormat="1" ht="11.25">
      <c r="B1086" s="186"/>
      <c r="C1086" s="187"/>
      <c r="D1086" s="188" t="s">
        <v>325</v>
      </c>
      <c r="E1086" s="189" t="s">
        <v>4689</v>
      </c>
      <c r="F1086" s="190" t="s">
        <v>4690</v>
      </c>
      <c r="G1086" s="187"/>
      <c r="H1086" s="191">
        <v>4</v>
      </c>
      <c r="I1086" s="192"/>
      <c r="J1086" s="187"/>
      <c r="K1086" s="187"/>
      <c r="L1086" s="193"/>
      <c r="M1086" s="194"/>
      <c r="N1086" s="195"/>
      <c r="O1086" s="195"/>
      <c r="P1086" s="195"/>
      <c r="Q1086" s="195"/>
      <c r="R1086" s="195"/>
      <c r="S1086" s="195"/>
      <c r="T1086" s="196"/>
      <c r="AT1086" s="197" t="s">
        <v>325</v>
      </c>
      <c r="AU1086" s="197" t="s">
        <v>106</v>
      </c>
      <c r="AV1086" s="11" t="s">
        <v>106</v>
      </c>
      <c r="AW1086" s="11" t="s">
        <v>31</v>
      </c>
      <c r="AX1086" s="11" t="s">
        <v>77</v>
      </c>
      <c r="AY1086" s="197" t="s">
        <v>310</v>
      </c>
    </row>
    <row r="1087" spans="2:65" s="1" customFormat="1" ht="16.5" customHeight="1">
      <c r="B1087" s="31"/>
      <c r="C1087" s="208" t="s">
        <v>4691</v>
      </c>
      <c r="D1087" s="208" t="s">
        <v>422</v>
      </c>
      <c r="E1087" s="209" t="s">
        <v>1822</v>
      </c>
      <c r="F1087" s="210" t="s">
        <v>1823</v>
      </c>
      <c r="G1087" s="211" t="s">
        <v>720</v>
      </c>
      <c r="H1087" s="212">
        <v>4</v>
      </c>
      <c r="I1087" s="213"/>
      <c r="J1087" s="212">
        <f>ROUND(I1087*H1087,2)</f>
        <v>0</v>
      </c>
      <c r="K1087" s="210" t="s">
        <v>402</v>
      </c>
      <c r="L1087" s="214"/>
      <c r="M1087" s="215" t="s">
        <v>1</v>
      </c>
      <c r="N1087" s="216" t="s">
        <v>41</v>
      </c>
      <c r="O1087" s="57"/>
      <c r="P1087" s="183">
        <f>O1087*H1087</f>
        <v>0</v>
      </c>
      <c r="Q1087" s="183">
        <v>0</v>
      </c>
      <c r="R1087" s="183">
        <f>Q1087*H1087</f>
        <v>0</v>
      </c>
      <c r="S1087" s="183">
        <v>0</v>
      </c>
      <c r="T1087" s="184">
        <f>S1087*H1087</f>
        <v>0</v>
      </c>
      <c r="AR1087" s="14" t="s">
        <v>391</v>
      </c>
      <c r="AT1087" s="14" t="s">
        <v>422</v>
      </c>
      <c r="AU1087" s="14" t="s">
        <v>106</v>
      </c>
      <c r="AY1087" s="14" t="s">
        <v>310</v>
      </c>
      <c r="BE1087" s="185">
        <f>IF(N1087="základní",J1087,0)</f>
        <v>0</v>
      </c>
      <c r="BF1087" s="185">
        <f>IF(N1087="snížená",J1087,0)</f>
        <v>0</v>
      </c>
      <c r="BG1087" s="185">
        <f>IF(N1087="zákl. přenesená",J1087,0)</f>
        <v>0</v>
      </c>
      <c r="BH1087" s="185">
        <f>IF(N1087="sníž. přenesená",J1087,0)</f>
        <v>0</v>
      </c>
      <c r="BI1087" s="185">
        <f>IF(N1087="nulová",J1087,0)</f>
        <v>0</v>
      </c>
      <c r="BJ1087" s="14" t="s">
        <v>106</v>
      </c>
      <c r="BK1087" s="185">
        <f>ROUND(I1087*H1087,2)</f>
        <v>0</v>
      </c>
      <c r="BL1087" s="14" t="s">
        <v>314</v>
      </c>
      <c r="BM1087" s="14" t="s">
        <v>4692</v>
      </c>
    </row>
    <row r="1088" spans="2:51" s="11" customFormat="1" ht="11.25">
      <c r="B1088" s="186"/>
      <c r="C1088" s="187"/>
      <c r="D1088" s="188" t="s">
        <v>325</v>
      </c>
      <c r="E1088" s="189" t="s">
        <v>4693</v>
      </c>
      <c r="F1088" s="190" t="s">
        <v>4641</v>
      </c>
      <c r="G1088" s="187"/>
      <c r="H1088" s="191">
        <v>4</v>
      </c>
      <c r="I1088" s="192"/>
      <c r="J1088" s="187"/>
      <c r="K1088" s="187"/>
      <c r="L1088" s="193"/>
      <c r="M1088" s="194"/>
      <c r="N1088" s="195"/>
      <c r="O1088" s="195"/>
      <c r="P1088" s="195"/>
      <c r="Q1088" s="195"/>
      <c r="R1088" s="195"/>
      <c r="S1088" s="195"/>
      <c r="T1088" s="196"/>
      <c r="AT1088" s="197" t="s">
        <v>325</v>
      </c>
      <c r="AU1088" s="197" t="s">
        <v>106</v>
      </c>
      <c r="AV1088" s="11" t="s">
        <v>106</v>
      </c>
      <c r="AW1088" s="11" t="s">
        <v>31</v>
      </c>
      <c r="AX1088" s="11" t="s">
        <v>77</v>
      </c>
      <c r="AY1088" s="197" t="s">
        <v>310</v>
      </c>
    </row>
    <row r="1089" spans="2:65" s="1" customFormat="1" ht="16.5" customHeight="1">
      <c r="B1089" s="31"/>
      <c r="C1089" s="175" t="s">
        <v>4694</v>
      </c>
      <c r="D1089" s="175" t="s">
        <v>317</v>
      </c>
      <c r="E1089" s="176" t="s">
        <v>4695</v>
      </c>
      <c r="F1089" s="177" t="s">
        <v>4696</v>
      </c>
      <c r="G1089" s="178" t="s">
        <v>720</v>
      </c>
      <c r="H1089" s="179">
        <v>2</v>
      </c>
      <c r="I1089" s="180"/>
      <c r="J1089" s="179">
        <f>ROUND(I1089*H1089,2)</f>
        <v>0</v>
      </c>
      <c r="K1089" s="177" t="s">
        <v>402</v>
      </c>
      <c r="L1089" s="35"/>
      <c r="M1089" s="181" t="s">
        <v>1</v>
      </c>
      <c r="N1089" s="182" t="s">
        <v>41</v>
      </c>
      <c r="O1089" s="57"/>
      <c r="P1089" s="183">
        <f>O1089*H1089</f>
        <v>0</v>
      </c>
      <c r="Q1089" s="183">
        <v>0</v>
      </c>
      <c r="R1089" s="183">
        <f>Q1089*H1089</f>
        <v>0</v>
      </c>
      <c r="S1089" s="183">
        <v>0</v>
      </c>
      <c r="T1089" s="184">
        <f>S1089*H1089</f>
        <v>0</v>
      </c>
      <c r="AR1089" s="14" t="s">
        <v>314</v>
      </c>
      <c r="AT1089" s="14" t="s">
        <v>317</v>
      </c>
      <c r="AU1089" s="14" t="s">
        <v>106</v>
      </c>
      <c r="AY1089" s="14" t="s">
        <v>310</v>
      </c>
      <c r="BE1089" s="185">
        <f>IF(N1089="základní",J1089,0)</f>
        <v>0</v>
      </c>
      <c r="BF1089" s="185">
        <f>IF(N1089="snížená",J1089,0)</f>
        <v>0</v>
      </c>
      <c r="BG1089" s="185">
        <f>IF(N1089="zákl. přenesená",J1089,0)</f>
        <v>0</v>
      </c>
      <c r="BH1089" s="185">
        <f>IF(N1089="sníž. přenesená",J1089,0)</f>
        <v>0</v>
      </c>
      <c r="BI1089" s="185">
        <f>IF(N1089="nulová",J1089,0)</f>
        <v>0</v>
      </c>
      <c r="BJ1089" s="14" t="s">
        <v>106</v>
      </c>
      <c r="BK1089" s="185">
        <f>ROUND(I1089*H1089,2)</f>
        <v>0</v>
      </c>
      <c r="BL1089" s="14" t="s">
        <v>314</v>
      </c>
      <c r="BM1089" s="14" t="s">
        <v>4697</v>
      </c>
    </row>
    <row r="1090" spans="2:51" s="11" customFormat="1" ht="11.25">
      <c r="B1090" s="186"/>
      <c r="C1090" s="187"/>
      <c r="D1090" s="188" t="s">
        <v>325</v>
      </c>
      <c r="E1090" s="189" t="s">
        <v>4698</v>
      </c>
      <c r="F1090" s="190" t="s">
        <v>4645</v>
      </c>
      <c r="G1090" s="187"/>
      <c r="H1090" s="191">
        <v>2</v>
      </c>
      <c r="I1090" s="192"/>
      <c r="J1090" s="187"/>
      <c r="K1090" s="187"/>
      <c r="L1090" s="193"/>
      <c r="M1090" s="194"/>
      <c r="N1090" s="195"/>
      <c r="O1090" s="195"/>
      <c r="P1090" s="195"/>
      <c r="Q1090" s="195"/>
      <c r="R1090" s="195"/>
      <c r="S1090" s="195"/>
      <c r="T1090" s="196"/>
      <c r="AT1090" s="197" t="s">
        <v>325</v>
      </c>
      <c r="AU1090" s="197" t="s">
        <v>106</v>
      </c>
      <c r="AV1090" s="11" t="s">
        <v>106</v>
      </c>
      <c r="AW1090" s="11" t="s">
        <v>31</v>
      </c>
      <c r="AX1090" s="11" t="s">
        <v>77</v>
      </c>
      <c r="AY1090" s="197" t="s">
        <v>310</v>
      </c>
    </row>
    <row r="1091" spans="2:65" s="1" customFormat="1" ht="22.5" customHeight="1">
      <c r="B1091" s="31"/>
      <c r="C1091" s="175" t="s">
        <v>4699</v>
      </c>
      <c r="D1091" s="175" t="s">
        <v>317</v>
      </c>
      <c r="E1091" s="176" t="s">
        <v>1828</v>
      </c>
      <c r="F1091" s="177" t="s">
        <v>1829</v>
      </c>
      <c r="G1091" s="178" t="s">
        <v>832</v>
      </c>
      <c r="H1091" s="179">
        <v>0.63</v>
      </c>
      <c r="I1091" s="180"/>
      <c r="J1091" s="179">
        <f>ROUND(I1091*H1091,2)</f>
        <v>0</v>
      </c>
      <c r="K1091" s="177" t="s">
        <v>321</v>
      </c>
      <c r="L1091" s="35"/>
      <c r="M1091" s="181" t="s">
        <v>1</v>
      </c>
      <c r="N1091" s="182" t="s">
        <v>41</v>
      </c>
      <c r="O1091" s="57"/>
      <c r="P1091" s="183">
        <f>O1091*H1091</f>
        <v>0</v>
      </c>
      <c r="Q1091" s="183">
        <v>0</v>
      </c>
      <c r="R1091" s="183">
        <f>Q1091*H1091</f>
        <v>0</v>
      </c>
      <c r="S1091" s="183">
        <v>0</v>
      </c>
      <c r="T1091" s="184">
        <f>S1091*H1091</f>
        <v>0</v>
      </c>
      <c r="AR1091" s="14" t="s">
        <v>314</v>
      </c>
      <c r="AT1091" s="14" t="s">
        <v>317</v>
      </c>
      <c r="AU1091" s="14" t="s">
        <v>106</v>
      </c>
      <c r="AY1091" s="14" t="s">
        <v>310</v>
      </c>
      <c r="BE1091" s="185">
        <f>IF(N1091="základní",J1091,0)</f>
        <v>0</v>
      </c>
      <c r="BF1091" s="185">
        <f>IF(N1091="snížená",J1091,0)</f>
        <v>0</v>
      </c>
      <c r="BG1091" s="185">
        <f>IF(N1091="zákl. přenesená",J1091,0)</f>
        <v>0</v>
      </c>
      <c r="BH1091" s="185">
        <f>IF(N1091="sníž. přenesená",J1091,0)</f>
        <v>0</v>
      </c>
      <c r="BI1091" s="185">
        <f>IF(N1091="nulová",J1091,0)</f>
        <v>0</v>
      </c>
      <c r="BJ1091" s="14" t="s">
        <v>106</v>
      </c>
      <c r="BK1091" s="185">
        <f>ROUND(I1091*H1091,2)</f>
        <v>0</v>
      </c>
      <c r="BL1091" s="14" t="s">
        <v>314</v>
      </c>
      <c r="BM1091" s="14" t="s">
        <v>4700</v>
      </c>
    </row>
    <row r="1092" spans="2:63" s="10" customFormat="1" ht="22.9" customHeight="1">
      <c r="B1092" s="159"/>
      <c r="C1092" s="160"/>
      <c r="D1092" s="161" t="s">
        <v>68</v>
      </c>
      <c r="E1092" s="173" t="s">
        <v>1831</v>
      </c>
      <c r="F1092" s="173" t="s">
        <v>1832</v>
      </c>
      <c r="G1092" s="160"/>
      <c r="H1092" s="160"/>
      <c r="I1092" s="163"/>
      <c r="J1092" s="174">
        <f>BK1092</f>
        <v>0</v>
      </c>
      <c r="K1092" s="160"/>
      <c r="L1092" s="165"/>
      <c r="M1092" s="166"/>
      <c r="N1092" s="167"/>
      <c r="O1092" s="167"/>
      <c r="P1092" s="168">
        <f>SUM(P1093:P1122)</f>
        <v>0</v>
      </c>
      <c r="Q1092" s="167"/>
      <c r="R1092" s="168">
        <f>SUM(R1093:R1122)</f>
        <v>0.6689786000000001</v>
      </c>
      <c r="S1092" s="167"/>
      <c r="T1092" s="169">
        <f>SUM(T1093:T1122)</f>
        <v>0</v>
      </c>
      <c r="AR1092" s="170" t="s">
        <v>314</v>
      </c>
      <c r="AT1092" s="171" t="s">
        <v>68</v>
      </c>
      <c r="AU1092" s="171" t="s">
        <v>77</v>
      </c>
      <c r="AY1092" s="170" t="s">
        <v>310</v>
      </c>
      <c r="BK1092" s="172">
        <f>SUM(BK1093:BK1122)</f>
        <v>0</v>
      </c>
    </row>
    <row r="1093" spans="2:65" s="1" customFormat="1" ht="22.5" customHeight="1">
      <c r="B1093" s="31"/>
      <c r="C1093" s="175" t="s">
        <v>4701</v>
      </c>
      <c r="D1093" s="175" t="s">
        <v>317</v>
      </c>
      <c r="E1093" s="176" t="s">
        <v>1834</v>
      </c>
      <c r="F1093" s="177" t="s">
        <v>1835</v>
      </c>
      <c r="G1093" s="178" t="s">
        <v>320</v>
      </c>
      <c r="H1093" s="179">
        <v>1358.6</v>
      </c>
      <c r="I1093" s="180"/>
      <c r="J1093" s="179">
        <f>ROUND(I1093*H1093,2)</f>
        <v>0</v>
      </c>
      <c r="K1093" s="177" t="s">
        <v>321</v>
      </c>
      <c r="L1093" s="35"/>
      <c r="M1093" s="181" t="s">
        <v>1</v>
      </c>
      <c r="N1093" s="182" t="s">
        <v>41</v>
      </c>
      <c r="O1093" s="57"/>
      <c r="P1093" s="183">
        <f>O1093*H1093</f>
        <v>0</v>
      </c>
      <c r="Q1093" s="183">
        <v>0.00022</v>
      </c>
      <c r="R1093" s="183">
        <f>Q1093*H1093</f>
        <v>0.298892</v>
      </c>
      <c r="S1093" s="183">
        <v>0</v>
      </c>
      <c r="T1093" s="184">
        <f>S1093*H1093</f>
        <v>0</v>
      </c>
      <c r="AR1093" s="14" t="s">
        <v>314</v>
      </c>
      <c r="AT1093" s="14" t="s">
        <v>317</v>
      </c>
      <c r="AU1093" s="14" t="s">
        <v>106</v>
      </c>
      <c r="AY1093" s="14" t="s">
        <v>310</v>
      </c>
      <c r="BE1093" s="185">
        <f>IF(N1093="základní",J1093,0)</f>
        <v>0</v>
      </c>
      <c r="BF1093" s="185">
        <f>IF(N1093="snížená",J1093,0)</f>
        <v>0</v>
      </c>
      <c r="BG1093" s="185">
        <f>IF(N1093="zákl. přenesená",J1093,0)</f>
        <v>0</v>
      </c>
      <c r="BH1093" s="185">
        <f>IF(N1093="sníž. přenesená",J1093,0)</f>
        <v>0</v>
      </c>
      <c r="BI1093" s="185">
        <f>IF(N1093="nulová",J1093,0)</f>
        <v>0</v>
      </c>
      <c r="BJ1093" s="14" t="s">
        <v>106</v>
      </c>
      <c r="BK1093" s="185">
        <f>ROUND(I1093*H1093,2)</f>
        <v>0</v>
      </c>
      <c r="BL1093" s="14" t="s">
        <v>314</v>
      </c>
      <c r="BM1093" s="14" t="s">
        <v>4702</v>
      </c>
    </row>
    <row r="1094" spans="2:51" s="12" customFormat="1" ht="11.25">
      <c r="B1094" s="198"/>
      <c r="C1094" s="199"/>
      <c r="D1094" s="188" t="s">
        <v>325</v>
      </c>
      <c r="E1094" s="200" t="s">
        <v>1</v>
      </c>
      <c r="F1094" s="201" t="s">
        <v>4703</v>
      </c>
      <c r="G1094" s="199"/>
      <c r="H1094" s="200" t="s">
        <v>1</v>
      </c>
      <c r="I1094" s="202"/>
      <c r="J1094" s="199"/>
      <c r="K1094" s="199"/>
      <c r="L1094" s="203"/>
      <c r="M1094" s="204"/>
      <c r="N1094" s="205"/>
      <c r="O1094" s="205"/>
      <c r="P1094" s="205"/>
      <c r="Q1094" s="205"/>
      <c r="R1094" s="205"/>
      <c r="S1094" s="205"/>
      <c r="T1094" s="206"/>
      <c r="AT1094" s="207" t="s">
        <v>325</v>
      </c>
      <c r="AU1094" s="207" t="s">
        <v>106</v>
      </c>
      <c r="AV1094" s="12" t="s">
        <v>77</v>
      </c>
      <c r="AW1094" s="12" t="s">
        <v>31</v>
      </c>
      <c r="AX1094" s="12" t="s">
        <v>69</v>
      </c>
      <c r="AY1094" s="207" t="s">
        <v>310</v>
      </c>
    </row>
    <row r="1095" spans="2:51" s="11" customFormat="1" ht="11.25">
      <c r="B1095" s="186"/>
      <c r="C1095" s="187"/>
      <c r="D1095" s="188" t="s">
        <v>325</v>
      </c>
      <c r="E1095" s="189" t="s">
        <v>4704</v>
      </c>
      <c r="F1095" s="190" t="s">
        <v>4705</v>
      </c>
      <c r="G1095" s="187"/>
      <c r="H1095" s="191">
        <v>1120.82</v>
      </c>
      <c r="I1095" s="192"/>
      <c r="J1095" s="187"/>
      <c r="K1095" s="187"/>
      <c r="L1095" s="193"/>
      <c r="M1095" s="194"/>
      <c r="N1095" s="195"/>
      <c r="O1095" s="195"/>
      <c r="P1095" s="195"/>
      <c r="Q1095" s="195"/>
      <c r="R1095" s="195"/>
      <c r="S1095" s="195"/>
      <c r="T1095" s="196"/>
      <c r="AT1095" s="197" t="s">
        <v>325</v>
      </c>
      <c r="AU1095" s="197" t="s">
        <v>106</v>
      </c>
      <c r="AV1095" s="11" t="s">
        <v>106</v>
      </c>
      <c r="AW1095" s="11" t="s">
        <v>31</v>
      </c>
      <c r="AX1095" s="11" t="s">
        <v>69</v>
      </c>
      <c r="AY1095" s="197" t="s">
        <v>310</v>
      </c>
    </row>
    <row r="1096" spans="2:51" s="11" customFormat="1" ht="11.25">
      <c r="B1096" s="186"/>
      <c r="C1096" s="187"/>
      <c r="D1096" s="188" t="s">
        <v>325</v>
      </c>
      <c r="E1096" s="189" t="s">
        <v>3806</v>
      </c>
      <c r="F1096" s="190" t="s">
        <v>4706</v>
      </c>
      <c r="G1096" s="187"/>
      <c r="H1096" s="191">
        <v>237.78</v>
      </c>
      <c r="I1096" s="192"/>
      <c r="J1096" s="187"/>
      <c r="K1096" s="187"/>
      <c r="L1096" s="193"/>
      <c r="M1096" s="194"/>
      <c r="N1096" s="195"/>
      <c r="O1096" s="195"/>
      <c r="P1096" s="195"/>
      <c r="Q1096" s="195"/>
      <c r="R1096" s="195"/>
      <c r="S1096" s="195"/>
      <c r="T1096" s="196"/>
      <c r="AT1096" s="197" t="s">
        <v>325</v>
      </c>
      <c r="AU1096" s="197" t="s">
        <v>106</v>
      </c>
      <c r="AV1096" s="11" t="s">
        <v>106</v>
      </c>
      <c r="AW1096" s="11" t="s">
        <v>31</v>
      </c>
      <c r="AX1096" s="11" t="s">
        <v>69</v>
      </c>
      <c r="AY1096" s="197" t="s">
        <v>310</v>
      </c>
    </row>
    <row r="1097" spans="2:51" s="11" customFormat="1" ht="11.25">
      <c r="B1097" s="186"/>
      <c r="C1097" s="187"/>
      <c r="D1097" s="188" t="s">
        <v>325</v>
      </c>
      <c r="E1097" s="189" t="s">
        <v>4707</v>
      </c>
      <c r="F1097" s="190" t="s">
        <v>4708</v>
      </c>
      <c r="G1097" s="187"/>
      <c r="H1097" s="191">
        <v>1358.6</v>
      </c>
      <c r="I1097" s="192"/>
      <c r="J1097" s="187"/>
      <c r="K1097" s="187"/>
      <c r="L1097" s="193"/>
      <c r="M1097" s="194"/>
      <c r="N1097" s="195"/>
      <c r="O1097" s="195"/>
      <c r="P1097" s="195"/>
      <c r="Q1097" s="195"/>
      <c r="R1097" s="195"/>
      <c r="S1097" s="195"/>
      <c r="T1097" s="196"/>
      <c r="AT1097" s="197" t="s">
        <v>325</v>
      </c>
      <c r="AU1097" s="197" t="s">
        <v>106</v>
      </c>
      <c r="AV1097" s="11" t="s">
        <v>106</v>
      </c>
      <c r="AW1097" s="11" t="s">
        <v>31</v>
      </c>
      <c r="AX1097" s="11" t="s">
        <v>77</v>
      </c>
      <c r="AY1097" s="197" t="s">
        <v>310</v>
      </c>
    </row>
    <row r="1098" spans="2:65" s="1" customFormat="1" ht="16.5" customHeight="1">
      <c r="B1098" s="31"/>
      <c r="C1098" s="175" t="s">
        <v>4709</v>
      </c>
      <c r="D1098" s="175" t="s">
        <v>317</v>
      </c>
      <c r="E1098" s="176" t="s">
        <v>1843</v>
      </c>
      <c r="F1098" s="177" t="s">
        <v>1844</v>
      </c>
      <c r="G1098" s="178" t="s">
        <v>320</v>
      </c>
      <c r="H1098" s="179">
        <v>445.86</v>
      </c>
      <c r="I1098" s="180"/>
      <c r="J1098" s="179">
        <f>ROUND(I1098*H1098,2)</f>
        <v>0</v>
      </c>
      <c r="K1098" s="177" t="s">
        <v>321</v>
      </c>
      <c r="L1098" s="35"/>
      <c r="M1098" s="181" t="s">
        <v>1</v>
      </c>
      <c r="N1098" s="182" t="s">
        <v>41</v>
      </c>
      <c r="O1098" s="57"/>
      <c r="P1098" s="183">
        <f>O1098*H1098</f>
        <v>0</v>
      </c>
      <c r="Q1098" s="183">
        <v>0.0002</v>
      </c>
      <c r="R1098" s="183">
        <f>Q1098*H1098</f>
        <v>0.089172</v>
      </c>
      <c r="S1098" s="183">
        <v>0</v>
      </c>
      <c r="T1098" s="184">
        <f>S1098*H1098</f>
        <v>0</v>
      </c>
      <c r="AR1098" s="14" t="s">
        <v>314</v>
      </c>
      <c r="AT1098" s="14" t="s">
        <v>317</v>
      </c>
      <c r="AU1098" s="14" t="s">
        <v>106</v>
      </c>
      <c r="AY1098" s="14" t="s">
        <v>310</v>
      </c>
      <c r="BE1098" s="185">
        <f>IF(N1098="základní",J1098,0)</f>
        <v>0</v>
      </c>
      <c r="BF1098" s="185">
        <f>IF(N1098="snížená",J1098,0)</f>
        <v>0</v>
      </c>
      <c r="BG1098" s="185">
        <f>IF(N1098="zákl. přenesená",J1098,0)</f>
        <v>0</v>
      </c>
      <c r="BH1098" s="185">
        <f>IF(N1098="sníž. přenesená",J1098,0)</f>
        <v>0</v>
      </c>
      <c r="BI1098" s="185">
        <f>IF(N1098="nulová",J1098,0)</f>
        <v>0</v>
      </c>
      <c r="BJ1098" s="14" t="s">
        <v>106</v>
      </c>
      <c r="BK1098" s="185">
        <f>ROUND(I1098*H1098,2)</f>
        <v>0</v>
      </c>
      <c r="BL1098" s="14" t="s">
        <v>314</v>
      </c>
      <c r="BM1098" s="14" t="s">
        <v>4710</v>
      </c>
    </row>
    <row r="1099" spans="2:51" s="12" customFormat="1" ht="11.25">
      <c r="B1099" s="198"/>
      <c r="C1099" s="199"/>
      <c r="D1099" s="188" t="s">
        <v>325</v>
      </c>
      <c r="E1099" s="200" t="s">
        <v>1</v>
      </c>
      <c r="F1099" s="201" t="s">
        <v>441</v>
      </c>
      <c r="G1099" s="199"/>
      <c r="H1099" s="200" t="s">
        <v>1</v>
      </c>
      <c r="I1099" s="202"/>
      <c r="J1099" s="199"/>
      <c r="K1099" s="199"/>
      <c r="L1099" s="203"/>
      <c r="M1099" s="204"/>
      <c r="N1099" s="205"/>
      <c r="O1099" s="205"/>
      <c r="P1099" s="205"/>
      <c r="Q1099" s="205"/>
      <c r="R1099" s="205"/>
      <c r="S1099" s="205"/>
      <c r="T1099" s="206"/>
      <c r="AT1099" s="207" t="s">
        <v>325</v>
      </c>
      <c r="AU1099" s="207" t="s">
        <v>106</v>
      </c>
      <c r="AV1099" s="12" t="s">
        <v>77</v>
      </c>
      <c r="AW1099" s="12" t="s">
        <v>31</v>
      </c>
      <c r="AX1099" s="12" t="s">
        <v>69</v>
      </c>
      <c r="AY1099" s="207" t="s">
        <v>310</v>
      </c>
    </row>
    <row r="1100" spans="2:51" s="11" customFormat="1" ht="11.25">
      <c r="B1100" s="186"/>
      <c r="C1100" s="187"/>
      <c r="D1100" s="188" t="s">
        <v>325</v>
      </c>
      <c r="E1100" s="189" t="s">
        <v>4711</v>
      </c>
      <c r="F1100" s="190" t="s">
        <v>1847</v>
      </c>
      <c r="G1100" s="187"/>
      <c r="H1100" s="191">
        <v>46.95</v>
      </c>
      <c r="I1100" s="192"/>
      <c r="J1100" s="187"/>
      <c r="K1100" s="187"/>
      <c r="L1100" s="193"/>
      <c r="M1100" s="194"/>
      <c r="N1100" s="195"/>
      <c r="O1100" s="195"/>
      <c r="P1100" s="195"/>
      <c r="Q1100" s="195"/>
      <c r="R1100" s="195"/>
      <c r="S1100" s="195"/>
      <c r="T1100" s="196"/>
      <c r="AT1100" s="197" t="s">
        <v>325</v>
      </c>
      <c r="AU1100" s="197" t="s">
        <v>106</v>
      </c>
      <c r="AV1100" s="11" t="s">
        <v>106</v>
      </c>
      <c r="AW1100" s="11" t="s">
        <v>31</v>
      </c>
      <c r="AX1100" s="11" t="s">
        <v>69</v>
      </c>
      <c r="AY1100" s="197" t="s">
        <v>310</v>
      </c>
    </row>
    <row r="1101" spans="2:51" s="11" customFormat="1" ht="11.25">
      <c r="B1101" s="186"/>
      <c r="C1101" s="187"/>
      <c r="D1101" s="188" t="s">
        <v>325</v>
      </c>
      <c r="E1101" s="189" t="s">
        <v>3809</v>
      </c>
      <c r="F1101" s="190" t="s">
        <v>1848</v>
      </c>
      <c r="G1101" s="187"/>
      <c r="H1101" s="191">
        <v>95.76</v>
      </c>
      <c r="I1101" s="192"/>
      <c r="J1101" s="187"/>
      <c r="K1101" s="187"/>
      <c r="L1101" s="193"/>
      <c r="M1101" s="194"/>
      <c r="N1101" s="195"/>
      <c r="O1101" s="195"/>
      <c r="P1101" s="195"/>
      <c r="Q1101" s="195"/>
      <c r="R1101" s="195"/>
      <c r="S1101" s="195"/>
      <c r="T1101" s="196"/>
      <c r="AT1101" s="197" t="s">
        <v>325</v>
      </c>
      <c r="AU1101" s="197" t="s">
        <v>106</v>
      </c>
      <c r="AV1101" s="11" t="s">
        <v>106</v>
      </c>
      <c r="AW1101" s="11" t="s">
        <v>31</v>
      </c>
      <c r="AX1101" s="11" t="s">
        <v>69</v>
      </c>
      <c r="AY1101" s="197" t="s">
        <v>310</v>
      </c>
    </row>
    <row r="1102" spans="2:51" s="11" customFormat="1" ht="11.25">
      <c r="B1102" s="186"/>
      <c r="C1102" s="187"/>
      <c r="D1102" s="188" t="s">
        <v>325</v>
      </c>
      <c r="E1102" s="189" t="s">
        <v>3810</v>
      </c>
      <c r="F1102" s="190" t="s">
        <v>1849</v>
      </c>
      <c r="G1102" s="187"/>
      <c r="H1102" s="191">
        <v>97.8</v>
      </c>
      <c r="I1102" s="192"/>
      <c r="J1102" s="187"/>
      <c r="K1102" s="187"/>
      <c r="L1102" s="193"/>
      <c r="M1102" s="194"/>
      <c r="N1102" s="195"/>
      <c r="O1102" s="195"/>
      <c r="P1102" s="195"/>
      <c r="Q1102" s="195"/>
      <c r="R1102" s="195"/>
      <c r="S1102" s="195"/>
      <c r="T1102" s="196"/>
      <c r="AT1102" s="197" t="s">
        <v>325</v>
      </c>
      <c r="AU1102" s="197" t="s">
        <v>106</v>
      </c>
      <c r="AV1102" s="11" t="s">
        <v>106</v>
      </c>
      <c r="AW1102" s="11" t="s">
        <v>31</v>
      </c>
      <c r="AX1102" s="11" t="s">
        <v>69</v>
      </c>
      <c r="AY1102" s="197" t="s">
        <v>310</v>
      </c>
    </row>
    <row r="1103" spans="2:51" s="11" customFormat="1" ht="11.25">
      <c r="B1103" s="186"/>
      <c r="C1103" s="187"/>
      <c r="D1103" s="188" t="s">
        <v>325</v>
      </c>
      <c r="E1103" s="189" t="s">
        <v>3811</v>
      </c>
      <c r="F1103" s="190" t="s">
        <v>1850</v>
      </c>
      <c r="G1103" s="187"/>
      <c r="H1103" s="191">
        <v>12.6</v>
      </c>
      <c r="I1103" s="192"/>
      <c r="J1103" s="187"/>
      <c r="K1103" s="187"/>
      <c r="L1103" s="193"/>
      <c r="M1103" s="194"/>
      <c r="N1103" s="195"/>
      <c r="O1103" s="195"/>
      <c r="P1103" s="195"/>
      <c r="Q1103" s="195"/>
      <c r="R1103" s="195"/>
      <c r="S1103" s="195"/>
      <c r="T1103" s="196"/>
      <c r="AT1103" s="197" t="s">
        <v>325</v>
      </c>
      <c r="AU1103" s="197" t="s">
        <v>106</v>
      </c>
      <c r="AV1103" s="11" t="s">
        <v>106</v>
      </c>
      <c r="AW1103" s="11" t="s">
        <v>31</v>
      </c>
      <c r="AX1103" s="11" t="s">
        <v>69</v>
      </c>
      <c r="AY1103" s="197" t="s">
        <v>310</v>
      </c>
    </row>
    <row r="1104" spans="2:51" s="11" customFormat="1" ht="11.25">
      <c r="B1104" s="186"/>
      <c r="C1104" s="187"/>
      <c r="D1104" s="188" t="s">
        <v>325</v>
      </c>
      <c r="E1104" s="189" t="s">
        <v>3813</v>
      </c>
      <c r="F1104" s="190" t="s">
        <v>1851</v>
      </c>
      <c r="G1104" s="187"/>
      <c r="H1104" s="191">
        <v>28.5</v>
      </c>
      <c r="I1104" s="192"/>
      <c r="J1104" s="187"/>
      <c r="K1104" s="187"/>
      <c r="L1104" s="193"/>
      <c r="M1104" s="194"/>
      <c r="N1104" s="195"/>
      <c r="O1104" s="195"/>
      <c r="P1104" s="195"/>
      <c r="Q1104" s="195"/>
      <c r="R1104" s="195"/>
      <c r="S1104" s="195"/>
      <c r="T1104" s="196"/>
      <c r="AT1104" s="197" t="s">
        <v>325</v>
      </c>
      <c r="AU1104" s="197" t="s">
        <v>106</v>
      </c>
      <c r="AV1104" s="11" t="s">
        <v>106</v>
      </c>
      <c r="AW1104" s="11" t="s">
        <v>31</v>
      </c>
      <c r="AX1104" s="11" t="s">
        <v>69</v>
      </c>
      <c r="AY1104" s="197" t="s">
        <v>310</v>
      </c>
    </row>
    <row r="1105" spans="2:51" s="11" customFormat="1" ht="11.25">
      <c r="B1105" s="186"/>
      <c r="C1105" s="187"/>
      <c r="D1105" s="188" t="s">
        <v>325</v>
      </c>
      <c r="E1105" s="189" t="s">
        <v>3815</v>
      </c>
      <c r="F1105" s="190" t="s">
        <v>1852</v>
      </c>
      <c r="G1105" s="187"/>
      <c r="H1105" s="191">
        <v>37.8</v>
      </c>
      <c r="I1105" s="192"/>
      <c r="J1105" s="187"/>
      <c r="K1105" s="187"/>
      <c r="L1105" s="193"/>
      <c r="M1105" s="194"/>
      <c r="N1105" s="195"/>
      <c r="O1105" s="195"/>
      <c r="P1105" s="195"/>
      <c r="Q1105" s="195"/>
      <c r="R1105" s="195"/>
      <c r="S1105" s="195"/>
      <c r="T1105" s="196"/>
      <c r="AT1105" s="197" t="s">
        <v>325</v>
      </c>
      <c r="AU1105" s="197" t="s">
        <v>106</v>
      </c>
      <c r="AV1105" s="11" t="s">
        <v>106</v>
      </c>
      <c r="AW1105" s="11" t="s">
        <v>31</v>
      </c>
      <c r="AX1105" s="11" t="s">
        <v>69</v>
      </c>
      <c r="AY1105" s="197" t="s">
        <v>310</v>
      </c>
    </row>
    <row r="1106" spans="2:51" s="11" customFormat="1" ht="11.25">
      <c r="B1106" s="186"/>
      <c r="C1106" s="187"/>
      <c r="D1106" s="188" t="s">
        <v>325</v>
      </c>
      <c r="E1106" s="189" t="s">
        <v>3816</v>
      </c>
      <c r="F1106" s="190" t="s">
        <v>1853</v>
      </c>
      <c r="G1106" s="187"/>
      <c r="H1106" s="191">
        <v>126.45</v>
      </c>
      <c r="I1106" s="192"/>
      <c r="J1106" s="187"/>
      <c r="K1106" s="187"/>
      <c r="L1106" s="193"/>
      <c r="M1106" s="194"/>
      <c r="N1106" s="195"/>
      <c r="O1106" s="195"/>
      <c r="P1106" s="195"/>
      <c r="Q1106" s="195"/>
      <c r="R1106" s="195"/>
      <c r="S1106" s="195"/>
      <c r="T1106" s="196"/>
      <c r="AT1106" s="197" t="s">
        <v>325</v>
      </c>
      <c r="AU1106" s="197" t="s">
        <v>106</v>
      </c>
      <c r="AV1106" s="11" t="s">
        <v>106</v>
      </c>
      <c r="AW1106" s="11" t="s">
        <v>31</v>
      </c>
      <c r="AX1106" s="11" t="s">
        <v>69</v>
      </c>
      <c r="AY1106" s="197" t="s">
        <v>310</v>
      </c>
    </row>
    <row r="1107" spans="2:51" s="11" customFormat="1" ht="11.25">
      <c r="B1107" s="186"/>
      <c r="C1107" s="187"/>
      <c r="D1107" s="188" t="s">
        <v>325</v>
      </c>
      <c r="E1107" s="189" t="s">
        <v>4712</v>
      </c>
      <c r="F1107" s="190" t="s">
        <v>4713</v>
      </c>
      <c r="G1107" s="187"/>
      <c r="H1107" s="191">
        <v>445.86</v>
      </c>
      <c r="I1107" s="192"/>
      <c r="J1107" s="187"/>
      <c r="K1107" s="187"/>
      <c r="L1107" s="193"/>
      <c r="M1107" s="194"/>
      <c r="N1107" s="195"/>
      <c r="O1107" s="195"/>
      <c r="P1107" s="195"/>
      <c r="Q1107" s="195"/>
      <c r="R1107" s="195"/>
      <c r="S1107" s="195"/>
      <c r="T1107" s="196"/>
      <c r="AT1107" s="197" t="s">
        <v>325</v>
      </c>
      <c r="AU1107" s="197" t="s">
        <v>106</v>
      </c>
      <c r="AV1107" s="11" t="s">
        <v>106</v>
      </c>
      <c r="AW1107" s="11" t="s">
        <v>31</v>
      </c>
      <c r="AX1107" s="11" t="s">
        <v>77</v>
      </c>
      <c r="AY1107" s="197" t="s">
        <v>310</v>
      </c>
    </row>
    <row r="1108" spans="2:65" s="1" customFormat="1" ht="22.5" customHeight="1">
      <c r="B1108" s="31"/>
      <c r="C1108" s="175" t="s">
        <v>4714</v>
      </c>
      <c r="D1108" s="175" t="s">
        <v>317</v>
      </c>
      <c r="E1108" s="176" t="s">
        <v>1857</v>
      </c>
      <c r="F1108" s="177" t="s">
        <v>1858</v>
      </c>
      <c r="G1108" s="178" t="s">
        <v>320</v>
      </c>
      <c r="H1108" s="179">
        <v>445.86</v>
      </c>
      <c r="I1108" s="180"/>
      <c r="J1108" s="179">
        <f>ROUND(I1108*H1108,2)</f>
        <v>0</v>
      </c>
      <c r="K1108" s="177" t="s">
        <v>321</v>
      </c>
      <c r="L1108" s="35"/>
      <c r="M1108" s="181" t="s">
        <v>1</v>
      </c>
      <c r="N1108" s="182" t="s">
        <v>41</v>
      </c>
      <c r="O1108" s="57"/>
      <c r="P1108" s="183">
        <f>O1108*H1108</f>
        <v>0</v>
      </c>
      <c r="Q1108" s="183">
        <v>0.00041</v>
      </c>
      <c r="R1108" s="183">
        <f>Q1108*H1108</f>
        <v>0.1828026</v>
      </c>
      <c r="S1108" s="183">
        <v>0</v>
      </c>
      <c r="T1108" s="184">
        <f>S1108*H1108</f>
        <v>0</v>
      </c>
      <c r="AR1108" s="14" t="s">
        <v>314</v>
      </c>
      <c r="AT1108" s="14" t="s">
        <v>317</v>
      </c>
      <c r="AU1108" s="14" t="s">
        <v>106</v>
      </c>
      <c r="AY1108" s="14" t="s">
        <v>310</v>
      </c>
      <c r="BE1108" s="185">
        <f>IF(N1108="základní",J1108,0)</f>
        <v>0</v>
      </c>
      <c r="BF1108" s="185">
        <f>IF(N1108="snížená",J1108,0)</f>
        <v>0</v>
      </c>
      <c r="BG1108" s="185">
        <f>IF(N1108="zákl. přenesená",J1108,0)</f>
        <v>0</v>
      </c>
      <c r="BH1108" s="185">
        <f>IF(N1108="sníž. přenesená",J1108,0)</f>
        <v>0</v>
      </c>
      <c r="BI1108" s="185">
        <f>IF(N1108="nulová",J1108,0)</f>
        <v>0</v>
      </c>
      <c r="BJ1108" s="14" t="s">
        <v>106</v>
      </c>
      <c r="BK1108" s="185">
        <f>ROUND(I1108*H1108,2)</f>
        <v>0</v>
      </c>
      <c r="BL1108" s="14" t="s">
        <v>314</v>
      </c>
      <c r="BM1108" s="14" t="s">
        <v>4715</v>
      </c>
    </row>
    <row r="1109" spans="2:51" s="12" customFormat="1" ht="11.25">
      <c r="B1109" s="198"/>
      <c r="C1109" s="199"/>
      <c r="D1109" s="188" t="s">
        <v>325</v>
      </c>
      <c r="E1109" s="200" t="s">
        <v>1</v>
      </c>
      <c r="F1109" s="201" t="s">
        <v>441</v>
      </c>
      <c r="G1109" s="199"/>
      <c r="H1109" s="200" t="s">
        <v>1</v>
      </c>
      <c r="I1109" s="202"/>
      <c r="J1109" s="199"/>
      <c r="K1109" s="199"/>
      <c r="L1109" s="203"/>
      <c r="M1109" s="204"/>
      <c r="N1109" s="205"/>
      <c r="O1109" s="205"/>
      <c r="P1109" s="205"/>
      <c r="Q1109" s="205"/>
      <c r="R1109" s="205"/>
      <c r="S1109" s="205"/>
      <c r="T1109" s="206"/>
      <c r="AT1109" s="207" t="s">
        <v>325</v>
      </c>
      <c r="AU1109" s="207" t="s">
        <v>106</v>
      </c>
      <c r="AV1109" s="12" t="s">
        <v>77</v>
      </c>
      <c r="AW1109" s="12" t="s">
        <v>31</v>
      </c>
      <c r="AX1109" s="12" t="s">
        <v>69</v>
      </c>
      <c r="AY1109" s="207" t="s">
        <v>310</v>
      </c>
    </row>
    <row r="1110" spans="2:51" s="11" customFormat="1" ht="11.25">
      <c r="B1110" s="186"/>
      <c r="C1110" s="187"/>
      <c r="D1110" s="188" t="s">
        <v>325</v>
      </c>
      <c r="E1110" s="189" t="s">
        <v>4716</v>
      </c>
      <c r="F1110" s="190" t="s">
        <v>1847</v>
      </c>
      <c r="G1110" s="187"/>
      <c r="H1110" s="191">
        <v>46.95</v>
      </c>
      <c r="I1110" s="192"/>
      <c r="J1110" s="187"/>
      <c r="K1110" s="187"/>
      <c r="L1110" s="193"/>
      <c r="M1110" s="194"/>
      <c r="N1110" s="195"/>
      <c r="O1110" s="195"/>
      <c r="P1110" s="195"/>
      <c r="Q1110" s="195"/>
      <c r="R1110" s="195"/>
      <c r="S1110" s="195"/>
      <c r="T1110" s="196"/>
      <c r="AT1110" s="197" t="s">
        <v>325</v>
      </c>
      <c r="AU1110" s="197" t="s">
        <v>106</v>
      </c>
      <c r="AV1110" s="11" t="s">
        <v>106</v>
      </c>
      <c r="AW1110" s="11" t="s">
        <v>31</v>
      </c>
      <c r="AX1110" s="11" t="s">
        <v>69</v>
      </c>
      <c r="AY1110" s="197" t="s">
        <v>310</v>
      </c>
    </row>
    <row r="1111" spans="2:51" s="11" customFormat="1" ht="11.25">
      <c r="B1111" s="186"/>
      <c r="C1111" s="187"/>
      <c r="D1111" s="188" t="s">
        <v>325</v>
      </c>
      <c r="E1111" s="189" t="s">
        <v>3818</v>
      </c>
      <c r="F1111" s="190" t="s">
        <v>1848</v>
      </c>
      <c r="G1111" s="187"/>
      <c r="H1111" s="191">
        <v>95.76</v>
      </c>
      <c r="I1111" s="192"/>
      <c r="J1111" s="187"/>
      <c r="K1111" s="187"/>
      <c r="L1111" s="193"/>
      <c r="M1111" s="194"/>
      <c r="N1111" s="195"/>
      <c r="O1111" s="195"/>
      <c r="P1111" s="195"/>
      <c r="Q1111" s="195"/>
      <c r="R1111" s="195"/>
      <c r="S1111" s="195"/>
      <c r="T1111" s="196"/>
      <c r="AT1111" s="197" t="s">
        <v>325</v>
      </c>
      <c r="AU1111" s="197" t="s">
        <v>106</v>
      </c>
      <c r="AV1111" s="11" t="s">
        <v>106</v>
      </c>
      <c r="AW1111" s="11" t="s">
        <v>31</v>
      </c>
      <c r="AX1111" s="11" t="s">
        <v>69</v>
      </c>
      <c r="AY1111" s="197" t="s">
        <v>310</v>
      </c>
    </row>
    <row r="1112" spans="2:51" s="11" customFormat="1" ht="11.25">
      <c r="B1112" s="186"/>
      <c r="C1112" s="187"/>
      <c r="D1112" s="188" t="s">
        <v>325</v>
      </c>
      <c r="E1112" s="189" t="s">
        <v>3819</v>
      </c>
      <c r="F1112" s="190" t="s">
        <v>1849</v>
      </c>
      <c r="G1112" s="187"/>
      <c r="H1112" s="191">
        <v>97.8</v>
      </c>
      <c r="I1112" s="192"/>
      <c r="J1112" s="187"/>
      <c r="K1112" s="187"/>
      <c r="L1112" s="193"/>
      <c r="M1112" s="194"/>
      <c r="N1112" s="195"/>
      <c r="O1112" s="195"/>
      <c r="P1112" s="195"/>
      <c r="Q1112" s="195"/>
      <c r="R1112" s="195"/>
      <c r="S1112" s="195"/>
      <c r="T1112" s="196"/>
      <c r="AT1112" s="197" t="s">
        <v>325</v>
      </c>
      <c r="AU1112" s="197" t="s">
        <v>106</v>
      </c>
      <c r="AV1112" s="11" t="s">
        <v>106</v>
      </c>
      <c r="AW1112" s="11" t="s">
        <v>31</v>
      </c>
      <c r="AX1112" s="11" t="s">
        <v>69</v>
      </c>
      <c r="AY1112" s="197" t="s">
        <v>310</v>
      </c>
    </row>
    <row r="1113" spans="2:51" s="11" customFormat="1" ht="11.25">
      <c r="B1113" s="186"/>
      <c r="C1113" s="187"/>
      <c r="D1113" s="188" t="s">
        <v>325</v>
      </c>
      <c r="E1113" s="189" t="s">
        <v>3820</v>
      </c>
      <c r="F1113" s="190" t="s">
        <v>1850</v>
      </c>
      <c r="G1113" s="187"/>
      <c r="H1113" s="191">
        <v>12.6</v>
      </c>
      <c r="I1113" s="192"/>
      <c r="J1113" s="187"/>
      <c r="K1113" s="187"/>
      <c r="L1113" s="193"/>
      <c r="M1113" s="194"/>
      <c r="N1113" s="195"/>
      <c r="O1113" s="195"/>
      <c r="P1113" s="195"/>
      <c r="Q1113" s="195"/>
      <c r="R1113" s="195"/>
      <c r="S1113" s="195"/>
      <c r="T1113" s="196"/>
      <c r="AT1113" s="197" t="s">
        <v>325</v>
      </c>
      <c r="AU1113" s="197" t="s">
        <v>106</v>
      </c>
      <c r="AV1113" s="11" t="s">
        <v>106</v>
      </c>
      <c r="AW1113" s="11" t="s">
        <v>31</v>
      </c>
      <c r="AX1113" s="11" t="s">
        <v>69</v>
      </c>
      <c r="AY1113" s="197" t="s">
        <v>310</v>
      </c>
    </row>
    <row r="1114" spans="2:51" s="11" customFormat="1" ht="11.25">
      <c r="B1114" s="186"/>
      <c r="C1114" s="187"/>
      <c r="D1114" s="188" t="s">
        <v>325</v>
      </c>
      <c r="E1114" s="189" t="s">
        <v>3822</v>
      </c>
      <c r="F1114" s="190" t="s">
        <v>1851</v>
      </c>
      <c r="G1114" s="187"/>
      <c r="H1114" s="191">
        <v>28.5</v>
      </c>
      <c r="I1114" s="192"/>
      <c r="J1114" s="187"/>
      <c r="K1114" s="187"/>
      <c r="L1114" s="193"/>
      <c r="M1114" s="194"/>
      <c r="N1114" s="195"/>
      <c r="O1114" s="195"/>
      <c r="P1114" s="195"/>
      <c r="Q1114" s="195"/>
      <c r="R1114" s="195"/>
      <c r="S1114" s="195"/>
      <c r="T1114" s="196"/>
      <c r="AT1114" s="197" t="s">
        <v>325</v>
      </c>
      <c r="AU1114" s="197" t="s">
        <v>106</v>
      </c>
      <c r="AV1114" s="11" t="s">
        <v>106</v>
      </c>
      <c r="AW1114" s="11" t="s">
        <v>31</v>
      </c>
      <c r="AX1114" s="11" t="s">
        <v>69</v>
      </c>
      <c r="AY1114" s="197" t="s">
        <v>310</v>
      </c>
    </row>
    <row r="1115" spans="2:51" s="11" customFormat="1" ht="11.25">
      <c r="B1115" s="186"/>
      <c r="C1115" s="187"/>
      <c r="D1115" s="188" t="s">
        <v>325</v>
      </c>
      <c r="E1115" s="189" t="s">
        <v>3823</v>
      </c>
      <c r="F1115" s="190" t="s">
        <v>1852</v>
      </c>
      <c r="G1115" s="187"/>
      <c r="H1115" s="191">
        <v>37.8</v>
      </c>
      <c r="I1115" s="192"/>
      <c r="J1115" s="187"/>
      <c r="K1115" s="187"/>
      <c r="L1115" s="193"/>
      <c r="M1115" s="194"/>
      <c r="N1115" s="195"/>
      <c r="O1115" s="195"/>
      <c r="P1115" s="195"/>
      <c r="Q1115" s="195"/>
      <c r="R1115" s="195"/>
      <c r="S1115" s="195"/>
      <c r="T1115" s="196"/>
      <c r="AT1115" s="197" t="s">
        <v>325</v>
      </c>
      <c r="AU1115" s="197" t="s">
        <v>106</v>
      </c>
      <c r="AV1115" s="11" t="s">
        <v>106</v>
      </c>
      <c r="AW1115" s="11" t="s">
        <v>31</v>
      </c>
      <c r="AX1115" s="11" t="s">
        <v>69</v>
      </c>
      <c r="AY1115" s="197" t="s">
        <v>310</v>
      </c>
    </row>
    <row r="1116" spans="2:51" s="11" customFormat="1" ht="11.25">
      <c r="B1116" s="186"/>
      <c r="C1116" s="187"/>
      <c r="D1116" s="188" t="s">
        <v>325</v>
      </c>
      <c r="E1116" s="189" t="s">
        <v>3824</v>
      </c>
      <c r="F1116" s="190" t="s">
        <v>1853</v>
      </c>
      <c r="G1116" s="187"/>
      <c r="H1116" s="191">
        <v>126.45</v>
      </c>
      <c r="I1116" s="192"/>
      <c r="J1116" s="187"/>
      <c r="K1116" s="187"/>
      <c r="L1116" s="193"/>
      <c r="M1116" s="194"/>
      <c r="N1116" s="195"/>
      <c r="O1116" s="195"/>
      <c r="P1116" s="195"/>
      <c r="Q1116" s="195"/>
      <c r="R1116" s="195"/>
      <c r="S1116" s="195"/>
      <c r="T1116" s="196"/>
      <c r="AT1116" s="197" t="s">
        <v>325</v>
      </c>
      <c r="AU1116" s="197" t="s">
        <v>106</v>
      </c>
      <c r="AV1116" s="11" t="s">
        <v>106</v>
      </c>
      <c r="AW1116" s="11" t="s">
        <v>31</v>
      </c>
      <c r="AX1116" s="11" t="s">
        <v>69</v>
      </c>
      <c r="AY1116" s="197" t="s">
        <v>310</v>
      </c>
    </row>
    <row r="1117" spans="2:51" s="11" customFormat="1" ht="11.25">
      <c r="B1117" s="186"/>
      <c r="C1117" s="187"/>
      <c r="D1117" s="188" t="s">
        <v>325</v>
      </c>
      <c r="E1117" s="189" t="s">
        <v>4717</v>
      </c>
      <c r="F1117" s="190" t="s">
        <v>4718</v>
      </c>
      <c r="G1117" s="187"/>
      <c r="H1117" s="191">
        <v>445.86</v>
      </c>
      <c r="I1117" s="192"/>
      <c r="J1117" s="187"/>
      <c r="K1117" s="187"/>
      <c r="L1117" s="193"/>
      <c r="M1117" s="194"/>
      <c r="N1117" s="195"/>
      <c r="O1117" s="195"/>
      <c r="P1117" s="195"/>
      <c r="Q1117" s="195"/>
      <c r="R1117" s="195"/>
      <c r="S1117" s="195"/>
      <c r="T1117" s="196"/>
      <c r="AT1117" s="197" t="s">
        <v>325</v>
      </c>
      <c r="AU1117" s="197" t="s">
        <v>106</v>
      </c>
      <c r="AV1117" s="11" t="s">
        <v>106</v>
      </c>
      <c r="AW1117" s="11" t="s">
        <v>31</v>
      </c>
      <c r="AX1117" s="11" t="s">
        <v>77</v>
      </c>
      <c r="AY1117" s="197" t="s">
        <v>310</v>
      </c>
    </row>
    <row r="1118" spans="2:65" s="1" customFormat="1" ht="16.5" customHeight="1">
      <c r="B1118" s="31"/>
      <c r="C1118" s="175" t="s">
        <v>4719</v>
      </c>
      <c r="D1118" s="175" t="s">
        <v>317</v>
      </c>
      <c r="E1118" s="176" t="s">
        <v>1864</v>
      </c>
      <c r="F1118" s="177" t="s">
        <v>1865</v>
      </c>
      <c r="G1118" s="178" t="s">
        <v>320</v>
      </c>
      <c r="H1118" s="179">
        <v>87.6</v>
      </c>
      <c r="I1118" s="180"/>
      <c r="J1118" s="179">
        <f>ROUND(I1118*H1118,2)</f>
        <v>0</v>
      </c>
      <c r="K1118" s="177" t="s">
        <v>321</v>
      </c>
      <c r="L1118" s="35"/>
      <c r="M1118" s="181" t="s">
        <v>1</v>
      </c>
      <c r="N1118" s="182" t="s">
        <v>41</v>
      </c>
      <c r="O1118" s="57"/>
      <c r="P1118" s="183">
        <f>O1118*H1118</f>
        <v>0</v>
      </c>
      <c r="Q1118" s="183">
        <v>0.00014</v>
      </c>
      <c r="R1118" s="183">
        <f>Q1118*H1118</f>
        <v>0.012263999999999999</v>
      </c>
      <c r="S1118" s="183">
        <v>0</v>
      </c>
      <c r="T1118" s="184">
        <f>S1118*H1118</f>
        <v>0</v>
      </c>
      <c r="AR1118" s="14" t="s">
        <v>314</v>
      </c>
      <c r="AT1118" s="14" t="s">
        <v>317</v>
      </c>
      <c r="AU1118" s="14" t="s">
        <v>106</v>
      </c>
      <c r="AY1118" s="14" t="s">
        <v>310</v>
      </c>
      <c r="BE1118" s="185">
        <f>IF(N1118="základní",J1118,0)</f>
        <v>0</v>
      </c>
      <c r="BF1118" s="185">
        <f>IF(N1118="snížená",J1118,0)</f>
        <v>0</v>
      </c>
      <c r="BG1118" s="185">
        <f>IF(N1118="zákl. přenesená",J1118,0)</f>
        <v>0</v>
      </c>
      <c r="BH1118" s="185">
        <f>IF(N1118="sníž. přenesená",J1118,0)</f>
        <v>0</v>
      </c>
      <c r="BI1118" s="185">
        <f>IF(N1118="nulová",J1118,0)</f>
        <v>0</v>
      </c>
      <c r="BJ1118" s="14" t="s">
        <v>106</v>
      </c>
      <c r="BK1118" s="185">
        <f>ROUND(I1118*H1118,2)</f>
        <v>0</v>
      </c>
      <c r="BL1118" s="14" t="s">
        <v>314</v>
      </c>
      <c r="BM1118" s="14" t="s">
        <v>4720</v>
      </c>
    </row>
    <row r="1119" spans="2:51" s="11" customFormat="1" ht="11.25">
      <c r="B1119" s="186"/>
      <c r="C1119" s="187"/>
      <c r="D1119" s="188" t="s">
        <v>325</v>
      </c>
      <c r="E1119" s="189" t="s">
        <v>4721</v>
      </c>
      <c r="F1119" s="190" t="s">
        <v>649</v>
      </c>
      <c r="G1119" s="187"/>
      <c r="H1119" s="191">
        <v>87.6</v>
      </c>
      <c r="I1119" s="192"/>
      <c r="J1119" s="187"/>
      <c r="K1119" s="187"/>
      <c r="L1119" s="193"/>
      <c r="M1119" s="194"/>
      <c r="N1119" s="195"/>
      <c r="O1119" s="195"/>
      <c r="P1119" s="195"/>
      <c r="Q1119" s="195"/>
      <c r="R1119" s="195"/>
      <c r="S1119" s="195"/>
      <c r="T1119" s="196"/>
      <c r="AT1119" s="197" t="s">
        <v>325</v>
      </c>
      <c r="AU1119" s="197" t="s">
        <v>106</v>
      </c>
      <c r="AV1119" s="11" t="s">
        <v>106</v>
      </c>
      <c r="AW1119" s="11" t="s">
        <v>31</v>
      </c>
      <c r="AX1119" s="11" t="s">
        <v>69</v>
      </c>
      <c r="AY1119" s="197" t="s">
        <v>310</v>
      </c>
    </row>
    <row r="1120" spans="2:51" s="11" customFormat="1" ht="11.25">
      <c r="B1120" s="186"/>
      <c r="C1120" s="187"/>
      <c r="D1120" s="188" t="s">
        <v>325</v>
      </c>
      <c r="E1120" s="189" t="s">
        <v>4722</v>
      </c>
      <c r="F1120" s="190" t="s">
        <v>4723</v>
      </c>
      <c r="G1120" s="187"/>
      <c r="H1120" s="191">
        <v>87.6</v>
      </c>
      <c r="I1120" s="192"/>
      <c r="J1120" s="187"/>
      <c r="K1120" s="187"/>
      <c r="L1120" s="193"/>
      <c r="M1120" s="194"/>
      <c r="N1120" s="195"/>
      <c r="O1120" s="195"/>
      <c r="P1120" s="195"/>
      <c r="Q1120" s="195"/>
      <c r="R1120" s="195"/>
      <c r="S1120" s="195"/>
      <c r="T1120" s="196"/>
      <c r="AT1120" s="197" t="s">
        <v>325</v>
      </c>
      <c r="AU1120" s="197" t="s">
        <v>106</v>
      </c>
      <c r="AV1120" s="11" t="s">
        <v>106</v>
      </c>
      <c r="AW1120" s="11" t="s">
        <v>31</v>
      </c>
      <c r="AX1120" s="11" t="s">
        <v>77</v>
      </c>
      <c r="AY1120" s="197" t="s">
        <v>310</v>
      </c>
    </row>
    <row r="1121" spans="2:65" s="1" customFormat="1" ht="16.5" customHeight="1">
      <c r="B1121" s="31"/>
      <c r="C1121" s="175" t="s">
        <v>4724</v>
      </c>
      <c r="D1121" s="175" t="s">
        <v>317</v>
      </c>
      <c r="E1121" s="176" t="s">
        <v>1871</v>
      </c>
      <c r="F1121" s="177" t="s">
        <v>1872</v>
      </c>
      <c r="G1121" s="178" t="s">
        <v>320</v>
      </c>
      <c r="H1121" s="179">
        <v>87.6</v>
      </c>
      <c r="I1121" s="180"/>
      <c r="J1121" s="179">
        <f>ROUND(I1121*H1121,2)</f>
        <v>0</v>
      </c>
      <c r="K1121" s="177" t="s">
        <v>321</v>
      </c>
      <c r="L1121" s="35"/>
      <c r="M1121" s="181" t="s">
        <v>1</v>
      </c>
      <c r="N1121" s="182" t="s">
        <v>41</v>
      </c>
      <c r="O1121" s="57"/>
      <c r="P1121" s="183">
        <f>O1121*H1121</f>
        <v>0</v>
      </c>
      <c r="Q1121" s="183">
        <v>0.00098</v>
      </c>
      <c r="R1121" s="183">
        <f>Q1121*H1121</f>
        <v>0.085848</v>
      </c>
      <c r="S1121" s="183">
        <v>0</v>
      </c>
      <c r="T1121" s="184">
        <f>S1121*H1121</f>
        <v>0</v>
      </c>
      <c r="AR1121" s="14" t="s">
        <v>314</v>
      </c>
      <c r="AT1121" s="14" t="s">
        <v>317</v>
      </c>
      <c r="AU1121" s="14" t="s">
        <v>106</v>
      </c>
      <c r="AY1121" s="14" t="s">
        <v>310</v>
      </c>
      <c r="BE1121" s="185">
        <f>IF(N1121="základní",J1121,0)</f>
        <v>0</v>
      </c>
      <c r="BF1121" s="185">
        <f>IF(N1121="snížená",J1121,0)</f>
        <v>0</v>
      </c>
      <c r="BG1121" s="185">
        <f>IF(N1121="zákl. přenesená",J1121,0)</f>
        <v>0</v>
      </c>
      <c r="BH1121" s="185">
        <f>IF(N1121="sníž. přenesená",J1121,0)</f>
        <v>0</v>
      </c>
      <c r="BI1121" s="185">
        <f>IF(N1121="nulová",J1121,0)</f>
        <v>0</v>
      </c>
      <c r="BJ1121" s="14" t="s">
        <v>106</v>
      </c>
      <c r="BK1121" s="185">
        <f>ROUND(I1121*H1121,2)</f>
        <v>0</v>
      </c>
      <c r="BL1121" s="14" t="s">
        <v>314</v>
      </c>
      <c r="BM1121" s="14" t="s">
        <v>4725</v>
      </c>
    </row>
    <row r="1122" spans="2:51" s="11" customFormat="1" ht="11.25">
      <c r="B1122" s="186"/>
      <c r="C1122" s="187"/>
      <c r="D1122" s="188" t="s">
        <v>325</v>
      </c>
      <c r="E1122" s="189" t="s">
        <v>4726</v>
      </c>
      <c r="F1122" s="190" t="s">
        <v>649</v>
      </c>
      <c r="G1122" s="187"/>
      <c r="H1122" s="191">
        <v>87.6</v>
      </c>
      <c r="I1122" s="192"/>
      <c r="J1122" s="187"/>
      <c r="K1122" s="187"/>
      <c r="L1122" s="193"/>
      <c r="M1122" s="194"/>
      <c r="N1122" s="195"/>
      <c r="O1122" s="195"/>
      <c r="P1122" s="195"/>
      <c r="Q1122" s="195"/>
      <c r="R1122" s="195"/>
      <c r="S1122" s="195"/>
      <c r="T1122" s="196"/>
      <c r="AT1122" s="197" t="s">
        <v>325</v>
      </c>
      <c r="AU1122" s="197" t="s">
        <v>106</v>
      </c>
      <c r="AV1122" s="11" t="s">
        <v>106</v>
      </c>
      <c r="AW1122" s="11" t="s">
        <v>31</v>
      </c>
      <c r="AX1122" s="11" t="s">
        <v>77</v>
      </c>
      <c r="AY1122" s="197" t="s">
        <v>310</v>
      </c>
    </row>
    <row r="1123" spans="2:63" s="10" customFormat="1" ht="22.9" customHeight="1">
      <c r="B1123" s="159"/>
      <c r="C1123" s="160"/>
      <c r="D1123" s="161" t="s">
        <v>68</v>
      </c>
      <c r="E1123" s="173" t="s">
        <v>2481</v>
      </c>
      <c r="F1123" s="173" t="s">
        <v>2313</v>
      </c>
      <c r="G1123" s="160"/>
      <c r="H1123" s="160"/>
      <c r="I1123" s="163"/>
      <c r="J1123" s="174">
        <f>BK1123</f>
        <v>0</v>
      </c>
      <c r="K1123" s="160"/>
      <c r="L1123" s="165"/>
      <c r="M1123" s="166"/>
      <c r="N1123" s="167"/>
      <c r="O1123" s="167"/>
      <c r="P1123" s="168">
        <f>SUM(P1124:P1127)</f>
        <v>0</v>
      </c>
      <c r="Q1123" s="167"/>
      <c r="R1123" s="168">
        <f>SUM(R1124:R1127)</f>
        <v>0</v>
      </c>
      <c r="S1123" s="167"/>
      <c r="T1123" s="169">
        <f>SUM(T1124:T1127)</f>
        <v>0</v>
      </c>
      <c r="AR1123" s="170" t="s">
        <v>314</v>
      </c>
      <c r="AT1123" s="171" t="s">
        <v>68</v>
      </c>
      <c r="AU1123" s="171" t="s">
        <v>77</v>
      </c>
      <c r="AY1123" s="170" t="s">
        <v>310</v>
      </c>
      <c r="BK1123" s="172">
        <f>SUM(BK1124:BK1127)</f>
        <v>0</v>
      </c>
    </row>
    <row r="1124" spans="2:65" s="1" customFormat="1" ht="16.5" customHeight="1">
      <c r="B1124" s="31"/>
      <c r="C1124" s="175" t="s">
        <v>4727</v>
      </c>
      <c r="D1124" s="175" t="s">
        <v>317</v>
      </c>
      <c r="E1124" s="176" t="s">
        <v>4728</v>
      </c>
      <c r="F1124" s="177" t="s">
        <v>4729</v>
      </c>
      <c r="G1124" s="178" t="s">
        <v>320</v>
      </c>
      <c r="H1124" s="179">
        <v>5</v>
      </c>
      <c r="I1124" s="180"/>
      <c r="J1124" s="179">
        <f>ROUND(I1124*H1124,2)</f>
        <v>0</v>
      </c>
      <c r="K1124" s="177" t="s">
        <v>402</v>
      </c>
      <c r="L1124" s="35"/>
      <c r="M1124" s="181" t="s">
        <v>1</v>
      </c>
      <c r="N1124" s="182" t="s">
        <v>41</v>
      </c>
      <c r="O1124" s="57"/>
      <c r="P1124" s="183">
        <f>O1124*H1124</f>
        <v>0</v>
      </c>
      <c r="Q1124" s="183">
        <v>0</v>
      </c>
      <c r="R1124" s="183">
        <f>Q1124*H1124</f>
        <v>0</v>
      </c>
      <c r="S1124" s="183">
        <v>0</v>
      </c>
      <c r="T1124" s="184">
        <f>S1124*H1124</f>
        <v>0</v>
      </c>
      <c r="AR1124" s="14" t="s">
        <v>314</v>
      </c>
      <c r="AT1124" s="14" t="s">
        <v>317</v>
      </c>
      <c r="AU1124" s="14" t="s">
        <v>106</v>
      </c>
      <c r="AY1124" s="14" t="s">
        <v>310</v>
      </c>
      <c r="BE1124" s="185">
        <f>IF(N1124="základní",J1124,0)</f>
        <v>0</v>
      </c>
      <c r="BF1124" s="185">
        <f>IF(N1124="snížená",J1124,0)</f>
        <v>0</v>
      </c>
      <c r="BG1124" s="185">
        <f>IF(N1124="zákl. přenesená",J1124,0)</f>
        <v>0</v>
      </c>
      <c r="BH1124" s="185">
        <f>IF(N1124="sníž. přenesená",J1124,0)</f>
        <v>0</v>
      </c>
      <c r="BI1124" s="185">
        <f>IF(N1124="nulová",J1124,0)</f>
        <v>0</v>
      </c>
      <c r="BJ1124" s="14" t="s">
        <v>106</v>
      </c>
      <c r="BK1124" s="185">
        <f>ROUND(I1124*H1124,2)</f>
        <v>0</v>
      </c>
      <c r="BL1124" s="14" t="s">
        <v>314</v>
      </c>
      <c r="BM1124" s="14" t="s">
        <v>4730</v>
      </c>
    </row>
    <row r="1125" spans="2:51" s="11" customFormat="1" ht="11.25">
      <c r="B1125" s="186"/>
      <c r="C1125" s="187"/>
      <c r="D1125" s="188" t="s">
        <v>325</v>
      </c>
      <c r="E1125" s="189" t="s">
        <v>4731</v>
      </c>
      <c r="F1125" s="190" t="s">
        <v>4732</v>
      </c>
      <c r="G1125" s="187"/>
      <c r="H1125" s="191">
        <v>5</v>
      </c>
      <c r="I1125" s="192"/>
      <c r="J1125" s="187"/>
      <c r="K1125" s="187"/>
      <c r="L1125" s="193"/>
      <c r="M1125" s="194"/>
      <c r="N1125" s="195"/>
      <c r="O1125" s="195"/>
      <c r="P1125" s="195"/>
      <c r="Q1125" s="195"/>
      <c r="R1125" s="195"/>
      <c r="S1125" s="195"/>
      <c r="T1125" s="196"/>
      <c r="AT1125" s="197" t="s">
        <v>325</v>
      </c>
      <c r="AU1125" s="197" t="s">
        <v>106</v>
      </c>
      <c r="AV1125" s="11" t="s">
        <v>106</v>
      </c>
      <c r="AW1125" s="11" t="s">
        <v>31</v>
      </c>
      <c r="AX1125" s="11" t="s">
        <v>77</v>
      </c>
      <c r="AY1125" s="197" t="s">
        <v>310</v>
      </c>
    </row>
    <row r="1126" spans="2:65" s="1" customFormat="1" ht="22.5" customHeight="1">
      <c r="B1126" s="31"/>
      <c r="C1126" s="175" t="s">
        <v>4733</v>
      </c>
      <c r="D1126" s="175" t="s">
        <v>317</v>
      </c>
      <c r="E1126" s="176" t="s">
        <v>4734</v>
      </c>
      <c r="F1126" s="177" t="s">
        <v>4735</v>
      </c>
      <c r="G1126" s="178" t="s">
        <v>720</v>
      </c>
      <c r="H1126" s="179">
        <v>1</v>
      </c>
      <c r="I1126" s="180"/>
      <c r="J1126" s="179">
        <f>ROUND(I1126*H1126,2)</f>
        <v>0</v>
      </c>
      <c r="K1126" s="177" t="s">
        <v>402</v>
      </c>
      <c r="L1126" s="35"/>
      <c r="M1126" s="181" t="s">
        <v>1</v>
      </c>
      <c r="N1126" s="182" t="s">
        <v>41</v>
      </c>
      <c r="O1126" s="57"/>
      <c r="P1126" s="183">
        <f>O1126*H1126</f>
        <v>0</v>
      </c>
      <c r="Q1126" s="183">
        <v>0</v>
      </c>
      <c r="R1126" s="183">
        <f>Q1126*H1126</f>
        <v>0</v>
      </c>
      <c r="S1126" s="183">
        <v>0</v>
      </c>
      <c r="T1126" s="184">
        <f>S1126*H1126</f>
        <v>0</v>
      </c>
      <c r="AR1126" s="14" t="s">
        <v>314</v>
      </c>
      <c r="AT1126" s="14" t="s">
        <v>317</v>
      </c>
      <c r="AU1126" s="14" t="s">
        <v>106</v>
      </c>
      <c r="AY1126" s="14" t="s">
        <v>310</v>
      </c>
      <c r="BE1126" s="185">
        <f>IF(N1126="základní",J1126,0)</f>
        <v>0</v>
      </c>
      <c r="BF1126" s="185">
        <f>IF(N1126="snížená",J1126,0)</f>
        <v>0</v>
      </c>
      <c r="BG1126" s="185">
        <f>IF(N1126="zákl. přenesená",J1126,0)</f>
        <v>0</v>
      </c>
      <c r="BH1126" s="185">
        <f>IF(N1126="sníž. přenesená",J1126,0)</f>
        <v>0</v>
      </c>
      <c r="BI1126" s="185">
        <f>IF(N1126="nulová",J1126,0)</f>
        <v>0</v>
      </c>
      <c r="BJ1126" s="14" t="s">
        <v>106</v>
      </c>
      <c r="BK1126" s="185">
        <f>ROUND(I1126*H1126,2)</f>
        <v>0</v>
      </c>
      <c r="BL1126" s="14" t="s">
        <v>314</v>
      </c>
      <c r="BM1126" s="14" t="s">
        <v>4736</v>
      </c>
    </row>
    <row r="1127" spans="2:51" s="11" customFormat="1" ht="11.25">
      <c r="B1127" s="186"/>
      <c r="C1127" s="187"/>
      <c r="D1127" s="188" t="s">
        <v>325</v>
      </c>
      <c r="E1127" s="189" t="s">
        <v>4737</v>
      </c>
      <c r="F1127" s="190" t="s">
        <v>77</v>
      </c>
      <c r="G1127" s="187"/>
      <c r="H1127" s="191">
        <v>1</v>
      </c>
      <c r="I1127" s="192"/>
      <c r="J1127" s="187"/>
      <c r="K1127" s="187"/>
      <c r="L1127" s="193"/>
      <c r="M1127" s="194"/>
      <c r="N1127" s="195"/>
      <c r="O1127" s="195"/>
      <c r="P1127" s="195"/>
      <c r="Q1127" s="195"/>
      <c r="R1127" s="195"/>
      <c r="S1127" s="195"/>
      <c r="T1127" s="196"/>
      <c r="AT1127" s="197" t="s">
        <v>325</v>
      </c>
      <c r="AU1127" s="197" t="s">
        <v>106</v>
      </c>
      <c r="AV1127" s="11" t="s">
        <v>106</v>
      </c>
      <c r="AW1127" s="11" t="s">
        <v>31</v>
      </c>
      <c r="AX1127" s="11" t="s">
        <v>77</v>
      </c>
      <c r="AY1127" s="197" t="s">
        <v>310</v>
      </c>
    </row>
    <row r="1128" spans="2:63" s="10" customFormat="1" ht="25.9" customHeight="1">
      <c r="B1128" s="159"/>
      <c r="C1128" s="160"/>
      <c r="D1128" s="161" t="s">
        <v>68</v>
      </c>
      <c r="E1128" s="162" t="s">
        <v>422</v>
      </c>
      <c r="F1128" s="162" t="s">
        <v>1875</v>
      </c>
      <c r="G1128" s="160"/>
      <c r="H1128" s="160"/>
      <c r="I1128" s="163"/>
      <c r="J1128" s="164">
        <f>BK1128</f>
        <v>0</v>
      </c>
      <c r="K1128" s="160"/>
      <c r="L1128" s="165"/>
      <c r="M1128" s="166"/>
      <c r="N1128" s="167"/>
      <c r="O1128" s="167"/>
      <c r="P1128" s="168">
        <f>P1129</f>
        <v>0</v>
      </c>
      <c r="Q1128" s="167"/>
      <c r="R1128" s="168">
        <f>R1129</f>
        <v>0.0018000000000000002</v>
      </c>
      <c r="S1128" s="167"/>
      <c r="T1128" s="169">
        <f>T1129</f>
        <v>0</v>
      </c>
      <c r="AR1128" s="170" t="s">
        <v>344</v>
      </c>
      <c r="AT1128" s="171" t="s">
        <v>68</v>
      </c>
      <c r="AU1128" s="171" t="s">
        <v>69</v>
      </c>
      <c r="AY1128" s="170" t="s">
        <v>310</v>
      </c>
      <c r="BK1128" s="172">
        <f>BK1129</f>
        <v>0</v>
      </c>
    </row>
    <row r="1129" spans="2:63" s="10" customFormat="1" ht="22.9" customHeight="1">
      <c r="B1129" s="159"/>
      <c r="C1129" s="160"/>
      <c r="D1129" s="161" t="s">
        <v>68</v>
      </c>
      <c r="E1129" s="173" t="s">
        <v>1876</v>
      </c>
      <c r="F1129" s="173" t="s">
        <v>2317</v>
      </c>
      <c r="G1129" s="160"/>
      <c r="H1129" s="160"/>
      <c r="I1129" s="163"/>
      <c r="J1129" s="174">
        <f>BK1129</f>
        <v>0</v>
      </c>
      <c r="K1129" s="160"/>
      <c r="L1129" s="165"/>
      <c r="M1129" s="166"/>
      <c r="N1129" s="167"/>
      <c r="O1129" s="167"/>
      <c r="P1129" s="168">
        <f>SUM(P1130:P1151)</f>
        <v>0</v>
      </c>
      <c r="Q1129" s="167"/>
      <c r="R1129" s="168">
        <f>SUM(R1130:R1151)</f>
        <v>0.0018000000000000002</v>
      </c>
      <c r="S1129" s="167"/>
      <c r="T1129" s="169">
        <f>SUM(T1130:T1151)</f>
        <v>0</v>
      </c>
      <c r="AR1129" s="170" t="s">
        <v>314</v>
      </c>
      <c r="AT1129" s="171" t="s">
        <v>68</v>
      </c>
      <c r="AU1129" s="171" t="s">
        <v>77</v>
      </c>
      <c r="AY1129" s="170" t="s">
        <v>310</v>
      </c>
      <c r="BK1129" s="172">
        <f>SUM(BK1130:BK1151)</f>
        <v>0</v>
      </c>
    </row>
    <row r="1130" spans="2:65" s="1" customFormat="1" ht="16.5" customHeight="1">
      <c r="B1130" s="31"/>
      <c r="C1130" s="208" t="s">
        <v>4738</v>
      </c>
      <c r="D1130" s="208" t="s">
        <v>422</v>
      </c>
      <c r="E1130" s="209" t="s">
        <v>1879</v>
      </c>
      <c r="F1130" s="210" t="s">
        <v>1880</v>
      </c>
      <c r="G1130" s="211" t="s">
        <v>422</v>
      </c>
      <c r="H1130" s="212">
        <v>12</v>
      </c>
      <c r="I1130" s="213"/>
      <c r="J1130" s="212">
        <f>ROUND(I1130*H1130,2)</f>
        <v>0</v>
      </c>
      <c r="K1130" s="210" t="s">
        <v>321</v>
      </c>
      <c r="L1130" s="214"/>
      <c r="M1130" s="215" t="s">
        <v>1</v>
      </c>
      <c r="N1130" s="216" t="s">
        <v>41</v>
      </c>
      <c r="O1130" s="57"/>
      <c r="P1130" s="183">
        <f>O1130*H1130</f>
        <v>0</v>
      </c>
      <c r="Q1130" s="183">
        <v>3E-05</v>
      </c>
      <c r="R1130" s="183">
        <f>Q1130*H1130</f>
        <v>0.00036</v>
      </c>
      <c r="S1130" s="183">
        <v>0</v>
      </c>
      <c r="T1130" s="184">
        <f>S1130*H1130</f>
        <v>0</v>
      </c>
      <c r="AR1130" s="14" t="s">
        <v>391</v>
      </c>
      <c r="AT1130" s="14" t="s">
        <v>422</v>
      </c>
      <c r="AU1130" s="14" t="s">
        <v>106</v>
      </c>
      <c r="AY1130" s="14" t="s">
        <v>310</v>
      </c>
      <c r="BE1130" s="185">
        <f>IF(N1130="základní",J1130,0)</f>
        <v>0</v>
      </c>
      <c r="BF1130" s="185">
        <f>IF(N1130="snížená",J1130,0)</f>
        <v>0</v>
      </c>
      <c r="BG1130" s="185">
        <f>IF(N1130="zákl. přenesená",J1130,0)</f>
        <v>0</v>
      </c>
      <c r="BH1130" s="185">
        <f>IF(N1130="sníž. přenesená",J1130,0)</f>
        <v>0</v>
      </c>
      <c r="BI1130" s="185">
        <f>IF(N1130="nulová",J1130,0)</f>
        <v>0</v>
      </c>
      <c r="BJ1130" s="14" t="s">
        <v>106</v>
      </c>
      <c r="BK1130" s="185">
        <f>ROUND(I1130*H1130,2)</f>
        <v>0</v>
      </c>
      <c r="BL1130" s="14" t="s">
        <v>314</v>
      </c>
      <c r="BM1130" s="14" t="s">
        <v>4739</v>
      </c>
    </row>
    <row r="1131" spans="2:51" s="11" customFormat="1" ht="11.25">
      <c r="B1131" s="186"/>
      <c r="C1131" s="187"/>
      <c r="D1131" s="188" t="s">
        <v>325</v>
      </c>
      <c r="E1131" s="189" t="s">
        <v>4740</v>
      </c>
      <c r="F1131" s="190" t="s">
        <v>2215</v>
      </c>
      <c r="G1131" s="187"/>
      <c r="H1131" s="191">
        <v>12</v>
      </c>
      <c r="I1131" s="192"/>
      <c r="J1131" s="187"/>
      <c r="K1131" s="187"/>
      <c r="L1131" s="193"/>
      <c r="M1131" s="194"/>
      <c r="N1131" s="195"/>
      <c r="O1131" s="195"/>
      <c r="P1131" s="195"/>
      <c r="Q1131" s="195"/>
      <c r="R1131" s="195"/>
      <c r="S1131" s="195"/>
      <c r="T1131" s="196"/>
      <c r="AT1131" s="197" t="s">
        <v>325</v>
      </c>
      <c r="AU1131" s="197" t="s">
        <v>106</v>
      </c>
      <c r="AV1131" s="11" t="s">
        <v>106</v>
      </c>
      <c r="AW1131" s="11" t="s">
        <v>31</v>
      </c>
      <c r="AX1131" s="11" t="s">
        <v>77</v>
      </c>
      <c r="AY1131" s="197" t="s">
        <v>310</v>
      </c>
    </row>
    <row r="1132" spans="2:65" s="1" customFormat="1" ht="16.5" customHeight="1">
      <c r="B1132" s="31"/>
      <c r="C1132" s="208" t="s">
        <v>4741</v>
      </c>
      <c r="D1132" s="208" t="s">
        <v>422</v>
      </c>
      <c r="E1132" s="209" t="s">
        <v>1891</v>
      </c>
      <c r="F1132" s="210" t="s">
        <v>1892</v>
      </c>
      <c r="G1132" s="211" t="s">
        <v>422</v>
      </c>
      <c r="H1132" s="212">
        <v>12</v>
      </c>
      <c r="I1132" s="213"/>
      <c r="J1132" s="212">
        <f>ROUND(I1132*H1132,2)</f>
        <v>0</v>
      </c>
      <c r="K1132" s="210" t="s">
        <v>321</v>
      </c>
      <c r="L1132" s="214"/>
      <c r="M1132" s="215" t="s">
        <v>1</v>
      </c>
      <c r="N1132" s="216" t="s">
        <v>41</v>
      </c>
      <c r="O1132" s="57"/>
      <c r="P1132" s="183">
        <f>O1132*H1132</f>
        <v>0</v>
      </c>
      <c r="Q1132" s="183">
        <v>0.00012</v>
      </c>
      <c r="R1132" s="183">
        <f>Q1132*H1132</f>
        <v>0.00144</v>
      </c>
      <c r="S1132" s="183">
        <v>0</v>
      </c>
      <c r="T1132" s="184">
        <f>S1132*H1132</f>
        <v>0</v>
      </c>
      <c r="AR1132" s="14" t="s">
        <v>391</v>
      </c>
      <c r="AT1132" s="14" t="s">
        <v>422</v>
      </c>
      <c r="AU1132" s="14" t="s">
        <v>106</v>
      </c>
      <c r="AY1132" s="14" t="s">
        <v>310</v>
      </c>
      <c r="BE1132" s="185">
        <f>IF(N1132="základní",J1132,0)</f>
        <v>0</v>
      </c>
      <c r="BF1132" s="185">
        <f>IF(N1132="snížená",J1132,0)</f>
        <v>0</v>
      </c>
      <c r="BG1132" s="185">
        <f>IF(N1132="zákl. přenesená",J1132,0)</f>
        <v>0</v>
      </c>
      <c r="BH1132" s="185">
        <f>IF(N1132="sníž. přenesená",J1132,0)</f>
        <v>0</v>
      </c>
      <c r="BI1132" s="185">
        <f>IF(N1132="nulová",J1132,0)</f>
        <v>0</v>
      </c>
      <c r="BJ1132" s="14" t="s">
        <v>106</v>
      </c>
      <c r="BK1132" s="185">
        <f>ROUND(I1132*H1132,2)</f>
        <v>0</v>
      </c>
      <c r="BL1132" s="14" t="s">
        <v>314</v>
      </c>
      <c r="BM1132" s="14" t="s">
        <v>4742</v>
      </c>
    </row>
    <row r="1133" spans="2:51" s="11" customFormat="1" ht="11.25">
      <c r="B1133" s="186"/>
      <c r="C1133" s="187"/>
      <c r="D1133" s="188" t="s">
        <v>325</v>
      </c>
      <c r="E1133" s="189" t="s">
        <v>4743</v>
      </c>
      <c r="F1133" s="190" t="s">
        <v>2215</v>
      </c>
      <c r="G1133" s="187"/>
      <c r="H1133" s="191">
        <v>12</v>
      </c>
      <c r="I1133" s="192"/>
      <c r="J1133" s="187"/>
      <c r="K1133" s="187"/>
      <c r="L1133" s="193"/>
      <c r="M1133" s="194"/>
      <c r="N1133" s="195"/>
      <c r="O1133" s="195"/>
      <c r="P1133" s="195"/>
      <c r="Q1133" s="195"/>
      <c r="R1133" s="195"/>
      <c r="S1133" s="195"/>
      <c r="T1133" s="196"/>
      <c r="AT1133" s="197" t="s">
        <v>325</v>
      </c>
      <c r="AU1133" s="197" t="s">
        <v>106</v>
      </c>
      <c r="AV1133" s="11" t="s">
        <v>106</v>
      </c>
      <c r="AW1133" s="11" t="s">
        <v>31</v>
      </c>
      <c r="AX1133" s="11" t="s">
        <v>77</v>
      </c>
      <c r="AY1133" s="197" t="s">
        <v>310</v>
      </c>
    </row>
    <row r="1134" spans="2:65" s="1" customFormat="1" ht="78.75" customHeight="1">
      <c r="B1134" s="31"/>
      <c r="C1134" s="208" t="s">
        <v>4744</v>
      </c>
      <c r="D1134" s="208" t="s">
        <v>422</v>
      </c>
      <c r="E1134" s="209" t="s">
        <v>2424</v>
      </c>
      <c r="F1134" s="210" t="s">
        <v>2425</v>
      </c>
      <c r="G1134" s="211" t="s">
        <v>720</v>
      </c>
      <c r="H1134" s="212">
        <v>1</v>
      </c>
      <c r="I1134" s="213"/>
      <c r="J1134" s="212">
        <f>ROUND(I1134*H1134,2)</f>
        <v>0</v>
      </c>
      <c r="K1134" s="210" t="s">
        <v>402</v>
      </c>
      <c r="L1134" s="214"/>
      <c r="M1134" s="215" t="s">
        <v>1</v>
      </c>
      <c r="N1134" s="216" t="s">
        <v>41</v>
      </c>
      <c r="O1134" s="57"/>
      <c r="P1134" s="183">
        <f>O1134*H1134</f>
        <v>0</v>
      </c>
      <c r="Q1134" s="183">
        <v>0</v>
      </c>
      <c r="R1134" s="183">
        <f>Q1134*H1134</f>
        <v>0</v>
      </c>
      <c r="S1134" s="183">
        <v>0</v>
      </c>
      <c r="T1134" s="184">
        <f>S1134*H1134</f>
        <v>0</v>
      </c>
      <c r="AR1134" s="14" t="s">
        <v>391</v>
      </c>
      <c r="AT1134" s="14" t="s">
        <v>422</v>
      </c>
      <c r="AU1134" s="14" t="s">
        <v>106</v>
      </c>
      <c r="AY1134" s="14" t="s">
        <v>310</v>
      </c>
      <c r="BE1134" s="185">
        <f>IF(N1134="základní",J1134,0)</f>
        <v>0</v>
      </c>
      <c r="BF1134" s="185">
        <f>IF(N1134="snížená",J1134,0)</f>
        <v>0</v>
      </c>
      <c r="BG1134" s="185">
        <f>IF(N1134="zákl. přenesená",J1134,0)</f>
        <v>0</v>
      </c>
      <c r="BH1134" s="185">
        <f>IF(N1134="sníž. přenesená",J1134,0)</f>
        <v>0</v>
      </c>
      <c r="BI1134" s="185">
        <f>IF(N1134="nulová",J1134,0)</f>
        <v>0</v>
      </c>
      <c r="BJ1134" s="14" t="s">
        <v>106</v>
      </c>
      <c r="BK1134" s="185">
        <f>ROUND(I1134*H1134,2)</f>
        <v>0</v>
      </c>
      <c r="BL1134" s="14" t="s">
        <v>314</v>
      </c>
      <c r="BM1134" s="14" t="s">
        <v>4745</v>
      </c>
    </row>
    <row r="1135" spans="2:51" s="11" customFormat="1" ht="11.25">
      <c r="B1135" s="186"/>
      <c r="C1135" s="187"/>
      <c r="D1135" s="188" t="s">
        <v>325</v>
      </c>
      <c r="E1135" s="189" t="s">
        <v>4746</v>
      </c>
      <c r="F1135" s="190" t="s">
        <v>77</v>
      </c>
      <c r="G1135" s="187"/>
      <c r="H1135" s="191">
        <v>1</v>
      </c>
      <c r="I1135" s="192"/>
      <c r="J1135" s="187"/>
      <c r="K1135" s="187"/>
      <c r="L1135" s="193"/>
      <c r="M1135" s="194"/>
      <c r="N1135" s="195"/>
      <c r="O1135" s="195"/>
      <c r="P1135" s="195"/>
      <c r="Q1135" s="195"/>
      <c r="R1135" s="195"/>
      <c r="S1135" s="195"/>
      <c r="T1135" s="196"/>
      <c r="AT1135" s="197" t="s">
        <v>325</v>
      </c>
      <c r="AU1135" s="197" t="s">
        <v>106</v>
      </c>
      <c r="AV1135" s="11" t="s">
        <v>106</v>
      </c>
      <c r="AW1135" s="11" t="s">
        <v>31</v>
      </c>
      <c r="AX1135" s="11" t="s">
        <v>77</v>
      </c>
      <c r="AY1135" s="197" t="s">
        <v>310</v>
      </c>
    </row>
    <row r="1136" spans="2:65" s="1" customFormat="1" ht="78.75" customHeight="1">
      <c r="B1136" s="31"/>
      <c r="C1136" s="208" t="s">
        <v>4747</v>
      </c>
      <c r="D1136" s="208" t="s">
        <v>422</v>
      </c>
      <c r="E1136" s="209" t="s">
        <v>2428</v>
      </c>
      <c r="F1136" s="210" t="s">
        <v>4748</v>
      </c>
      <c r="G1136" s="211" t="s">
        <v>720</v>
      </c>
      <c r="H1136" s="212">
        <v>1</v>
      </c>
      <c r="I1136" s="213"/>
      <c r="J1136" s="212">
        <f>ROUND(I1136*H1136,2)</f>
        <v>0</v>
      </c>
      <c r="K1136" s="210" t="s">
        <v>402</v>
      </c>
      <c r="L1136" s="214"/>
      <c r="M1136" s="215" t="s">
        <v>1</v>
      </c>
      <c r="N1136" s="216" t="s">
        <v>41</v>
      </c>
      <c r="O1136" s="57"/>
      <c r="P1136" s="183">
        <f>O1136*H1136</f>
        <v>0</v>
      </c>
      <c r="Q1136" s="183">
        <v>0</v>
      </c>
      <c r="R1136" s="183">
        <f>Q1136*H1136</f>
        <v>0</v>
      </c>
      <c r="S1136" s="183">
        <v>0</v>
      </c>
      <c r="T1136" s="184">
        <f>S1136*H1136</f>
        <v>0</v>
      </c>
      <c r="AR1136" s="14" t="s">
        <v>391</v>
      </c>
      <c r="AT1136" s="14" t="s">
        <v>422</v>
      </c>
      <c r="AU1136" s="14" t="s">
        <v>106</v>
      </c>
      <c r="AY1136" s="14" t="s">
        <v>310</v>
      </c>
      <c r="BE1136" s="185">
        <f>IF(N1136="základní",J1136,0)</f>
        <v>0</v>
      </c>
      <c r="BF1136" s="185">
        <f>IF(N1136="snížená",J1136,0)</f>
        <v>0</v>
      </c>
      <c r="BG1136" s="185">
        <f>IF(N1136="zákl. přenesená",J1136,0)</f>
        <v>0</v>
      </c>
      <c r="BH1136" s="185">
        <f>IF(N1136="sníž. přenesená",J1136,0)</f>
        <v>0</v>
      </c>
      <c r="BI1136" s="185">
        <f>IF(N1136="nulová",J1136,0)</f>
        <v>0</v>
      </c>
      <c r="BJ1136" s="14" t="s">
        <v>106</v>
      </c>
      <c r="BK1136" s="185">
        <f>ROUND(I1136*H1136,2)</f>
        <v>0</v>
      </c>
      <c r="BL1136" s="14" t="s">
        <v>314</v>
      </c>
      <c r="BM1136" s="14" t="s">
        <v>4749</v>
      </c>
    </row>
    <row r="1137" spans="2:51" s="11" customFormat="1" ht="11.25">
      <c r="B1137" s="186"/>
      <c r="C1137" s="187"/>
      <c r="D1137" s="188" t="s">
        <v>325</v>
      </c>
      <c r="E1137" s="189" t="s">
        <v>4750</v>
      </c>
      <c r="F1137" s="190" t="s">
        <v>77</v>
      </c>
      <c r="G1137" s="187"/>
      <c r="H1137" s="191">
        <v>1</v>
      </c>
      <c r="I1137" s="192"/>
      <c r="J1137" s="187"/>
      <c r="K1137" s="187"/>
      <c r="L1137" s="193"/>
      <c r="M1137" s="194"/>
      <c r="N1137" s="195"/>
      <c r="O1137" s="195"/>
      <c r="P1137" s="195"/>
      <c r="Q1137" s="195"/>
      <c r="R1137" s="195"/>
      <c r="S1137" s="195"/>
      <c r="T1137" s="196"/>
      <c r="AT1137" s="197" t="s">
        <v>325</v>
      </c>
      <c r="AU1137" s="197" t="s">
        <v>106</v>
      </c>
      <c r="AV1137" s="11" t="s">
        <v>106</v>
      </c>
      <c r="AW1137" s="11" t="s">
        <v>31</v>
      </c>
      <c r="AX1137" s="11" t="s">
        <v>77</v>
      </c>
      <c r="AY1137" s="197" t="s">
        <v>310</v>
      </c>
    </row>
    <row r="1138" spans="2:65" s="1" customFormat="1" ht="16.5" customHeight="1">
      <c r="B1138" s="31"/>
      <c r="C1138" s="208" t="s">
        <v>4751</v>
      </c>
      <c r="D1138" s="208" t="s">
        <v>422</v>
      </c>
      <c r="E1138" s="209" t="s">
        <v>2430</v>
      </c>
      <c r="F1138" s="210" t="s">
        <v>2431</v>
      </c>
      <c r="G1138" s="211" t="s">
        <v>720</v>
      </c>
      <c r="H1138" s="212">
        <v>1</v>
      </c>
      <c r="I1138" s="213"/>
      <c r="J1138" s="212">
        <f>ROUND(I1138*H1138,2)</f>
        <v>0</v>
      </c>
      <c r="K1138" s="210" t="s">
        <v>402</v>
      </c>
      <c r="L1138" s="214"/>
      <c r="M1138" s="215" t="s">
        <v>1</v>
      </c>
      <c r="N1138" s="216" t="s">
        <v>41</v>
      </c>
      <c r="O1138" s="57"/>
      <c r="P1138" s="183">
        <f>O1138*H1138</f>
        <v>0</v>
      </c>
      <c r="Q1138" s="183">
        <v>0</v>
      </c>
      <c r="R1138" s="183">
        <f>Q1138*H1138</f>
        <v>0</v>
      </c>
      <c r="S1138" s="183">
        <v>0</v>
      </c>
      <c r="T1138" s="184">
        <f>S1138*H1138</f>
        <v>0</v>
      </c>
      <c r="AR1138" s="14" t="s">
        <v>391</v>
      </c>
      <c r="AT1138" s="14" t="s">
        <v>422</v>
      </c>
      <c r="AU1138" s="14" t="s">
        <v>106</v>
      </c>
      <c r="AY1138" s="14" t="s">
        <v>310</v>
      </c>
      <c r="BE1138" s="185">
        <f>IF(N1138="základní",J1138,0)</f>
        <v>0</v>
      </c>
      <c r="BF1138" s="185">
        <f>IF(N1138="snížená",J1138,0)</f>
        <v>0</v>
      </c>
      <c r="BG1138" s="185">
        <f>IF(N1138="zákl. přenesená",J1138,0)</f>
        <v>0</v>
      </c>
      <c r="BH1138" s="185">
        <f>IF(N1138="sníž. přenesená",J1138,0)</f>
        <v>0</v>
      </c>
      <c r="BI1138" s="185">
        <f>IF(N1138="nulová",J1138,0)</f>
        <v>0</v>
      </c>
      <c r="BJ1138" s="14" t="s">
        <v>106</v>
      </c>
      <c r="BK1138" s="185">
        <f>ROUND(I1138*H1138,2)</f>
        <v>0</v>
      </c>
      <c r="BL1138" s="14" t="s">
        <v>314</v>
      </c>
      <c r="BM1138" s="14" t="s">
        <v>4752</v>
      </c>
    </row>
    <row r="1139" spans="2:51" s="11" customFormat="1" ht="11.25">
      <c r="B1139" s="186"/>
      <c r="C1139" s="187"/>
      <c r="D1139" s="188" t="s">
        <v>325</v>
      </c>
      <c r="E1139" s="189" t="s">
        <v>4753</v>
      </c>
      <c r="F1139" s="190" t="s">
        <v>77</v>
      </c>
      <c r="G1139" s="187"/>
      <c r="H1139" s="191">
        <v>1</v>
      </c>
      <c r="I1139" s="192"/>
      <c r="J1139" s="187"/>
      <c r="K1139" s="187"/>
      <c r="L1139" s="193"/>
      <c r="M1139" s="194"/>
      <c r="N1139" s="195"/>
      <c r="O1139" s="195"/>
      <c r="P1139" s="195"/>
      <c r="Q1139" s="195"/>
      <c r="R1139" s="195"/>
      <c r="S1139" s="195"/>
      <c r="T1139" s="196"/>
      <c r="AT1139" s="197" t="s">
        <v>325</v>
      </c>
      <c r="AU1139" s="197" t="s">
        <v>106</v>
      </c>
      <c r="AV1139" s="11" t="s">
        <v>106</v>
      </c>
      <c r="AW1139" s="11" t="s">
        <v>31</v>
      </c>
      <c r="AX1139" s="11" t="s">
        <v>77</v>
      </c>
      <c r="AY1139" s="197" t="s">
        <v>310</v>
      </c>
    </row>
    <row r="1140" spans="2:65" s="1" customFormat="1" ht="78.75" customHeight="1">
      <c r="B1140" s="31"/>
      <c r="C1140" s="208" t="s">
        <v>4754</v>
      </c>
      <c r="D1140" s="208" t="s">
        <v>422</v>
      </c>
      <c r="E1140" s="209" t="s">
        <v>2433</v>
      </c>
      <c r="F1140" s="210" t="s">
        <v>4755</v>
      </c>
      <c r="G1140" s="211" t="s">
        <v>720</v>
      </c>
      <c r="H1140" s="212">
        <v>1</v>
      </c>
      <c r="I1140" s="213"/>
      <c r="J1140" s="212">
        <f>ROUND(I1140*H1140,2)</f>
        <v>0</v>
      </c>
      <c r="K1140" s="210" t="s">
        <v>402</v>
      </c>
      <c r="L1140" s="214"/>
      <c r="M1140" s="215" t="s">
        <v>1</v>
      </c>
      <c r="N1140" s="216" t="s">
        <v>41</v>
      </c>
      <c r="O1140" s="57"/>
      <c r="P1140" s="183">
        <f>O1140*H1140</f>
        <v>0</v>
      </c>
      <c r="Q1140" s="183">
        <v>0</v>
      </c>
      <c r="R1140" s="183">
        <f>Q1140*H1140</f>
        <v>0</v>
      </c>
      <c r="S1140" s="183">
        <v>0</v>
      </c>
      <c r="T1140" s="184">
        <f>S1140*H1140</f>
        <v>0</v>
      </c>
      <c r="AR1140" s="14" t="s">
        <v>391</v>
      </c>
      <c r="AT1140" s="14" t="s">
        <v>422</v>
      </c>
      <c r="AU1140" s="14" t="s">
        <v>106</v>
      </c>
      <c r="AY1140" s="14" t="s">
        <v>310</v>
      </c>
      <c r="BE1140" s="185">
        <f>IF(N1140="základní",J1140,0)</f>
        <v>0</v>
      </c>
      <c r="BF1140" s="185">
        <f>IF(N1140="snížená",J1140,0)</f>
        <v>0</v>
      </c>
      <c r="BG1140" s="185">
        <f>IF(N1140="zákl. přenesená",J1140,0)</f>
        <v>0</v>
      </c>
      <c r="BH1140" s="185">
        <f>IF(N1140="sníž. přenesená",J1140,0)</f>
        <v>0</v>
      </c>
      <c r="BI1140" s="185">
        <f>IF(N1140="nulová",J1140,0)</f>
        <v>0</v>
      </c>
      <c r="BJ1140" s="14" t="s">
        <v>106</v>
      </c>
      <c r="BK1140" s="185">
        <f>ROUND(I1140*H1140,2)</f>
        <v>0</v>
      </c>
      <c r="BL1140" s="14" t="s">
        <v>314</v>
      </c>
      <c r="BM1140" s="14" t="s">
        <v>4756</v>
      </c>
    </row>
    <row r="1141" spans="2:51" s="11" customFormat="1" ht="11.25">
      <c r="B1141" s="186"/>
      <c r="C1141" s="187"/>
      <c r="D1141" s="188" t="s">
        <v>325</v>
      </c>
      <c r="E1141" s="189" t="s">
        <v>4757</v>
      </c>
      <c r="F1141" s="190" t="s">
        <v>77</v>
      </c>
      <c r="G1141" s="187"/>
      <c r="H1141" s="191">
        <v>1</v>
      </c>
      <c r="I1141" s="192"/>
      <c r="J1141" s="187"/>
      <c r="K1141" s="187"/>
      <c r="L1141" s="193"/>
      <c r="M1141" s="194"/>
      <c r="N1141" s="195"/>
      <c r="O1141" s="195"/>
      <c r="P1141" s="195"/>
      <c r="Q1141" s="195"/>
      <c r="R1141" s="195"/>
      <c r="S1141" s="195"/>
      <c r="T1141" s="196"/>
      <c r="AT1141" s="197" t="s">
        <v>325</v>
      </c>
      <c r="AU1141" s="197" t="s">
        <v>106</v>
      </c>
      <c r="AV1141" s="11" t="s">
        <v>106</v>
      </c>
      <c r="AW1141" s="11" t="s">
        <v>31</v>
      </c>
      <c r="AX1141" s="11" t="s">
        <v>77</v>
      </c>
      <c r="AY1141" s="197" t="s">
        <v>310</v>
      </c>
    </row>
    <row r="1142" spans="2:65" s="1" customFormat="1" ht="16.5" customHeight="1">
      <c r="B1142" s="31"/>
      <c r="C1142" s="208" t="s">
        <v>4758</v>
      </c>
      <c r="D1142" s="208" t="s">
        <v>422</v>
      </c>
      <c r="E1142" s="209" t="s">
        <v>1896</v>
      </c>
      <c r="F1142" s="210" t="s">
        <v>1897</v>
      </c>
      <c r="G1142" s="211" t="s">
        <v>720</v>
      </c>
      <c r="H1142" s="212">
        <v>3</v>
      </c>
      <c r="I1142" s="213"/>
      <c r="J1142" s="212">
        <f>ROUND(I1142*H1142,2)</f>
        <v>0</v>
      </c>
      <c r="K1142" s="210" t="s">
        <v>402</v>
      </c>
      <c r="L1142" s="214"/>
      <c r="M1142" s="215" t="s">
        <v>1</v>
      </c>
      <c r="N1142" s="216" t="s">
        <v>41</v>
      </c>
      <c r="O1142" s="57"/>
      <c r="P1142" s="183">
        <f>O1142*H1142</f>
        <v>0</v>
      </c>
      <c r="Q1142" s="183">
        <v>0</v>
      </c>
      <c r="R1142" s="183">
        <f>Q1142*H1142</f>
        <v>0</v>
      </c>
      <c r="S1142" s="183">
        <v>0</v>
      </c>
      <c r="T1142" s="184">
        <f>S1142*H1142</f>
        <v>0</v>
      </c>
      <c r="AR1142" s="14" t="s">
        <v>391</v>
      </c>
      <c r="AT1142" s="14" t="s">
        <v>422</v>
      </c>
      <c r="AU1142" s="14" t="s">
        <v>106</v>
      </c>
      <c r="AY1142" s="14" t="s">
        <v>310</v>
      </c>
      <c r="BE1142" s="185">
        <f>IF(N1142="základní",J1142,0)</f>
        <v>0</v>
      </c>
      <c r="BF1142" s="185">
        <f>IF(N1142="snížená",J1142,0)</f>
        <v>0</v>
      </c>
      <c r="BG1142" s="185">
        <f>IF(N1142="zákl. přenesená",J1142,0)</f>
        <v>0</v>
      </c>
      <c r="BH1142" s="185">
        <f>IF(N1142="sníž. přenesená",J1142,0)</f>
        <v>0</v>
      </c>
      <c r="BI1142" s="185">
        <f>IF(N1142="nulová",J1142,0)</f>
        <v>0</v>
      </c>
      <c r="BJ1142" s="14" t="s">
        <v>106</v>
      </c>
      <c r="BK1142" s="185">
        <f>ROUND(I1142*H1142,2)</f>
        <v>0</v>
      </c>
      <c r="BL1142" s="14" t="s">
        <v>314</v>
      </c>
      <c r="BM1142" s="14" t="s">
        <v>4759</v>
      </c>
    </row>
    <row r="1143" spans="2:51" s="11" customFormat="1" ht="11.25">
      <c r="B1143" s="186"/>
      <c r="C1143" s="187"/>
      <c r="D1143" s="188" t="s">
        <v>325</v>
      </c>
      <c r="E1143" s="189" t="s">
        <v>4760</v>
      </c>
      <c r="F1143" s="190" t="s">
        <v>344</v>
      </c>
      <c r="G1143" s="187"/>
      <c r="H1143" s="191">
        <v>3</v>
      </c>
      <c r="I1143" s="192"/>
      <c r="J1143" s="187"/>
      <c r="K1143" s="187"/>
      <c r="L1143" s="193"/>
      <c r="M1143" s="194"/>
      <c r="N1143" s="195"/>
      <c r="O1143" s="195"/>
      <c r="P1143" s="195"/>
      <c r="Q1143" s="195"/>
      <c r="R1143" s="195"/>
      <c r="S1143" s="195"/>
      <c r="T1143" s="196"/>
      <c r="AT1143" s="197" t="s">
        <v>325</v>
      </c>
      <c r="AU1143" s="197" t="s">
        <v>106</v>
      </c>
      <c r="AV1143" s="11" t="s">
        <v>106</v>
      </c>
      <c r="AW1143" s="11" t="s">
        <v>31</v>
      </c>
      <c r="AX1143" s="11" t="s">
        <v>77</v>
      </c>
      <c r="AY1143" s="197" t="s">
        <v>310</v>
      </c>
    </row>
    <row r="1144" spans="2:65" s="1" customFormat="1" ht="22.5" customHeight="1">
      <c r="B1144" s="31"/>
      <c r="C1144" s="175" t="s">
        <v>4761</v>
      </c>
      <c r="D1144" s="175" t="s">
        <v>317</v>
      </c>
      <c r="E1144" s="176" t="s">
        <v>1901</v>
      </c>
      <c r="F1144" s="177" t="s">
        <v>1902</v>
      </c>
      <c r="G1144" s="178" t="s">
        <v>422</v>
      </c>
      <c r="H1144" s="179">
        <v>39</v>
      </c>
      <c r="I1144" s="180"/>
      <c r="J1144" s="179">
        <f>ROUND(I1144*H1144,2)</f>
        <v>0</v>
      </c>
      <c r="K1144" s="177" t="s">
        <v>402</v>
      </c>
      <c r="L1144" s="35"/>
      <c r="M1144" s="181" t="s">
        <v>1</v>
      </c>
      <c r="N1144" s="182" t="s">
        <v>41</v>
      </c>
      <c r="O1144" s="57"/>
      <c r="P1144" s="183">
        <f>O1144*H1144</f>
        <v>0</v>
      </c>
      <c r="Q1144" s="183">
        <v>0</v>
      </c>
      <c r="R1144" s="183">
        <f>Q1144*H1144</f>
        <v>0</v>
      </c>
      <c r="S1144" s="183">
        <v>0</v>
      </c>
      <c r="T1144" s="184">
        <f>S1144*H1144</f>
        <v>0</v>
      </c>
      <c r="AR1144" s="14" t="s">
        <v>314</v>
      </c>
      <c r="AT1144" s="14" t="s">
        <v>317</v>
      </c>
      <c r="AU1144" s="14" t="s">
        <v>106</v>
      </c>
      <c r="AY1144" s="14" t="s">
        <v>310</v>
      </c>
      <c r="BE1144" s="185">
        <f>IF(N1144="základní",J1144,0)</f>
        <v>0</v>
      </c>
      <c r="BF1144" s="185">
        <f>IF(N1144="snížená",J1144,0)</f>
        <v>0</v>
      </c>
      <c r="BG1144" s="185">
        <f>IF(N1144="zákl. přenesená",J1144,0)</f>
        <v>0</v>
      </c>
      <c r="BH1144" s="185">
        <f>IF(N1144="sníž. přenesená",J1144,0)</f>
        <v>0</v>
      </c>
      <c r="BI1144" s="185">
        <f>IF(N1144="nulová",J1144,0)</f>
        <v>0</v>
      </c>
      <c r="BJ1144" s="14" t="s">
        <v>106</v>
      </c>
      <c r="BK1144" s="185">
        <f>ROUND(I1144*H1144,2)</f>
        <v>0</v>
      </c>
      <c r="BL1144" s="14" t="s">
        <v>314</v>
      </c>
      <c r="BM1144" s="14" t="s">
        <v>4762</v>
      </c>
    </row>
    <row r="1145" spans="2:51" s="11" customFormat="1" ht="11.25">
      <c r="B1145" s="186"/>
      <c r="C1145" s="187"/>
      <c r="D1145" s="188" t="s">
        <v>325</v>
      </c>
      <c r="E1145" s="189" t="s">
        <v>4763</v>
      </c>
      <c r="F1145" s="190" t="s">
        <v>4764</v>
      </c>
      <c r="G1145" s="187"/>
      <c r="H1145" s="191">
        <v>39</v>
      </c>
      <c r="I1145" s="192"/>
      <c r="J1145" s="187"/>
      <c r="K1145" s="187"/>
      <c r="L1145" s="193"/>
      <c r="M1145" s="194"/>
      <c r="N1145" s="195"/>
      <c r="O1145" s="195"/>
      <c r="P1145" s="195"/>
      <c r="Q1145" s="195"/>
      <c r="R1145" s="195"/>
      <c r="S1145" s="195"/>
      <c r="T1145" s="196"/>
      <c r="AT1145" s="197" t="s">
        <v>325</v>
      </c>
      <c r="AU1145" s="197" t="s">
        <v>106</v>
      </c>
      <c r="AV1145" s="11" t="s">
        <v>106</v>
      </c>
      <c r="AW1145" s="11" t="s">
        <v>31</v>
      </c>
      <c r="AX1145" s="11" t="s">
        <v>77</v>
      </c>
      <c r="AY1145" s="197" t="s">
        <v>310</v>
      </c>
    </row>
    <row r="1146" spans="2:65" s="1" customFormat="1" ht="22.5" customHeight="1">
      <c r="B1146" s="31"/>
      <c r="C1146" s="175" t="s">
        <v>4765</v>
      </c>
      <c r="D1146" s="175" t="s">
        <v>317</v>
      </c>
      <c r="E1146" s="176" t="s">
        <v>1906</v>
      </c>
      <c r="F1146" s="177" t="s">
        <v>1907</v>
      </c>
      <c r="G1146" s="178" t="s">
        <v>422</v>
      </c>
      <c r="H1146" s="179">
        <v>12</v>
      </c>
      <c r="I1146" s="180"/>
      <c r="J1146" s="179">
        <f>ROUND(I1146*H1146,2)</f>
        <v>0</v>
      </c>
      <c r="K1146" s="177" t="s">
        <v>402</v>
      </c>
      <c r="L1146" s="35"/>
      <c r="M1146" s="181" t="s">
        <v>1</v>
      </c>
      <c r="N1146" s="182" t="s">
        <v>41</v>
      </c>
      <c r="O1146" s="57"/>
      <c r="P1146" s="183">
        <f>O1146*H1146</f>
        <v>0</v>
      </c>
      <c r="Q1146" s="183">
        <v>0</v>
      </c>
      <c r="R1146" s="183">
        <f>Q1146*H1146</f>
        <v>0</v>
      </c>
      <c r="S1146" s="183">
        <v>0</v>
      </c>
      <c r="T1146" s="184">
        <f>S1146*H1146</f>
        <v>0</v>
      </c>
      <c r="AR1146" s="14" t="s">
        <v>314</v>
      </c>
      <c r="AT1146" s="14" t="s">
        <v>317</v>
      </c>
      <c r="AU1146" s="14" t="s">
        <v>106</v>
      </c>
      <c r="AY1146" s="14" t="s">
        <v>310</v>
      </c>
      <c r="BE1146" s="185">
        <f>IF(N1146="základní",J1146,0)</f>
        <v>0</v>
      </c>
      <c r="BF1146" s="185">
        <f>IF(N1146="snížená",J1146,0)</f>
        <v>0</v>
      </c>
      <c r="BG1146" s="185">
        <f>IF(N1146="zákl. přenesená",J1146,0)</f>
        <v>0</v>
      </c>
      <c r="BH1146" s="185">
        <f>IF(N1146="sníž. přenesená",J1146,0)</f>
        <v>0</v>
      </c>
      <c r="BI1146" s="185">
        <f>IF(N1146="nulová",J1146,0)</f>
        <v>0</v>
      </c>
      <c r="BJ1146" s="14" t="s">
        <v>106</v>
      </c>
      <c r="BK1146" s="185">
        <f>ROUND(I1146*H1146,2)</f>
        <v>0</v>
      </c>
      <c r="BL1146" s="14" t="s">
        <v>314</v>
      </c>
      <c r="BM1146" s="14" t="s">
        <v>4766</v>
      </c>
    </row>
    <row r="1147" spans="2:51" s="11" customFormat="1" ht="11.25">
      <c r="B1147" s="186"/>
      <c r="C1147" s="187"/>
      <c r="D1147" s="188" t="s">
        <v>325</v>
      </c>
      <c r="E1147" s="189" t="s">
        <v>4767</v>
      </c>
      <c r="F1147" s="190" t="s">
        <v>2215</v>
      </c>
      <c r="G1147" s="187"/>
      <c r="H1147" s="191">
        <v>12</v>
      </c>
      <c r="I1147" s="192"/>
      <c r="J1147" s="187"/>
      <c r="K1147" s="187"/>
      <c r="L1147" s="193"/>
      <c r="M1147" s="194"/>
      <c r="N1147" s="195"/>
      <c r="O1147" s="195"/>
      <c r="P1147" s="195"/>
      <c r="Q1147" s="195"/>
      <c r="R1147" s="195"/>
      <c r="S1147" s="195"/>
      <c r="T1147" s="196"/>
      <c r="AT1147" s="197" t="s">
        <v>325</v>
      </c>
      <c r="AU1147" s="197" t="s">
        <v>106</v>
      </c>
      <c r="AV1147" s="11" t="s">
        <v>106</v>
      </c>
      <c r="AW1147" s="11" t="s">
        <v>31</v>
      </c>
      <c r="AX1147" s="11" t="s">
        <v>77</v>
      </c>
      <c r="AY1147" s="197" t="s">
        <v>310</v>
      </c>
    </row>
    <row r="1148" spans="2:65" s="1" customFormat="1" ht="16.5" customHeight="1">
      <c r="B1148" s="31"/>
      <c r="C1148" s="208" t="s">
        <v>4768</v>
      </c>
      <c r="D1148" s="208" t="s">
        <v>422</v>
      </c>
      <c r="E1148" s="209" t="s">
        <v>1911</v>
      </c>
      <c r="F1148" s="210" t="s">
        <v>1912</v>
      </c>
      <c r="G1148" s="211" t="s">
        <v>720</v>
      </c>
      <c r="H1148" s="212">
        <v>6</v>
      </c>
      <c r="I1148" s="213"/>
      <c r="J1148" s="212">
        <f>ROUND(I1148*H1148,2)</f>
        <v>0</v>
      </c>
      <c r="K1148" s="210" t="s">
        <v>402</v>
      </c>
      <c r="L1148" s="214"/>
      <c r="M1148" s="215" t="s">
        <v>1</v>
      </c>
      <c r="N1148" s="216" t="s">
        <v>41</v>
      </c>
      <c r="O1148" s="57"/>
      <c r="P1148" s="183">
        <f>O1148*H1148</f>
        <v>0</v>
      </c>
      <c r="Q1148" s="183">
        <v>0</v>
      </c>
      <c r="R1148" s="183">
        <f>Q1148*H1148</f>
        <v>0</v>
      </c>
      <c r="S1148" s="183">
        <v>0</v>
      </c>
      <c r="T1148" s="184">
        <f>S1148*H1148</f>
        <v>0</v>
      </c>
      <c r="AR1148" s="14" t="s">
        <v>391</v>
      </c>
      <c r="AT1148" s="14" t="s">
        <v>422</v>
      </c>
      <c r="AU1148" s="14" t="s">
        <v>106</v>
      </c>
      <c r="AY1148" s="14" t="s">
        <v>310</v>
      </c>
      <c r="BE1148" s="185">
        <f>IF(N1148="základní",J1148,0)</f>
        <v>0</v>
      </c>
      <c r="BF1148" s="185">
        <f>IF(N1148="snížená",J1148,0)</f>
        <v>0</v>
      </c>
      <c r="BG1148" s="185">
        <f>IF(N1148="zákl. přenesená",J1148,0)</f>
        <v>0</v>
      </c>
      <c r="BH1148" s="185">
        <f>IF(N1148="sníž. přenesená",J1148,0)</f>
        <v>0</v>
      </c>
      <c r="BI1148" s="185">
        <f>IF(N1148="nulová",J1148,0)</f>
        <v>0</v>
      </c>
      <c r="BJ1148" s="14" t="s">
        <v>106</v>
      </c>
      <c r="BK1148" s="185">
        <f>ROUND(I1148*H1148,2)</f>
        <v>0</v>
      </c>
      <c r="BL1148" s="14" t="s">
        <v>314</v>
      </c>
      <c r="BM1148" s="14" t="s">
        <v>4769</v>
      </c>
    </row>
    <row r="1149" spans="2:51" s="11" customFormat="1" ht="11.25">
      <c r="B1149" s="186"/>
      <c r="C1149" s="187"/>
      <c r="D1149" s="188" t="s">
        <v>325</v>
      </c>
      <c r="E1149" s="189" t="s">
        <v>4770</v>
      </c>
      <c r="F1149" s="190" t="s">
        <v>380</v>
      </c>
      <c r="G1149" s="187"/>
      <c r="H1149" s="191">
        <v>6</v>
      </c>
      <c r="I1149" s="192"/>
      <c r="J1149" s="187"/>
      <c r="K1149" s="187"/>
      <c r="L1149" s="193"/>
      <c r="M1149" s="194"/>
      <c r="N1149" s="195"/>
      <c r="O1149" s="195"/>
      <c r="P1149" s="195"/>
      <c r="Q1149" s="195"/>
      <c r="R1149" s="195"/>
      <c r="S1149" s="195"/>
      <c r="T1149" s="196"/>
      <c r="AT1149" s="197" t="s">
        <v>325</v>
      </c>
      <c r="AU1149" s="197" t="s">
        <v>106</v>
      </c>
      <c r="AV1149" s="11" t="s">
        <v>106</v>
      </c>
      <c r="AW1149" s="11" t="s">
        <v>31</v>
      </c>
      <c r="AX1149" s="11" t="s">
        <v>77</v>
      </c>
      <c r="AY1149" s="197" t="s">
        <v>310</v>
      </c>
    </row>
    <row r="1150" spans="2:65" s="1" customFormat="1" ht="22.5" customHeight="1">
      <c r="B1150" s="31"/>
      <c r="C1150" s="175" t="s">
        <v>4771</v>
      </c>
      <c r="D1150" s="175" t="s">
        <v>317</v>
      </c>
      <c r="E1150" s="176" t="s">
        <v>2454</v>
      </c>
      <c r="F1150" s="177" t="s">
        <v>2455</v>
      </c>
      <c r="G1150" s="178" t="s">
        <v>1084</v>
      </c>
      <c r="H1150" s="179">
        <v>1</v>
      </c>
      <c r="I1150" s="180"/>
      <c r="J1150" s="179">
        <f>ROUND(I1150*H1150,2)</f>
        <v>0</v>
      </c>
      <c r="K1150" s="177" t="s">
        <v>321</v>
      </c>
      <c r="L1150" s="35"/>
      <c r="M1150" s="181" t="s">
        <v>1</v>
      </c>
      <c r="N1150" s="182" t="s">
        <v>41</v>
      </c>
      <c r="O1150" s="57"/>
      <c r="P1150" s="183">
        <f>O1150*H1150</f>
        <v>0</v>
      </c>
      <c r="Q1150" s="183">
        <v>0</v>
      </c>
      <c r="R1150" s="183">
        <f>Q1150*H1150</f>
        <v>0</v>
      </c>
      <c r="S1150" s="183">
        <v>0</v>
      </c>
      <c r="T1150" s="184">
        <f>S1150*H1150</f>
        <v>0</v>
      </c>
      <c r="AR1150" s="14" t="s">
        <v>314</v>
      </c>
      <c r="AT1150" s="14" t="s">
        <v>317</v>
      </c>
      <c r="AU1150" s="14" t="s">
        <v>106</v>
      </c>
      <c r="AY1150" s="14" t="s">
        <v>310</v>
      </c>
      <c r="BE1150" s="185">
        <f>IF(N1150="základní",J1150,0)</f>
        <v>0</v>
      </c>
      <c r="BF1150" s="185">
        <f>IF(N1150="snížená",J1150,0)</f>
        <v>0</v>
      </c>
      <c r="BG1150" s="185">
        <f>IF(N1150="zákl. přenesená",J1150,0)</f>
        <v>0</v>
      </c>
      <c r="BH1150" s="185">
        <f>IF(N1150="sníž. přenesená",J1150,0)</f>
        <v>0</v>
      </c>
      <c r="BI1150" s="185">
        <f>IF(N1150="nulová",J1150,0)</f>
        <v>0</v>
      </c>
      <c r="BJ1150" s="14" t="s">
        <v>106</v>
      </c>
      <c r="BK1150" s="185">
        <f>ROUND(I1150*H1150,2)</f>
        <v>0</v>
      </c>
      <c r="BL1150" s="14" t="s">
        <v>314</v>
      </c>
      <c r="BM1150" s="14" t="s">
        <v>4772</v>
      </c>
    </row>
    <row r="1151" spans="2:51" s="11" customFormat="1" ht="11.25">
      <c r="B1151" s="186"/>
      <c r="C1151" s="187"/>
      <c r="D1151" s="188" t="s">
        <v>325</v>
      </c>
      <c r="E1151" s="189" t="s">
        <v>4773</v>
      </c>
      <c r="F1151" s="190" t="s">
        <v>77</v>
      </c>
      <c r="G1151" s="187"/>
      <c r="H1151" s="191">
        <v>1</v>
      </c>
      <c r="I1151" s="192"/>
      <c r="J1151" s="187"/>
      <c r="K1151" s="187"/>
      <c r="L1151" s="193"/>
      <c r="M1151" s="217"/>
      <c r="N1151" s="218"/>
      <c r="O1151" s="218"/>
      <c r="P1151" s="218"/>
      <c r="Q1151" s="218"/>
      <c r="R1151" s="218"/>
      <c r="S1151" s="218"/>
      <c r="T1151" s="219"/>
      <c r="AT1151" s="197" t="s">
        <v>325</v>
      </c>
      <c r="AU1151" s="197" t="s">
        <v>106</v>
      </c>
      <c r="AV1151" s="11" t="s">
        <v>106</v>
      </c>
      <c r="AW1151" s="11" t="s">
        <v>31</v>
      </c>
      <c r="AX1151" s="11" t="s">
        <v>77</v>
      </c>
      <c r="AY1151" s="197" t="s">
        <v>310</v>
      </c>
    </row>
    <row r="1152" spans="2:12" s="1" customFormat="1" ht="6.95" customHeight="1">
      <c r="B1152" s="43"/>
      <c r="C1152" s="44"/>
      <c r="D1152" s="44"/>
      <c r="E1152" s="44"/>
      <c r="F1152" s="44"/>
      <c r="G1152" s="44"/>
      <c r="H1152" s="44"/>
      <c r="I1152" s="124"/>
      <c r="J1152" s="44"/>
      <c r="K1152" s="44"/>
      <c r="L1152" s="35"/>
    </row>
  </sheetData>
  <sheetProtection algorithmName="SHA-512" hashValue="tkSkdSStJVxLMQeCshQnYQQApo3LalFgp0smeyZNocbUeFdNQrnXKIjXqZ55rATdK+Bb4SaK5zf3eIO5DZkeuA==" saltValue="hOzrHPUNMdKOit3uXE545eeRioBEDwjLlMIzIJV3M7u11wVaL4rrVteMg3W0CJb/bgi95Fxd0kO4VwMaA3dOSA==" spinCount="100000" sheet="1" objects="1" scenarios="1" formatColumns="0" formatRows="0" autoFilter="0"/>
  <autoFilter ref="C113:K1151"/>
  <mergeCells count="9">
    <mergeCell ref="E50:H50"/>
    <mergeCell ref="E104:H104"/>
    <mergeCell ref="E106:H10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100</v>
      </c>
      <c r="AZ2" s="95" t="s">
        <v>1915</v>
      </c>
      <c r="BA2" s="95" t="s">
        <v>1915</v>
      </c>
      <c r="BB2" s="95" t="s">
        <v>1</v>
      </c>
      <c r="BC2" s="95" t="s">
        <v>1916</v>
      </c>
      <c r="BD2" s="95" t="s">
        <v>106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79</v>
      </c>
      <c r="AZ3" s="95" t="s">
        <v>4774</v>
      </c>
      <c r="BA3" s="95" t="s">
        <v>4774</v>
      </c>
      <c r="BB3" s="95" t="s">
        <v>1</v>
      </c>
      <c r="BC3" s="95" t="s">
        <v>371</v>
      </c>
      <c r="BD3" s="95" t="s">
        <v>106</v>
      </c>
    </row>
    <row r="4" spans="2:56" ht="24.95" customHeight="1">
      <c r="B4" s="17"/>
      <c r="D4" s="99" t="s">
        <v>109</v>
      </c>
      <c r="L4" s="17"/>
      <c r="M4" s="21" t="s">
        <v>10</v>
      </c>
      <c r="AT4" s="14" t="s">
        <v>4</v>
      </c>
      <c r="AZ4" s="95" t="s">
        <v>4775</v>
      </c>
      <c r="BA4" s="95" t="s">
        <v>4775</v>
      </c>
      <c r="BB4" s="95" t="s">
        <v>1</v>
      </c>
      <c r="BC4" s="95" t="s">
        <v>371</v>
      </c>
      <c r="BD4" s="95" t="s">
        <v>106</v>
      </c>
    </row>
    <row r="5" spans="2:56" ht="6.95" customHeight="1">
      <c r="B5" s="17"/>
      <c r="L5" s="17"/>
      <c r="AZ5" s="95" t="s">
        <v>412</v>
      </c>
      <c r="BA5" s="95" t="s">
        <v>412</v>
      </c>
      <c r="BB5" s="95" t="s">
        <v>1</v>
      </c>
      <c r="BC5" s="95" t="s">
        <v>371</v>
      </c>
      <c r="BD5" s="95" t="s">
        <v>106</v>
      </c>
    </row>
    <row r="6" spans="2:56" ht="12" customHeight="1">
      <c r="B6" s="17"/>
      <c r="D6" s="100" t="s">
        <v>15</v>
      </c>
      <c r="L6" s="17"/>
      <c r="AZ6" s="95" t="s">
        <v>1917</v>
      </c>
      <c r="BA6" s="95" t="s">
        <v>1917</v>
      </c>
      <c r="BB6" s="95" t="s">
        <v>1</v>
      </c>
      <c r="BC6" s="95" t="s">
        <v>371</v>
      </c>
      <c r="BD6" s="95" t="s">
        <v>106</v>
      </c>
    </row>
    <row r="7" spans="2:56" ht="16.5" customHeight="1">
      <c r="B7" s="17"/>
      <c r="E7" s="265" t="str">
        <f>'Rekapitulace stavby'!K6</f>
        <v>Klatovy bytový dům č. p. 391 392 393 - stavební úpravy</v>
      </c>
      <c r="F7" s="266"/>
      <c r="G7" s="266"/>
      <c r="H7" s="266"/>
      <c r="L7" s="17"/>
      <c r="AZ7" s="95" t="s">
        <v>1918</v>
      </c>
      <c r="BA7" s="95" t="s">
        <v>1918</v>
      </c>
      <c r="BB7" s="95" t="s">
        <v>1</v>
      </c>
      <c r="BC7" s="95" t="s">
        <v>398</v>
      </c>
      <c r="BD7" s="95" t="s">
        <v>106</v>
      </c>
    </row>
    <row r="8" spans="2:56" s="1" customFormat="1" ht="12" customHeight="1">
      <c r="B8" s="35"/>
      <c r="D8" s="100" t="s">
        <v>118</v>
      </c>
      <c r="I8" s="101"/>
      <c r="L8" s="35"/>
      <c r="AZ8" s="95" t="s">
        <v>1919</v>
      </c>
      <c r="BA8" s="95" t="s">
        <v>1919</v>
      </c>
      <c r="BB8" s="95" t="s">
        <v>1</v>
      </c>
      <c r="BC8" s="95" t="s">
        <v>398</v>
      </c>
      <c r="BD8" s="95" t="s">
        <v>106</v>
      </c>
    </row>
    <row r="9" spans="2:12" s="1" customFormat="1" ht="36.95" customHeight="1">
      <c r="B9" s="35"/>
      <c r="E9" s="267" t="s">
        <v>4776</v>
      </c>
      <c r="F9" s="268"/>
      <c r="G9" s="268"/>
      <c r="H9" s="268"/>
      <c r="I9" s="101"/>
      <c r="L9" s="35"/>
    </row>
    <row r="10" spans="2:12" s="1" customFormat="1" ht="11.25">
      <c r="B10" s="35"/>
      <c r="I10" s="101"/>
      <c r="L10" s="35"/>
    </row>
    <row r="11" spans="2:12" s="1" customFormat="1" ht="12" customHeight="1">
      <c r="B11" s="35"/>
      <c r="D11" s="100" t="s">
        <v>17</v>
      </c>
      <c r="F11" s="14" t="s">
        <v>1</v>
      </c>
      <c r="I11" s="102" t="s">
        <v>18</v>
      </c>
      <c r="J11" s="14" t="s">
        <v>1</v>
      </c>
      <c r="L11" s="35"/>
    </row>
    <row r="12" spans="2:12" s="1" customFormat="1" ht="12" customHeight="1">
      <c r="B12" s="35"/>
      <c r="D12" s="100" t="s">
        <v>19</v>
      </c>
      <c r="F12" s="14" t="s">
        <v>20</v>
      </c>
      <c r="I12" s="102" t="s">
        <v>21</v>
      </c>
      <c r="J12" s="103" t="str">
        <f>'Rekapitulace stavby'!AN8</f>
        <v>30. 4. 2019</v>
      </c>
      <c r="L12" s="35"/>
    </row>
    <row r="13" spans="2:12" s="1" customFormat="1" ht="10.9" customHeight="1">
      <c r="B13" s="35"/>
      <c r="I13" s="101"/>
      <c r="L13" s="35"/>
    </row>
    <row r="14" spans="2:12" s="1" customFormat="1" ht="12" customHeight="1">
      <c r="B14" s="35"/>
      <c r="D14" s="100" t="s">
        <v>23</v>
      </c>
      <c r="I14" s="102" t="s">
        <v>24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Klatovy, nám. Míru 62, Klatovy I, 339 01</v>
      </c>
      <c r="I15" s="102" t="s">
        <v>26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1"/>
      <c r="L16" s="35"/>
    </row>
    <row r="17" spans="2:12" s="1" customFormat="1" ht="12" customHeight="1">
      <c r="B17" s="35"/>
      <c r="D17" s="100" t="s">
        <v>27</v>
      </c>
      <c r="I17" s="102" t="s">
        <v>24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9" t="str">
        <f>'Rekapitulace stavby'!E14</f>
        <v>Vyplň údaj</v>
      </c>
      <c r="F18" s="270"/>
      <c r="G18" s="270"/>
      <c r="H18" s="270"/>
      <c r="I18" s="102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1"/>
      <c r="L19" s="35"/>
    </row>
    <row r="20" spans="2:12" s="1" customFormat="1" ht="12" customHeight="1">
      <c r="B20" s="35"/>
      <c r="D20" s="100" t="s">
        <v>29</v>
      </c>
      <c r="I20" s="102" t="s">
        <v>24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Atelier U5 s.r.o., K Zaječímu vrchu 904, Klatovy </v>
      </c>
      <c r="I21" s="102" t="s">
        <v>26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1"/>
      <c r="L22" s="35"/>
    </row>
    <row r="23" spans="2:12" s="1" customFormat="1" ht="12" customHeight="1">
      <c r="B23" s="35"/>
      <c r="D23" s="100" t="s">
        <v>32</v>
      </c>
      <c r="I23" s="102" t="s">
        <v>24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102" t="s">
        <v>26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1"/>
      <c r="L25" s="35"/>
    </row>
    <row r="26" spans="2:12" s="1" customFormat="1" ht="12" customHeight="1">
      <c r="B26" s="35"/>
      <c r="D26" s="100" t="s">
        <v>33</v>
      </c>
      <c r="I26" s="101"/>
      <c r="L26" s="35"/>
    </row>
    <row r="27" spans="2:12" s="6" customFormat="1" ht="16.5" customHeight="1">
      <c r="B27" s="104"/>
      <c r="E27" s="271" t="s">
        <v>1</v>
      </c>
      <c r="F27" s="271"/>
      <c r="G27" s="271"/>
      <c r="H27" s="271"/>
      <c r="I27" s="105"/>
      <c r="L27" s="104"/>
    </row>
    <row r="28" spans="2:12" s="1" customFormat="1" ht="6.95" customHeight="1">
      <c r="B28" s="35"/>
      <c r="I28" s="101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7"/>
      <c r="J29" s="53"/>
      <c r="K29" s="53"/>
      <c r="L29" s="35"/>
    </row>
    <row r="30" spans="2:12" s="1" customFormat="1" ht="25.35" customHeight="1">
      <c r="B30" s="35"/>
      <c r="D30" s="108" t="s">
        <v>35</v>
      </c>
      <c r="I30" s="101"/>
      <c r="J30" s="109">
        <f>ROUND(J100,2)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7"/>
      <c r="J31" s="53"/>
      <c r="K31" s="53"/>
      <c r="L31" s="35"/>
    </row>
    <row r="32" spans="2:12" s="1" customFormat="1" ht="14.45" customHeight="1">
      <c r="B32" s="35"/>
      <c r="F32" s="110" t="s">
        <v>37</v>
      </c>
      <c r="I32" s="111" t="s">
        <v>36</v>
      </c>
      <c r="J32" s="110" t="s">
        <v>38</v>
      </c>
      <c r="L32" s="35"/>
    </row>
    <row r="33" spans="2:12" s="1" customFormat="1" ht="14.45" customHeight="1">
      <c r="B33" s="35"/>
      <c r="D33" s="100" t="s">
        <v>39</v>
      </c>
      <c r="E33" s="100" t="s">
        <v>40</v>
      </c>
      <c r="F33" s="112">
        <f>ROUND((SUM(BE100:BE368)),2)</f>
        <v>0</v>
      </c>
      <c r="I33" s="113">
        <v>0.21</v>
      </c>
      <c r="J33" s="112">
        <f>ROUND(((SUM(BE100:BE368))*I33),2)</f>
        <v>0</v>
      </c>
      <c r="L33" s="35"/>
    </row>
    <row r="34" spans="2:12" s="1" customFormat="1" ht="14.45" customHeight="1">
      <c r="B34" s="35"/>
      <c r="E34" s="100" t="s">
        <v>41</v>
      </c>
      <c r="F34" s="112">
        <f>ROUND((SUM(BF100:BF368)),2)</f>
        <v>0</v>
      </c>
      <c r="I34" s="113">
        <v>0.15</v>
      </c>
      <c r="J34" s="112">
        <f>ROUND(((SUM(BF100:BF368))*I34),2)</f>
        <v>0</v>
      </c>
      <c r="L34" s="35"/>
    </row>
    <row r="35" spans="2:12" s="1" customFormat="1" ht="14.45" customHeight="1" hidden="1">
      <c r="B35" s="35"/>
      <c r="E35" s="100" t="s">
        <v>42</v>
      </c>
      <c r="F35" s="112">
        <f>ROUND((SUM(BG100:BG368)),2)</f>
        <v>0</v>
      </c>
      <c r="I35" s="113">
        <v>0.21</v>
      </c>
      <c r="J35" s="112">
        <f>0</f>
        <v>0</v>
      </c>
      <c r="L35" s="35"/>
    </row>
    <row r="36" spans="2:12" s="1" customFormat="1" ht="14.45" customHeight="1" hidden="1">
      <c r="B36" s="35"/>
      <c r="E36" s="100" t="s">
        <v>43</v>
      </c>
      <c r="F36" s="112">
        <f>ROUND((SUM(BH100:BH368)),2)</f>
        <v>0</v>
      </c>
      <c r="I36" s="113">
        <v>0.15</v>
      </c>
      <c r="J36" s="112">
        <f>0</f>
        <v>0</v>
      </c>
      <c r="L36" s="35"/>
    </row>
    <row r="37" spans="2:12" s="1" customFormat="1" ht="14.45" customHeight="1" hidden="1">
      <c r="B37" s="35"/>
      <c r="E37" s="100" t="s">
        <v>44</v>
      </c>
      <c r="F37" s="112">
        <f>ROUND((SUM(BI100:BI368)),2)</f>
        <v>0</v>
      </c>
      <c r="I37" s="113">
        <v>0</v>
      </c>
      <c r="J37" s="112">
        <f>0</f>
        <v>0</v>
      </c>
      <c r="L37" s="35"/>
    </row>
    <row r="38" spans="2:12" s="1" customFormat="1" ht="6.95" customHeight="1">
      <c r="B38" s="35"/>
      <c r="I38" s="101"/>
      <c r="L38" s="35"/>
    </row>
    <row r="39" spans="2:12" s="1" customFormat="1" ht="25.35" customHeight="1">
      <c r="B39" s="35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5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5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5"/>
    </row>
    <row r="45" spans="2:12" s="1" customFormat="1" ht="24.95" customHeight="1">
      <c r="B45" s="31"/>
      <c r="C45" s="20" t="s">
        <v>183</v>
      </c>
      <c r="D45" s="32"/>
      <c r="E45" s="32"/>
      <c r="F45" s="32"/>
      <c r="G45" s="32"/>
      <c r="H45" s="32"/>
      <c r="I45" s="101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1"/>
      <c r="J46" s="32"/>
      <c r="K46" s="32"/>
      <c r="L46" s="35"/>
    </row>
    <row r="47" spans="2:12" s="1" customFormat="1" ht="12" customHeight="1">
      <c r="B47" s="31"/>
      <c r="C47" s="26" t="s">
        <v>15</v>
      </c>
      <c r="D47" s="32"/>
      <c r="E47" s="32"/>
      <c r="F47" s="32"/>
      <c r="G47" s="32"/>
      <c r="H47" s="32"/>
      <c r="I47" s="101"/>
      <c r="J47" s="32"/>
      <c r="K47" s="32"/>
      <c r="L47" s="35"/>
    </row>
    <row r="48" spans="2:12" s="1" customFormat="1" ht="16.5" customHeight="1">
      <c r="B48" s="31"/>
      <c r="C48" s="32"/>
      <c r="D48" s="32"/>
      <c r="E48" s="272" t="str">
        <f>E7</f>
        <v>Klatovy bytový dům č. p. 391 392 393 - stavební úpravy</v>
      </c>
      <c r="F48" s="273"/>
      <c r="G48" s="273"/>
      <c r="H48" s="273"/>
      <c r="I48" s="101"/>
      <c r="J48" s="32"/>
      <c r="K48" s="32"/>
      <c r="L48" s="35"/>
    </row>
    <row r="49" spans="2:12" s="1" customFormat="1" ht="12" customHeight="1">
      <c r="B49" s="31"/>
      <c r="C49" s="26" t="s">
        <v>118</v>
      </c>
      <c r="D49" s="32"/>
      <c r="E49" s="32"/>
      <c r="F49" s="32"/>
      <c r="G49" s="32"/>
      <c r="H49" s="32"/>
      <c r="I49" s="101"/>
      <c r="J49" s="32"/>
      <c r="K49" s="32"/>
      <c r="L49" s="35"/>
    </row>
    <row r="50" spans="2:12" s="1" customFormat="1" ht="16.5" customHeight="1">
      <c r="B50" s="31"/>
      <c r="C50" s="32"/>
      <c r="D50" s="32"/>
      <c r="E50" s="244" t="str">
        <f>E9</f>
        <v>03-2 - SO 03-2 Bytový dům č. p. 393 - nezpůsobilé náklady</v>
      </c>
      <c r="F50" s="243"/>
      <c r="G50" s="243"/>
      <c r="H50" s="243"/>
      <c r="I50" s="101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1"/>
      <c r="J51" s="32"/>
      <c r="K51" s="32"/>
      <c r="L51" s="35"/>
    </row>
    <row r="52" spans="2:12" s="1" customFormat="1" ht="12" customHeight="1">
      <c r="B52" s="31"/>
      <c r="C52" s="26" t="s">
        <v>19</v>
      </c>
      <c r="D52" s="32"/>
      <c r="E52" s="32"/>
      <c r="F52" s="24" t="str">
        <f>F12</f>
        <v xml:space="preserve"> </v>
      </c>
      <c r="G52" s="32"/>
      <c r="H52" s="32"/>
      <c r="I52" s="102" t="s">
        <v>21</v>
      </c>
      <c r="J52" s="52" t="str">
        <f>IF(J12="","",J12)</f>
        <v>30. 4. 2019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1"/>
      <c r="J53" s="32"/>
      <c r="K53" s="32"/>
      <c r="L53" s="35"/>
    </row>
    <row r="54" spans="2:12" s="1" customFormat="1" ht="24.95" customHeight="1">
      <c r="B54" s="31"/>
      <c r="C54" s="26" t="s">
        <v>23</v>
      </c>
      <c r="D54" s="32"/>
      <c r="E54" s="32"/>
      <c r="F54" s="24" t="str">
        <f>E15</f>
        <v>Město Klatovy, nám. Míru 62, Klatovy I, 339 01</v>
      </c>
      <c r="G54" s="32"/>
      <c r="H54" s="32"/>
      <c r="I54" s="102" t="s">
        <v>29</v>
      </c>
      <c r="J54" s="29" t="str">
        <f>E21</f>
        <v xml:space="preserve">Atelier U5 s.r.o., K Zaječímu vrchu 904, Klatovy </v>
      </c>
      <c r="K54" s="32"/>
      <c r="L54" s="35"/>
    </row>
    <row r="55" spans="2:12" s="1" customFormat="1" ht="13.7" customHeight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102" t="s">
        <v>32</v>
      </c>
      <c r="J55" s="29" t="str">
        <f>E24</f>
        <v xml:space="preserve"> 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1"/>
      <c r="J56" s="32"/>
      <c r="K56" s="32"/>
      <c r="L56" s="35"/>
    </row>
    <row r="57" spans="2:12" s="1" customFormat="1" ht="29.25" customHeight="1">
      <c r="B57" s="31"/>
      <c r="C57" s="128" t="s">
        <v>198</v>
      </c>
      <c r="D57" s="129"/>
      <c r="E57" s="129"/>
      <c r="F57" s="129"/>
      <c r="G57" s="129"/>
      <c r="H57" s="129"/>
      <c r="I57" s="130"/>
      <c r="J57" s="131" t="s">
        <v>199</v>
      </c>
      <c r="K57" s="129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1"/>
      <c r="J58" s="32"/>
      <c r="K58" s="32"/>
      <c r="L58" s="35"/>
    </row>
    <row r="59" spans="2:47" s="1" customFormat="1" ht="22.9" customHeight="1">
      <c r="B59" s="31"/>
      <c r="C59" s="132" t="s">
        <v>204</v>
      </c>
      <c r="D59" s="32"/>
      <c r="E59" s="32"/>
      <c r="F59" s="32"/>
      <c r="G59" s="32"/>
      <c r="H59" s="32"/>
      <c r="I59" s="101"/>
      <c r="J59" s="70">
        <f>J100</f>
        <v>0</v>
      </c>
      <c r="K59" s="32"/>
      <c r="L59" s="35"/>
      <c r="AU59" s="14" t="s">
        <v>79</v>
      </c>
    </row>
    <row r="60" spans="2:12" s="7" customFormat="1" ht="24.95" customHeight="1">
      <c r="B60" s="133"/>
      <c r="C60" s="134"/>
      <c r="D60" s="135" t="s">
        <v>1921</v>
      </c>
      <c r="E60" s="136"/>
      <c r="F60" s="136"/>
      <c r="G60" s="136"/>
      <c r="H60" s="136"/>
      <c r="I60" s="137"/>
      <c r="J60" s="138">
        <f>J101</f>
        <v>0</v>
      </c>
      <c r="K60" s="134"/>
      <c r="L60" s="139"/>
    </row>
    <row r="61" spans="2:12" s="8" customFormat="1" ht="19.9" customHeight="1">
      <c r="B61" s="141"/>
      <c r="C61" s="142"/>
      <c r="D61" s="143" t="s">
        <v>210</v>
      </c>
      <c r="E61" s="144"/>
      <c r="F61" s="144"/>
      <c r="G61" s="144"/>
      <c r="H61" s="144"/>
      <c r="I61" s="145"/>
      <c r="J61" s="146">
        <f>J102</f>
        <v>0</v>
      </c>
      <c r="K61" s="142"/>
      <c r="L61" s="147"/>
    </row>
    <row r="62" spans="2:12" s="8" customFormat="1" ht="19.9" customHeight="1">
      <c r="B62" s="141"/>
      <c r="C62" s="142"/>
      <c r="D62" s="143" t="s">
        <v>222</v>
      </c>
      <c r="E62" s="144"/>
      <c r="F62" s="144"/>
      <c r="G62" s="144"/>
      <c r="H62" s="144"/>
      <c r="I62" s="145"/>
      <c r="J62" s="146">
        <f>J106</f>
        <v>0</v>
      </c>
      <c r="K62" s="142"/>
      <c r="L62" s="147"/>
    </row>
    <row r="63" spans="2:12" s="8" customFormat="1" ht="19.9" customHeight="1">
      <c r="B63" s="141"/>
      <c r="C63" s="142"/>
      <c r="D63" s="143" t="s">
        <v>224</v>
      </c>
      <c r="E63" s="144"/>
      <c r="F63" s="144"/>
      <c r="G63" s="144"/>
      <c r="H63" s="144"/>
      <c r="I63" s="145"/>
      <c r="J63" s="146">
        <f>J113</f>
        <v>0</v>
      </c>
      <c r="K63" s="142"/>
      <c r="L63" s="147"/>
    </row>
    <row r="64" spans="2:12" s="8" customFormat="1" ht="19.9" customHeight="1">
      <c r="B64" s="141"/>
      <c r="C64" s="142"/>
      <c r="D64" s="143" t="s">
        <v>226</v>
      </c>
      <c r="E64" s="144"/>
      <c r="F64" s="144"/>
      <c r="G64" s="144"/>
      <c r="H64" s="144"/>
      <c r="I64" s="145"/>
      <c r="J64" s="146">
        <f>J122</f>
        <v>0</v>
      </c>
      <c r="K64" s="142"/>
      <c r="L64" s="147"/>
    </row>
    <row r="65" spans="2:12" s="8" customFormat="1" ht="19.9" customHeight="1">
      <c r="B65" s="141"/>
      <c r="C65" s="142"/>
      <c r="D65" s="143" t="s">
        <v>228</v>
      </c>
      <c r="E65" s="144"/>
      <c r="F65" s="144"/>
      <c r="G65" s="144"/>
      <c r="H65" s="144"/>
      <c r="I65" s="145"/>
      <c r="J65" s="146">
        <f>J124</f>
        <v>0</v>
      </c>
      <c r="K65" s="142"/>
      <c r="L65" s="147"/>
    </row>
    <row r="66" spans="2:12" s="7" customFormat="1" ht="24.95" customHeight="1">
      <c r="B66" s="133"/>
      <c r="C66" s="134"/>
      <c r="D66" s="135" t="s">
        <v>233</v>
      </c>
      <c r="E66" s="136"/>
      <c r="F66" s="136"/>
      <c r="G66" s="136"/>
      <c r="H66" s="136"/>
      <c r="I66" s="137"/>
      <c r="J66" s="138">
        <f>J126</f>
        <v>0</v>
      </c>
      <c r="K66" s="134"/>
      <c r="L66" s="139"/>
    </row>
    <row r="67" spans="2:12" s="8" customFormat="1" ht="19.9" customHeight="1">
      <c r="B67" s="141"/>
      <c r="C67" s="142"/>
      <c r="D67" s="143" t="s">
        <v>242</v>
      </c>
      <c r="E67" s="144"/>
      <c r="F67" s="144"/>
      <c r="G67" s="144"/>
      <c r="H67" s="144"/>
      <c r="I67" s="145"/>
      <c r="J67" s="146">
        <f>J127</f>
        <v>0</v>
      </c>
      <c r="K67" s="142"/>
      <c r="L67" s="147"/>
    </row>
    <row r="68" spans="2:12" s="8" customFormat="1" ht="19.9" customHeight="1">
      <c r="B68" s="141"/>
      <c r="C68" s="142"/>
      <c r="D68" s="143" t="s">
        <v>1922</v>
      </c>
      <c r="E68" s="144"/>
      <c r="F68" s="144"/>
      <c r="G68" s="144"/>
      <c r="H68" s="144"/>
      <c r="I68" s="145"/>
      <c r="J68" s="146">
        <f>J144</f>
        <v>0</v>
      </c>
      <c r="K68" s="142"/>
      <c r="L68" s="147"/>
    </row>
    <row r="69" spans="2:12" s="8" customFormat="1" ht="19.9" customHeight="1">
      <c r="B69" s="141"/>
      <c r="C69" s="142"/>
      <c r="D69" s="143" t="s">
        <v>4777</v>
      </c>
      <c r="E69" s="144"/>
      <c r="F69" s="144"/>
      <c r="G69" s="144"/>
      <c r="H69" s="144"/>
      <c r="I69" s="145"/>
      <c r="J69" s="146">
        <f>J166</f>
        <v>0</v>
      </c>
      <c r="K69" s="142"/>
      <c r="L69" s="147"/>
    </row>
    <row r="70" spans="2:12" s="8" customFormat="1" ht="19.9" customHeight="1">
      <c r="B70" s="141"/>
      <c r="C70" s="142"/>
      <c r="D70" s="143" t="s">
        <v>1924</v>
      </c>
      <c r="E70" s="144"/>
      <c r="F70" s="144"/>
      <c r="G70" s="144"/>
      <c r="H70" s="144"/>
      <c r="I70" s="145"/>
      <c r="J70" s="146">
        <f>J191</f>
        <v>0</v>
      </c>
      <c r="K70" s="142"/>
      <c r="L70" s="147"/>
    </row>
    <row r="71" spans="2:12" s="8" customFormat="1" ht="19.9" customHeight="1">
      <c r="B71" s="141"/>
      <c r="C71" s="142"/>
      <c r="D71" s="143" t="s">
        <v>1925</v>
      </c>
      <c r="E71" s="144"/>
      <c r="F71" s="144"/>
      <c r="G71" s="144"/>
      <c r="H71" s="144"/>
      <c r="I71" s="145"/>
      <c r="J71" s="146">
        <f>J226</f>
        <v>0</v>
      </c>
      <c r="K71" s="142"/>
      <c r="L71" s="147"/>
    </row>
    <row r="72" spans="2:12" s="8" customFormat="1" ht="19.9" customHeight="1">
      <c r="B72" s="141"/>
      <c r="C72" s="142"/>
      <c r="D72" s="143" t="s">
        <v>262</v>
      </c>
      <c r="E72" s="144"/>
      <c r="F72" s="144"/>
      <c r="G72" s="144"/>
      <c r="H72" s="144"/>
      <c r="I72" s="145"/>
      <c r="J72" s="146">
        <f>J250</f>
        <v>0</v>
      </c>
      <c r="K72" s="142"/>
      <c r="L72" s="147"/>
    </row>
    <row r="73" spans="2:12" s="8" customFormat="1" ht="19.9" customHeight="1">
      <c r="B73" s="141"/>
      <c r="C73" s="142"/>
      <c r="D73" s="143" t="s">
        <v>1926</v>
      </c>
      <c r="E73" s="144"/>
      <c r="F73" s="144"/>
      <c r="G73" s="144"/>
      <c r="H73" s="144"/>
      <c r="I73" s="145"/>
      <c r="J73" s="146">
        <f>J269</f>
        <v>0</v>
      </c>
      <c r="K73" s="142"/>
      <c r="L73" s="147"/>
    </row>
    <row r="74" spans="2:12" s="8" customFormat="1" ht="19.9" customHeight="1">
      <c r="B74" s="141"/>
      <c r="C74" s="142"/>
      <c r="D74" s="143" t="s">
        <v>1927</v>
      </c>
      <c r="E74" s="144"/>
      <c r="F74" s="144"/>
      <c r="G74" s="144"/>
      <c r="H74" s="144"/>
      <c r="I74" s="145"/>
      <c r="J74" s="146">
        <f>J278</f>
        <v>0</v>
      </c>
      <c r="K74" s="142"/>
      <c r="L74" s="147"/>
    </row>
    <row r="75" spans="2:12" s="7" customFormat="1" ht="24.95" customHeight="1">
      <c r="B75" s="133"/>
      <c r="C75" s="134"/>
      <c r="D75" s="135" t="s">
        <v>270</v>
      </c>
      <c r="E75" s="136"/>
      <c r="F75" s="136"/>
      <c r="G75" s="136"/>
      <c r="H75" s="136"/>
      <c r="I75" s="137"/>
      <c r="J75" s="138">
        <f>J287</f>
        <v>0</v>
      </c>
      <c r="K75" s="134"/>
      <c r="L75" s="139"/>
    </row>
    <row r="76" spans="2:12" s="8" customFormat="1" ht="19.9" customHeight="1">
      <c r="B76" s="141"/>
      <c r="C76" s="142"/>
      <c r="D76" s="143" t="s">
        <v>1928</v>
      </c>
      <c r="E76" s="144"/>
      <c r="F76" s="144"/>
      <c r="G76" s="144"/>
      <c r="H76" s="144"/>
      <c r="I76" s="145"/>
      <c r="J76" s="146">
        <f>J288</f>
        <v>0</v>
      </c>
      <c r="K76" s="142"/>
      <c r="L76" s="147"/>
    </row>
    <row r="77" spans="2:12" s="7" customFormat="1" ht="24.95" customHeight="1">
      <c r="B77" s="133"/>
      <c r="C77" s="134"/>
      <c r="D77" s="135" t="s">
        <v>1929</v>
      </c>
      <c r="E77" s="136"/>
      <c r="F77" s="136"/>
      <c r="G77" s="136"/>
      <c r="H77" s="136"/>
      <c r="I77" s="137"/>
      <c r="J77" s="138">
        <f>J361</f>
        <v>0</v>
      </c>
      <c r="K77" s="134"/>
      <c r="L77" s="139"/>
    </row>
    <row r="78" spans="2:12" s="8" customFormat="1" ht="19.9" customHeight="1">
      <c r="B78" s="141"/>
      <c r="C78" s="142"/>
      <c r="D78" s="143" t="s">
        <v>1930</v>
      </c>
      <c r="E78" s="144"/>
      <c r="F78" s="144"/>
      <c r="G78" s="144"/>
      <c r="H78" s="144"/>
      <c r="I78" s="145"/>
      <c r="J78" s="146">
        <f>J362</f>
        <v>0</v>
      </c>
      <c r="K78" s="142"/>
      <c r="L78" s="147"/>
    </row>
    <row r="79" spans="2:12" s="8" customFormat="1" ht="19.9" customHeight="1">
      <c r="B79" s="141"/>
      <c r="C79" s="142"/>
      <c r="D79" s="143" t="s">
        <v>1931</v>
      </c>
      <c r="E79" s="144"/>
      <c r="F79" s="144"/>
      <c r="G79" s="144"/>
      <c r="H79" s="144"/>
      <c r="I79" s="145"/>
      <c r="J79" s="146">
        <f>J364</f>
        <v>0</v>
      </c>
      <c r="K79" s="142"/>
      <c r="L79" s="147"/>
    </row>
    <row r="80" spans="2:12" s="8" customFormat="1" ht="19.9" customHeight="1">
      <c r="B80" s="141"/>
      <c r="C80" s="142"/>
      <c r="D80" s="143" t="s">
        <v>1932</v>
      </c>
      <c r="E80" s="144"/>
      <c r="F80" s="144"/>
      <c r="G80" s="144"/>
      <c r="H80" s="144"/>
      <c r="I80" s="145"/>
      <c r="J80" s="146">
        <f>J366</f>
        <v>0</v>
      </c>
      <c r="K80" s="142"/>
      <c r="L80" s="147"/>
    </row>
    <row r="81" spans="2:12" s="1" customFormat="1" ht="21.75" customHeight="1">
      <c r="B81" s="31"/>
      <c r="C81" s="32"/>
      <c r="D81" s="32"/>
      <c r="E81" s="32"/>
      <c r="F81" s="32"/>
      <c r="G81" s="32"/>
      <c r="H81" s="32"/>
      <c r="I81" s="101"/>
      <c r="J81" s="32"/>
      <c r="K81" s="32"/>
      <c r="L81" s="35"/>
    </row>
    <row r="82" spans="2:12" s="1" customFormat="1" ht="6.95" customHeight="1">
      <c r="B82" s="43"/>
      <c r="C82" s="44"/>
      <c r="D82" s="44"/>
      <c r="E82" s="44"/>
      <c r="F82" s="44"/>
      <c r="G82" s="44"/>
      <c r="H82" s="44"/>
      <c r="I82" s="124"/>
      <c r="J82" s="44"/>
      <c r="K82" s="44"/>
      <c r="L82" s="35"/>
    </row>
    <row r="86" spans="2:12" s="1" customFormat="1" ht="6.95" customHeight="1">
      <c r="B86" s="45"/>
      <c r="C86" s="46"/>
      <c r="D86" s="46"/>
      <c r="E86" s="46"/>
      <c r="F86" s="46"/>
      <c r="G86" s="46"/>
      <c r="H86" s="46"/>
      <c r="I86" s="127"/>
      <c r="J86" s="46"/>
      <c r="K86" s="46"/>
      <c r="L86" s="35"/>
    </row>
    <row r="87" spans="2:12" s="1" customFormat="1" ht="24.95" customHeight="1">
      <c r="B87" s="31"/>
      <c r="C87" s="20" t="s">
        <v>280</v>
      </c>
      <c r="D87" s="32"/>
      <c r="E87" s="32"/>
      <c r="F87" s="32"/>
      <c r="G87" s="32"/>
      <c r="H87" s="32"/>
      <c r="I87" s="101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1"/>
      <c r="J88" s="32"/>
      <c r="K88" s="32"/>
      <c r="L88" s="35"/>
    </row>
    <row r="89" spans="2:12" s="1" customFormat="1" ht="12" customHeight="1">
      <c r="B89" s="31"/>
      <c r="C89" s="26" t="s">
        <v>15</v>
      </c>
      <c r="D89" s="32"/>
      <c r="E89" s="32"/>
      <c r="F89" s="32"/>
      <c r="G89" s="32"/>
      <c r="H89" s="32"/>
      <c r="I89" s="101"/>
      <c r="J89" s="32"/>
      <c r="K89" s="32"/>
      <c r="L89" s="35"/>
    </row>
    <row r="90" spans="2:12" s="1" customFormat="1" ht="16.5" customHeight="1">
      <c r="B90" s="31"/>
      <c r="C90" s="32"/>
      <c r="D90" s="32"/>
      <c r="E90" s="272" t="str">
        <f>E7</f>
        <v>Klatovy bytový dům č. p. 391 392 393 - stavební úpravy</v>
      </c>
      <c r="F90" s="273"/>
      <c r="G90" s="273"/>
      <c r="H90" s="273"/>
      <c r="I90" s="101"/>
      <c r="J90" s="32"/>
      <c r="K90" s="32"/>
      <c r="L90" s="35"/>
    </row>
    <row r="91" spans="2:12" s="1" customFormat="1" ht="12" customHeight="1">
      <c r="B91" s="31"/>
      <c r="C91" s="26" t="s">
        <v>118</v>
      </c>
      <c r="D91" s="32"/>
      <c r="E91" s="32"/>
      <c r="F91" s="32"/>
      <c r="G91" s="32"/>
      <c r="H91" s="32"/>
      <c r="I91" s="101"/>
      <c r="J91" s="32"/>
      <c r="K91" s="32"/>
      <c r="L91" s="35"/>
    </row>
    <row r="92" spans="2:12" s="1" customFormat="1" ht="16.5" customHeight="1">
      <c r="B92" s="31"/>
      <c r="C92" s="32"/>
      <c r="D92" s="32"/>
      <c r="E92" s="244" t="str">
        <f>E9</f>
        <v>03-2 - SO 03-2 Bytový dům č. p. 393 - nezpůsobilé náklady</v>
      </c>
      <c r="F92" s="243"/>
      <c r="G92" s="243"/>
      <c r="H92" s="243"/>
      <c r="I92" s="101"/>
      <c r="J92" s="32"/>
      <c r="K92" s="32"/>
      <c r="L92" s="35"/>
    </row>
    <row r="93" spans="2:12" s="1" customFormat="1" ht="6.95" customHeight="1">
      <c r="B93" s="31"/>
      <c r="C93" s="32"/>
      <c r="D93" s="32"/>
      <c r="E93" s="32"/>
      <c r="F93" s="32"/>
      <c r="G93" s="32"/>
      <c r="H93" s="32"/>
      <c r="I93" s="101"/>
      <c r="J93" s="32"/>
      <c r="K93" s="32"/>
      <c r="L93" s="35"/>
    </row>
    <row r="94" spans="2:12" s="1" customFormat="1" ht="12" customHeight="1">
      <c r="B94" s="31"/>
      <c r="C94" s="26" t="s">
        <v>19</v>
      </c>
      <c r="D94" s="32"/>
      <c r="E94" s="32"/>
      <c r="F94" s="24" t="str">
        <f>F12</f>
        <v xml:space="preserve"> </v>
      </c>
      <c r="G94" s="32"/>
      <c r="H94" s="32"/>
      <c r="I94" s="102" t="s">
        <v>21</v>
      </c>
      <c r="J94" s="52" t="str">
        <f>IF(J12="","",J12)</f>
        <v>30. 4. 2019</v>
      </c>
      <c r="K94" s="32"/>
      <c r="L94" s="35"/>
    </row>
    <row r="95" spans="2:12" s="1" customFormat="1" ht="6.95" customHeight="1">
      <c r="B95" s="31"/>
      <c r="C95" s="32"/>
      <c r="D95" s="32"/>
      <c r="E95" s="32"/>
      <c r="F95" s="32"/>
      <c r="G95" s="32"/>
      <c r="H95" s="32"/>
      <c r="I95" s="101"/>
      <c r="J95" s="32"/>
      <c r="K95" s="32"/>
      <c r="L95" s="35"/>
    </row>
    <row r="96" spans="2:12" s="1" customFormat="1" ht="24.95" customHeight="1">
      <c r="B96" s="31"/>
      <c r="C96" s="26" t="s">
        <v>23</v>
      </c>
      <c r="D96" s="32"/>
      <c r="E96" s="32"/>
      <c r="F96" s="24" t="str">
        <f>E15</f>
        <v>Město Klatovy, nám. Míru 62, Klatovy I, 339 01</v>
      </c>
      <c r="G96" s="32"/>
      <c r="H96" s="32"/>
      <c r="I96" s="102" t="s">
        <v>29</v>
      </c>
      <c r="J96" s="29" t="str">
        <f>E21</f>
        <v xml:space="preserve">Atelier U5 s.r.o., K Zaječímu vrchu 904, Klatovy </v>
      </c>
      <c r="K96" s="32"/>
      <c r="L96" s="35"/>
    </row>
    <row r="97" spans="2:12" s="1" customFormat="1" ht="13.7" customHeight="1">
      <c r="B97" s="31"/>
      <c r="C97" s="26" t="s">
        <v>27</v>
      </c>
      <c r="D97" s="32"/>
      <c r="E97" s="32"/>
      <c r="F97" s="24" t="str">
        <f>IF(E18="","",E18)</f>
        <v>Vyplň údaj</v>
      </c>
      <c r="G97" s="32"/>
      <c r="H97" s="32"/>
      <c r="I97" s="102" t="s">
        <v>32</v>
      </c>
      <c r="J97" s="29" t="str">
        <f>E24</f>
        <v xml:space="preserve"> </v>
      </c>
      <c r="K97" s="32"/>
      <c r="L97" s="35"/>
    </row>
    <row r="98" spans="2:12" s="1" customFormat="1" ht="10.35" customHeight="1">
      <c r="B98" s="31"/>
      <c r="C98" s="32"/>
      <c r="D98" s="32"/>
      <c r="E98" s="32"/>
      <c r="F98" s="32"/>
      <c r="G98" s="32"/>
      <c r="H98" s="32"/>
      <c r="I98" s="101"/>
      <c r="J98" s="32"/>
      <c r="K98" s="32"/>
      <c r="L98" s="35"/>
    </row>
    <row r="99" spans="2:20" s="9" customFormat="1" ht="29.25" customHeight="1">
      <c r="B99" s="149"/>
      <c r="C99" s="150" t="s">
        <v>294</v>
      </c>
      <c r="D99" s="151" t="s">
        <v>54</v>
      </c>
      <c r="E99" s="151" t="s">
        <v>50</v>
      </c>
      <c r="F99" s="151" t="s">
        <v>51</v>
      </c>
      <c r="G99" s="151" t="s">
        <v>295</v>
      </c>
      <c r="H99" s="151" t="s">
        <v>296</v>
      </c>
      <c r="I99" s="152" t="s">
        <v>297</v>
      </c>
      <c r="J99" s="151" t="s">
        <v>199</v>
      </c>
      <c r="K99" s="153" t="s">
        <v>298</v>
      </c>
      <c r="L99" s="154"/>
      <c r="M99" s="61" t="s">
        <v>1</v>
      </c>
      <c r="N99" s="62" t="s">
        <v>39</v>
      </c>
      <c r="O99" s="62" t="s">
        <v>299</v>
      </c>
      <c r="P99" s="62" t="s">
        <v>300</v>
      </c>
      <c r="Q99" s="62" t="s">
        <v>301</v>
      </c>
      <c r="R99" s="62" t="s">
        <v>302</v>
      </c>
      <c r="S99" s="62" t="s">
        <v>303</v>
      </c>
      <c r="T99" s="63" t="s">
        <v>304</v>
      </c>
    </row>
    <row r="100" spans="2:63" s="1" customFormat="1" ht="22.9" customHeight="1">
      <c r="B100" s="31"/>
      <c r="C100" s="68" t="s">
        <v>307</v>
      </c>
      <c r="D100" s="32"/>
      <c r="E100" s="32"/>
      <c r="F100" s="32"/>
      <c r="G100" s="32"/>
      <c r="H100" s="32"/>
      <c r="I100" s="101"/>
      <c r="J100" s="155">
        <f>BK100</f>
        <v>0</v>
      </c>
      <c r="K100" s="32"/>
      <c r="L100" s="35"/>
      <c r="M100" s="64"/>
      <c r="N100" s="65"/>
      <c r="O100" s="65"/>
      <c r="P100" s="156">
        <f>P101+P126+P287+P361</f>
        <v>0</v>
      </c>
      <c r="Q100" s="65"/>
      <c r="R100" s="156">
        <f>R101+R126+R287+R361</f>
        <v>28.702051</v>
      </c>
      <c r="S100" s="65"/>
      <c r="T100" s="157">
        <f>T101+T126+T287+T361</f>
        <v>0</v>
      </c>
      <c r="AT100" s="14" t="s">
        <v>68</v>
      </c>
      <c r="AU100" s="14" t="s">
        <v>79</v>
      </c>
      <c r="BK100" s="158">
        <f>BK101+BK126+BK287+BK361</f>
        <v>0</v>
      </c>
    </row>
    <row r="101" spans="2:63" s="10" customFormat="1" ht="25.9" customHeight="1">
      <c r="B101" s="159"/>
      <c r="C101" s="160"/>
      <c r="D101" s="161" t="s">
        <v>68</v>
      </c>
      <c r="E101" s="162" t="s">
        <v>309</v>
      </c>
      <c r="F101" s="162" t="s">
        <v>1933</v>
      </c>
      <c r="G101" s="160"/>
      <c r="H101" s="160"/>
      <c r="I101" s="163"/>
      <c r="J101" s="164">
        <f>BK101</f>
        <v>0</v>
      </c>
      <c r="K101" s="160"/>
      <c r="L101" s="165"/>
      <c r="M101" s="166"/>
      <c r="N101" s="167"/>
      <c r="O101" s="167"/>
      <c r="P101" s="168">
        <f>P102+P106+P113+P122+P124</f>
        <v>0</v>
      </c>
      <c r="Q101" s="167"/>
      <c r="R101" s="168">
        <f>R102+R106+R113+R122+R124</f>
        <v>27.7262292</v>
      </c>
      <c r="S101" s="167"/>
      <c r="T101" s="169">
        <f>T102+T106+T113+T122+T124</f>
        <v>0</v>
      </c>
      <c r="AR101" s="170" t="s">
        <v>77</v>
      </c>
      <c r="AT101" s="171" t="s">
        <v>68</v>
      </c>
      <c r="AU101" s="171" t="s">
        <v>69</v>
      </c>
      <c r="AY101" s="170" t="s">
        <v>310</v>
      </c>
      <c r="BK101" s="172">
        <f>BK102+BK106+BK113+BK122+BK124</f>
        <v>0</v>
      </c>
    </row>
    <row r="102" spans="2:63" s="10" customFormat="1" ht="22.9" customHeight="1">
      <c r="B102" s="159"/>
      <c r="C102" s="160"/>
      <c r="D102" s="161" t="s">
        <v>68</v>
      </c>
      <c r="E102" s="173" t="s">
        <v>77</v>
      </c>
      <c r="F102" s="173" t="s">
        <v>313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SUM(P103:P105)</f>
        <v>0</v>
      </c>
      <c r="Q102" s="167"/>
      <c r="R102" s="168">
        <f>SUM(R103:R105)</f>
        <v>0</v>
      </c>
      <c r="S102" s="167"/>
      <c r="T102" s="169">
        <f>SUM(T103:T105)</f>
        <v>0</v>
      </c>
      <c r="AR102" s="170" t="s">
        <v>314</v>
      </c>
      <c r="AT102" s="171" t="s">
        <v>68</v>
      </c>
      <c r="AU102" s="171" t="s">
        <v>77</v>
      </c>
      <c r="AY102" s="170" t="s">
        <v>310</v>
      </c>
      <c r="BK102" s="172">
        <f>SUM(BK103:BK105)</f>
        <v>0</v>
      </c>
    </row>
    <row r="103" spans="2:65" s="1" customFormat="1" ht="22.5" customHeight="1">
      <c r="B103" s="31"/>
      <c r="C103" s="175" t="s">
        <v>77</v>
      </c>
      <c r="D103" s="175" t="s">
        <v>317</v>
      </c>
      <c r="E103" s="176" t="s">
        <v>1934</v>
      </c>
      <c r="F103" s="177" t="s">
        <v>1935</v>
      </c>
      <c r="G103" s="178" t="s">
        <v>832</v>
      </c>
      <c r="H103" s="179">
        <v>53.88</v>
      </c>
      <c r="I103" s="180"/>
      <c r="J103" s="179">
        <f>ROUND(I103*H103,2)</f>
        <v>0</v>
      </c>
      <c r="K103" s="177" t="s">
        <v>321</v>
      </c>
      <c r="L103" s="35"/>
      <c r="M103" s="181" t="s">
        <v>1</v>
      </c>
      <c r="N103" s="182" t="s">
        <v>41</v>
      </c>
      <c r="O103" s="57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14" t="s">
        <v>314</v>
      </c>
      <c r="AT103" s="14" t="s">
        <v>317</v>
      </c>
      <c r="AU103" s="14" t="s">
        <v>106</v>
      </c>
      <c r="AY103" s="14" t="s">
        <v>310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4" t="s">
        <v>106</v>
      </c>
      <c r="BK103" s="185">
        <f>ROUND(I103*H103,2)</f>
        <v>0</v>
      </c>
      <c r="BL103" s="14" t="s">
        <v>314</v>
      </c>
      <c r="BM103" s="14" t="s">
        <v>4778</v>
      </c>
    </row>
    <row r="104" spans="2:51" s="11" customFormat="1" ht="11.25">
      <c r="B104" s="186"/>
      <c r="C104" s="187"/>
      <c r="D104" s="188" t="s">
        <v>325</v>
      </c>
      <c r="E104" s="189" t="s">
        <v>326</v>
      </c>
      <c r="F104" s="190" t="s">
        <v>1937</v>
      </c>
      <c r="G104" s="187"/>
      <c r="H104" s="191">
        <v>53.88</v>
      </c>
      <c r="I104" s="192"/>
      <c r="J104" s="187"/>
      <c r="K104" s="187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325</v>
      </c>
      <c r="AU104" s="197" t="s">
        <v>106</v>
      </c>
      <c r="AV104" s="11" t="s">
        <v>106</v>
      </c>
      <c r="AW104" s="11" t="s">
        <v>31</v>
      </c>
      <c r="AX104" s="11" t="s">
        <v>69</v>
      </c>
      <c r="AY104" s="197" t="s">
        <v>310</v>
      </c>
    </row>
    <row r="105" spans="2:51" s="11" customFormat="1" ht="11.25">
      <c r="B105" s="186"/>
      <c r="C105" s="187"/>
      <c r="D105" s="188" t="s">
        <v>325</v>
      </c>
      <c r="E105" s="189" t="s">
        <v>330</v>
      </c>
      <c r="F105" s="190" t="s">
        <v>331</v>
      </c>
      <c r="G105" s="187"/>
      <c r="H105" s="191">
        <v>53.88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325</v>
      </c>
      <c r="AU105" s="197" t="s">
        <v>106</v>
      </c>
      <c r="AV105" s="11" t="s">
        <v>106</v>
      </c>
      <c r="AW105" s="11" t="s">
        <v>31</v>
      </c>
      <c r="AX105" s="11" t="s">
        <v>77</v>
      </c>
      <c r="AY105" s="197" t="s">
        <v>310</v>
      </c>
    </row>
    <row r="106" spans="2:63" s="10" customFormat="1" ht="22.9" customHeight="1">
      <c r="B106" s="159"/>
      <c r="C106" s="160"/>
      <c r="D106" s="161" t="s">
        <v>68</v>
      </c>
      <c r="E106" s="173" t="s">
        <v>380</v>
      </c>
      <c r="F106" s="173" t="s">
        <v>468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SUM(P107:P112)</f>
        <v>0</v>
      </c>
      <c r="Q106" s="167"/>
      <c r="R106" s="168">
        <f>SUM(R107:R112)</f>
        <v>5.304786</v>
      </c>
      <c r="S106" s="167"/>
      <c r="T106" s="169">
        <f>SUM(T107:T112)</f>
        <v>0</v>
      </c>
      <c r="AR106" s="170" t="s">
        <v>314</v>
      </c>
      <c r="AT106" s="171" t="s">
        <v>68</v>
      </c>
      <c r="AU106" s="171" t="s">
        <v>77</v>
      </c>
      <c r="AY106" s="170" t="s">
        <v>310</v>
      </c>
      <c r="BK106" s="172">
        <f>SUM(BK107:BK112)</f>
        <v>0</v>
      </c>
    </row>
    <row r="107" spans="2:65" s="1" customFormat="1" ht="16.5" customHeight="1">
      <c r="B107" s="31"/>
      <c r="C107" s="175" t="s">
        <v>106</v>
      </c>
      <c r="D107" s="175" t="s">
        <v>317</v>
      </c>
      <c r="E107" s="176" t="s">
        <v>1938</v>
      </c>
      <c r="F107" s="177" t="s">
        <v>1939</v>
      </c>
      <c r="G107" s="178" t="s">
        <v>320</v>
      </c>
      <c r="H107" s="179">
        <v>3.7</v>
      </c>
      <c r="I107" s="180"/>
      <c r="J107" s="179">
        <f>ROUND(I107*H107,2)</f>
        <v>0</v>
      </c>
      <c r="K107" s="177" t="s">
        <v>321</v>
      </c>
      <c r="L107" s="35"/>
      <c r="M107" s="181" t="s">
        <v>1</v>
      </c>
      <c r="N107" s="182" t="s">
        <v>41</v>
      </c>
      <c r="O107" s="57"/>
      <c r="P107" s="183">
        <f>O107*H107</f>
        <v>0</v>
      </c>
      <c r="Q107" s="183">
        <v>0.4593</v>
      </c>
      <c r="R107" s="183">
        <f>Q107*H107</f>
        <v>1.69941</v>
      </c>
      <c r="S107" s="183">
        <v>0</v>
      </c>
      <c r="T107" s="184">
        <f>S107*H107</f>
        <v>0</v>
      </c>
      <c r="AR107" s="14" t="s">
        <v>314</v>
      </c>
      <c r="AT107" s="14" t="s">
        <v>317</v>
      </c>
      <c r="AU107" s="14" t="s">
        <v>106</v>
      </c>
      <c r="AY107" s="14" t="s">
        <v>310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4" t="s">
        <v>106</v>
      </c>
      <c r="BK107" s="185">
        <f>ROUND(I107*H107,2)</f>
        <v>0</v>
      </c>
      <c r="BL107" s="14" t="s">
        <v>314</v>
      </c>
      <c r="BM107" s="14" t="s">
        <v>4779</v>
      </c>
    </row>
    <row r="108" spans="2:51" s="11" customFormat="1" ht="11.25">
      <c r="B108" s="186"/>
      <c r="C108" s="187"/>
      <c r="D108" s="188" t="s">
        <v>325</v>
      </c>
      <c r="E108" s="189" t="s">
        <v>340</v>
      </c>
      <c r="F108" s="190" t="s">
        <v>4780</v>
      </c>
      <c r="G108" s="187"/>
      <c r="H108" s="191">
        <v>3.7</v>
      </c>
      <c r="I108" s="192"/>
      <c r="J108" s="187"/>
      <c r="K108" s="187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325</v>
      </c>
      <c r="AU108" s="197" t="s">
        <v>106</v>
      </c>
      <c r="AV108" s="11" t="s">
        <v>106</v>
      </c>
      <c r="AW108" s="11" t="s">
        <v>31</v>
      </c>
      <c r="AX108" s="11" t="s">
        <v>77</v>
      </c>
      <c r="AY108" s="197" t="s">
        <v>310</v>
      </c>
    </row>
    <row r="109" spans="2:65" s="1" customFormat="1" ht="16.5" customHeight="1">
      <c r="B109" s="31"/>
      <c r="C109" s="175" t="s">
        <v>344</v>
      </c>
      <c r="D109" s="175" t="s">
        <v>317</v>
      </c>
      <c r="E109" s="176" t="s">
        <v>1942</v>
      </c>
      <c r="F109" s="177" t="s">
        <v>1943</v>
      </c>
      <c r="G109" s="178" t="s">
        <v>320</v>
      </c>
      <c r="H109" s="179">
        <v>12.3</v>
      </c>
      <c r="I109" s="180"/>
      <c r="J109" s="179">
        <f>ROUND(I109*H109,2)</f>
        <v>0</v>
      </c>
      <c r="K109" s="177" t="s">
        <v>321</v>
      </c>
      <c r="L109" s="35"/>
      <c r="M109" s="181" t="s">
        <v>1</v>
      </c>
      <c r="N109" s="182" t="s">
        <v>41</v>
      </c>
      <c r="O109" s="57"/>
      <c r="P109" s="183">
        <f>O109*H109</f>
        <v>0</v>
      </c>
      <c r="Q109" s="183">
        <v>0.29312</v>
      </c>
      <c r="R109" s="183">
        <f>Q109*H109</f>
        <v>3.605376</v>
      </c>
      <c r="S109" s="183">
        <v>0</v>
      </c>
      <c r="T109" s="184">
        <f>S109*H109</f>
        <v>0</v>
      </c>
      <c r="AR109" s="14" t="s">
        <v>314</v>
      </c>
      <c r="AT109" s="14" t="s">
        <v>317</v>
      </c>
      <c r="AU109" s="14" t="s">
        <v>106</v>
      </c>
      <c r="AY109" s="14" t="s">
        <v>310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4" t="s">
        <v>106</v>
      </c>
      <c r="BK109" s="185">
        <f>ROUND(I109*H109,2)</f>
        <v>0</v>
      </c>
      <c r="BL109" s="14" t="s">
        <v>314</v>
      </c>
      <c r="BM109" s="14" t="s">
        <v>4781</v>
      </c>
    </row>
    <row r="110" spans="2:51" s="11" customFormat="1" ht="11.25">
      <c r="B110" s="186"/>
      <c r="C110" s="187"/>
      <c r="D110" s="188" t="s">
        <v>325</v>
      </c>
      <c r="E110" s="189" t="s">
        <v>350</v>
      </c>
      <c r="F110" s="190" t="s">
        <v>1945</v>
      </c>
      <c r="G110" s="187"/>
      <c r="H110" s="191">
        <v>4.8</v>
      </c>
      <c r="I110" s="192"/>
      <c r="J110" s="187"/>
      <c r="K110" s="187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325</v>
      </c>
      <c r="AU110" s="197" t="s">
        <v>106</v>
      </c>
      <c r="AV110" s="11" t="s">
        <v>106</v>
      </c>
      <c r="AW110" s="11" t="s">
        <v>31</v>
      </c>
      <c r="AX110" s="11" t="s">
        <v>69</v>
      </c>
      <c r="AY110" s="197" t="s">
        <v>310</v>
      </c>
    </row>
    <row r="111" spans="2:51" s="11" customFormat="1" ht="11.25">
      <c r="B111" s="186"/>
      <c r="C111" s="187"/>
      <c r="D111" s="188" t="s">
        <v>325</v>
      </c>
      <c r="E111" s="189" t="s">
        <v>1915</v>
      </c>
      <c r="F111" s="190" t="s">
        <v>1946</v>
      </c>
      <c r="G111" s="187"/>
      <c r="H111" s="191">
        <v>7.5</v>
      </c>
      <c r="I111" s="192"/>
      <c r="J111" s="187"/>
      <c r="K111" s="187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325</v>
      </c>
      <c r="AU111" s="197" t="s">
        <v>106</v>
      </c>
      <c r="AV111" s="11" t="s">
        <v>106</v>
      </c>
      <c r="AW111" s="11" t="s">
        <v>31</v>
      </c>
      <c r="AX111" s="11" t="s">
        <v>69</v>
      </c>
      <c r="AY111" s="197" t="s">
        <v>310</v>
      </c>
    </row>
    <row r="112" spans="2:51" s="11" customFormat="1" ht="11.25">
      <c r="B112" s="186"/>
      <c r="C112" s="187"/>
      <c r="D112" s="188" t="s">
        <v>325</v>
      </c>
      <c r="E112" s="189" t="s">
        <v>1947</v>
      </c>
      <c r="F112" s="190" t="s">
        <v>1948</v>
      </c>
      <c r="G112" s="187"/>
      <c r="H112" s="191">
        <v>12.3</v>
      </c>
      <c r="I112" s="192"/>
      <c r="J112" s="187"/>
      <c r="K112" s="187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325</v>
      </c>
      <c r="AU112" s="197" t="s">
        <v>106</v>
      </c>
      <c r="AV112" s="11" t="s">
        <v>106</v>
      </c>
      <c r="AW112" s="11" t="s">
        <v>31</v>
      </c>
      <c r="AX112" s="11" t="s">
        <v>77</v>
      </c>
      <c r="AY112" s="197" t="s">
        <v>310</v>
      </c>
    </row>
    <row r="113" spans="2:63" s="10" customFormat="1" ht="22.9" customHeight="1">
      <c r="B113" s="159"/>
      <c r="C113" s="160"/>
      <c r="D113" s="161" t="s">
        <v>68</v>
      </c>
      <c r="E113" s="173" t="s">
        <v>398</v>
      </c>
      <c r="F113" s="173" t="s">
        <v>716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SUM(P114:P121)</f>
        <v>0</v>
      </c>
      <c r="Q113" s="167"/>
      <c r="R113" s="168">
        <f>SUM(R114:R121)</f>
        <v>22.4214432</v>
      </c>
      <c r="S113" s="167"/>
      <c r="T113" s="169">
        <f>SUM(T114:T121)</f>
        <v>0</v>
      </c>
      <c r="AR113" s="170" t="s">
        <v>314</v>
      </c>
      <c r="AT113" s="171" t="s">
        <v>68</v>
      </c>
      <c r="AU113" s="171" t="s">
        <v>77</v>
      </c>
      <c r="AY113" s="170" t="s">
        <v>310</v>
      </c>
      <c r="BK113" s="172">
        <f>SUM(BK114:BK121)</f>
        <v>0</v>
      </c>
    </row>
    <row r="114" spans="2:65" s="1" customFormat="1" ht="22.5" customHeight="1">
      <c r="B114" s="31"/>
      <c r="C114" s="175" t="s">
        <v>314</v>
      </c>
      <c r="D114" s="175" t="s">
        <v>317</v>
      </c>
      <c r="E114" s="176" t="s">
        <v>1949</v>
      </c>
      <c r="F114" s="177" t="s">
        <v>1950</v>
      </c>
      <c r="G114" s="178" t="s">
        <v>422</v>
      </c>
      <c r="H114" s="179">
        <v>110.26</v>
      </c>
      <c r="I114" s="180"/>
      <c r="J114" s="179">
        <f>ROUND(I114*H114,2)</f>
        <v>0</v>
      </c>
      <c r="K114" s="177" t="s">
        <v>321</v>
      </c>
      <c r="L114" s="35"/>
      <c r="M114" s="181" t="s">
        <v>1</v>
      </c>
      <c r="N114" s="182" t="s">
        <v>41</v>
      </c>
      <c r="O114" s="57"/>
      <c r="P114" s="183">
        <f>O114*H114</f>
        <v>0</v>
      </c>
      <c r="Q114" s="183">
        <v>0.1295</v>
      </c>
      <c r="R114" s="183">
        <f>Q114*H114</f>
        <v>14.278670000000002</v>
      </c>
      <c r="S114" s="183">
        <v>0</v>
      </c>
      <c r="T114" s="184">
        <f>S114*H114</f>
        <v>0</v>
      </c>
      <c r="AR114" s="14" t="s">
        <v>314</v>
      </c>
      <c r="AT114" s="14" t="s">
        <v>317</v>
      </c>
      <c r="AU114" s="14" t="s">
        <v>106</v>
      </c>
      <c r="AY114" s="14" t="s">
        <v>310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4" t="s">
        <v>106</v>
      </c>
      <c r="BK114" s="185">
        <f>ROUND(I114*H114,2)</f>
        <v>0</v>
      </c>
      <c r="BL114" s="14" t="s">
        <v>314</v>
      </c>
      <c r="BM114" s="14" t="s">
        <v>4782</v>
      </c>
    </row>
    <row r="115" spans="2:51" s="11" customFormat="1" ht="11.25">
      <c r="B115" s="186"/>
      <c r="C115" s="187"/>
      <c r="D115" s="188" t="s">
        <v>325</v>
      </c>
      <c r="E115" s="189" t="s">
        <v>361</v>
      </c>
      <c r="F115" s="190" t="s">
        <v>1952</v>
      </c>
      <c r="G115" s="187"/>
      <c r="H115" s="191">
        <v>110.26</v>
      </c>
      <c r="I115" s="192"/>
      <c r="J115" s="187"/>
      <c r="K115" s="187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325</v>
      </c>
      <c r="AU115" s="197" t="s">
        <v>106</v>
      </c>
      <c r="AV115" s="11" t="s">
        <v>106</v>
      </c>
      <c r="AW115" s="11" t="s">
        <v>31</v>
      </c>
      <c r="AX115" s="11" t="s">
        <v>69</v>
      </c>
      <c r="AY115" s="197" t="s">
        <v>310</v>
      </c>
    </row>
    <row r="116" spans="2:51" s="11" customFormat="1" ht="11.25">
      <c r="B116" s="186"/>
      <c r="C116" s="187"/>
      <c r="D116" s="188" t="s">
        <v>325</v>
      </c>
      <c r="E116" s="189" t="s">
        <v>104</v>
      </c>
      <c r="F116" s="190" t="s">
        <v>1953</v>
      </c>
      <c r="G116" s="187"/>
      <c r="H116" s="191">
        <v>110.26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325</v>
      </c>
      <c r="AU116" s="197" t="s">
        <v>106</v>
      </c>
      <c r="AV116" s="11" t="s">
        <v>106</v>
      </c>
      <c r="AW116" s="11" t="s">
        <v>31</v>
      </c>
      <c r="AX116" s="11" t="s">
        <v>77</v>
      </c>
      <c r="AY116" s="197" t="s">
        <v>310</v>
      </c>
    </row>
    <row r="117" spans="2:65" s="1" customFormat="1" ht="16.5" customHeight="1">
      <c r="B117" s="31"/>
      <c r="C117" s="208" t="s">
        <v>371</v>
      </c>
      <c r="D117" s="208" t="s">
        <v>422</v>
      </c>
      <c r="E117" s="209" t="s">
        <v>1954</v>
      </c>
      <c r="F117" s="210" t="s">
        <v>1955</v>
      </c>
      <c r="G117" s="211" t="s">
        <v>1084</v>
      </c>
      <c r="H117" s="212">
        <v>231.55</v>
      </c>
      <c r="I117" s="213"/>
      <c r="J117" s="212">
        <f>ROUND(I117*H117,2)</f>
        <v>0</v>
      </c>
      <c r="K117" s="210" t="s">
        <v>321</v>
      </c>
      <c r="L117" s="214"/>
      <c r="M117" s="215" t="s">
        <v>1</v>
      </c>
      <c r="N117" s="216" t="s">
        <v>41</v>
      </c>
      <c r="O117" s="57"/>
      <c r="P117" s="183">
        <f>O117*H117</f>
        <v>0</v>
      </c>
      <c r="Q117" s="183">
        <v>0.011</v>
      </c>
      <c r="R117" s="183">
        <f>Q117*H117</f>
        <v>2.54705</v>
      </c>
      <c r="S117" s="183">
        <v>0</v>
      </c>
      <c r="T117" s="184">
        <f>S117*H117</f>
        <v>0</v>
      </c>
      <c r="AR117" s="14" t="s">
        <v>391</v>
      </c>
      <c r="AT117" s="14" t="s">
        <v>422</v>
      </c>
      <c r="AU117" s="14" t="s">
        <v>106</v>
      </c>
      <c r="AY117" s="14" t="s">
        <v>310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4" t="s">
        <v>106</v>
      </c>
      <c r="BK117" s="185">
        <f>ROUND(I117*H117,2)</f>
        <v>0</v>
      </c>
      <c r="BL117" s="14" t="s">
        <v>314</v>
      </c>
      <c r="BM117" s="14" t="s">
        <v>4783</v>
      </c>
    </row>
    <row r="118" spans="2:51" s="11" customFormat="1" ht="11.25">
      <c r="B118" s="186"/>
      <c r="C118" s="187"/>
      <c r="D118" s="188" t="s">
        <v>325</v>
      </c>
      <c r="E118" s="189" t="s">
        <v>377</v>
      </c>
      <c r="F118" s="190" t="s">
        <v>4784</v>
      </c>
      <c r="G118" s="187"/>
      <c r="H118" s="191">
        <v>231.55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325</v>
      </c>
      <c r="AU118" s="197" t="s">
        <v>106</v>
      </c>
      <c r="AV118" s="11" t="s">
        <v>106</v>
      </c>
      <c r="AW118" s="11" t="s">
        <v>31</v>
      </c>
      <c r="AX118" s="11" t="s">
        <v>77</v>
      </c>
      <c r="AY118" s="197" t="s">
        <v>310</v>
      </c>
    </row>
    <row r="119" spans="2:65" s="1" customFormat="1" ht="16.5" customHeight="1">
      <c r="B119" s="31"/>
      <c r="C119" s="175" t="s">
        <v>380</v>
      </c>
      <c r="D119" s="175" t="s">
        <v>317</v>
      </c>
      <c r="E119" s="176" t="s">
        <v>1958</v>
      </c>
      <c r="F119" s="177" t="s">
        <v>1959</v>
      </c>
      <c r="G119" s="178" t="s">
        <v>336</v>
      </c>
      <c r="H119" s="179">
        <v>2.48</v>
      </c>
      <c r="I119" s="180"/>
      <c r="J119" s="179">
        <f>ROUND(I119*H119,2)</f>
        <v>0</v>
      </c>
      <c r="K119" s="177" t="s">
        <v>321</v>
      </c>
      <c r="L119" s="35"/>
      <c r="M119" s="181" t="s">
        <v>1</v>
      </c>
      <c r="N119" s="182" t="s">
        <v>41</v>
      </c>
      <c r="O119" s="57"/>
      <c r="P119" s="183">
        <f>O119*H119</f>
        <v>0</v>
      </c>
      <c r="Q119" s="183">
        <v>2.25634</v>
      </c>
      <c r="R119" s="183">
        <f>Q119*H119</f>
        <v>5.595723199999999</v>
      </c>
      <c r="S119" s="183">
        <v>0</v>
      </c>
      <c r="T119" s="184">
        <f>S119*H119</f>
        <v>0</v>
      </c>
      <c r="AR119" s="14" t="s">
        <v>314</v>
      </c>
      <c r="AT119" s="14" t="s">
        <v>317</v>
      </c>
      <c r="AU119" s="14" t="s">
        <v>106</v>
      </c>
      <c r="AY119" s="14" t="s">
        <v>310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4" t="s">
        <v>106</v>
      </c>
      <c r="BK119" s="185">
        <f>ROUND(I119*H119,2)</f>
        <v>0</v>
      </c>
      <c r="BL119" s="14" t="s">
        <v>314</v>
      </c>
      <c r="BM119" s="14" t="s">
        <v>4785</v>
      </c>
    </row>
    <row r="120" spans="2:51" s="11" customFormat="1" ht="11.25">
      <c r="B120" s="186"/>
      <c r="C120" s="187"/>
      <c r="D120" s="188" t="s">
        <v>325</v>
      </c>
      <c r="E120" s="189" t="s">
        <v>385</v>
      </c>
      <c r="F120" s="190" t="s">
        <v>1961</v>
      </c>
      <c r="G120" s="187"/>
      <c r="H120" s="191">
        <v>2.48</v>
      </c>
      <c r="I120" s="192"/>
      <c r="J120" s="187"/>
      <c r="K120" s="187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325</v>
      </c>
      <c r="AU120" s="197" t="s">
        <v>106</v>
      </c>
      <c r="AV120" s="11" t="s">
        <v>106</v>
      </c>
      <c r="AW120" s="11" t="s">
        <v>31</v>
      </c>
      <c r="AX120" s="11" t="s">
        <v>69</v>
      </c>
      <c r="AY120" s="197" t="s">
        <v>310</v>
      </c>
    </row>
    <row r="121" spans="2:51" s="11" customFormat="1" ht="11.25">
      <c r="B121" s="186"/>
      <c r="C121" s="187"/>
      <c r="D121" s="188" t="s">
        <v>325</v>
      </c>
      <c r="E121" s="189" t="s">
        <v>1962</v>
      </c>
      <c r="F121" s="190" t="s">
        <v>1963</v>
      </c>
      <c r="G121" s="187"/>
      <c r="H121" s="191">
        <v>2.48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325</v>
      </c>
      <c r="AU121" s="197" t="s">
        <v>106</v>
      </c>
      <c r="AV121" s="11" t="s">
        <v>106</v>
      </c>
      <c r="AW121" s="11" t="s">
        <v>31</v>
      </c>
      <c r="AX121" s="11" t="s">
        <v>77</v>
      </c>
      <c r="AY121" s="197" t="s">
        <v>310</v>
      </c>
    </row>
    <row r="122" spans="2:63" s="10" customFormat="1" ht="22.9" customHeight="1">
      <c r="B122" s="159"/>
      <c r="C122" s="160"/>
      <c r="D122" s="161" t="s">
        <v>68</v>
      </c>
      <c r="E122" s="173" t="s">
        <v>827</v>
      </c>
      <c r="F122" s="173" t="s">
        <v>828</v>
      </c>
      <c r="G122" s="160"/>
      <c r="H122" s="160"/>
      <c r="I122" s="163"/>
      <c r="J122" s="174">
        <f>BK122</f>
        <v>0</v>
      </c>
      <c r="K122" s="160"/>
      <c r="L122" s="165"/>
      <c r="M122" s="166"/>
      <c r="N122" s="167"/>
      <c r="O122" s="167"/>
      <c r="P122" s="168">
        <f>P123</f>
        <v>0</v>
      </c>
      <c r="Q122" s="167"/>
      <c r="R122" s="168">
        <f>R123</f>
        <v>0</v>
      </c>
      <c r="S122" s="167"/>
      <c r="T122" s="169">
        <f>T123</f>
        <v>0</v>
      </c>
      <c r="AR122" s="170" t="s">
        <v>314</v>
      </c>
      <c r="AT122" s="171" t="s">
        <v>68</v>
      </c>
      <c r="AU122" s="171" t="s">
        <v>77</v>
      </c>
      <c r="AY122" s="170" t="s">
        <v>310</v>
      </c>
      <c r="BK122" s="172">
        <f>BK123</f>
        <v>0</v>
      </c>
    </row>
    <row r="123" spans="2:65" s="1" customFormat="1" ht="22.5" customHeight="1">
      <c r="B123" s="31"/>
      <c r="C123" s="175" t="s">
        <v>386</v>
      </c>
      <c r="D123" s="175" t="s">
        <v>317</v>
      </c>
      <c r="E123" s="176" t="s">
        <v>1964</v>
      </c>
      <c r="F123" s="177" t="s">
        <v>1965</v>
      </c>
      <c r="G123" s="178" t="s">
        <v>832</v>
      </c>
      <c r="H123" s="179">
        <v>105.87</v>
      </c>
      <c r="I123" s="180"/>
      <c r="J123" s="179">
        <f>ROUND(I123*H123,2)</f>
        <v>0</v>
      </c>
      <c r="K123" s="177" t="s">
        <v>321</v>
      </c>
      <c r="L123" s="35"/>
      <c r="M123" s="181" t="s">
        <v>1</v>
      </c>
      <c r="N123" s="182" t="s">
        <v>41</v>
      </c>
      <c r="O123" s="5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14" t="s">
        <v>314</v>
      </c>
      <c r="AT123" s="14" t="s">
        <v>317</v>
      </c>
      <c r="AU123" s="14" t="s">
        <v>106</v>
      </c>
      <c r="AY123" s="14" t="s">
        <v>310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4" t="s">
        <v>106</v>
      </c>
      <c r="BK123" s="185">
        <f>ROUND(I123*H123,2)</f>
        <v>0</v>
      </c>
      <c r="BL123" s="14" t="s">
        <v>314</v>
      </c>
      <c r="BM123" s="14" t="s">
        <v>4786</v>
      </c>
    </row>
    <row r="124" spans="2:63" s="10" customFormat="1" ht="22.9" customHeight="1">
      <c r="B124" s="159"/>
      <c r="C124" s="160"/>
      <c r="D124" s="161" t="s">
        <v>68</v>
      </c>
      <c r="E124" s="173" t="s">
        <v>852</v>
      </c>
      <c r="F124" s="173" t="s">
        <v>853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P125</f>
        <v>0</v>
      </c>
      <c r="Q124" s="167"/>
      <c r="R124" s="168">
        <f>R125</f>
        <v>0</v>
      </c>
      <c r="S124" s="167"/>
      <c r="T124" s="169">
        <f>T125</f>
        <v>0</v>
      </c>
      <c r="AR124" s="170" t="s">
        <v>314</v>
      </c>
      <c r="AT124" s="171" t="s">
        <v>68</v>
      </c>
      <c r="AU124" s="171" t="s">
        <v>77</v>
      </c>
      <c r="AY124" s="170" t="s">
        <v>310</v>
      </c>
      <c r="BK124" s="172">
        <f>BK125</f>
        <v>0</v>
      </c>
    </row>
    <row r="125" spans="2:65" s="1" customFormat="1" ht="22.5" customHeight="1">
      <c r="B125" s="31"/>
      <c r="C125" s="175" t="s">
        <v>391</v>
      </c>
      <c r="D125" s="175" t="s">
        <v>317</v>
      </c>
      <c r="E125" s="176" t="s">
        <v>855</v>
      </c>
      <c r="F125" s="177" t="s">
        <v>856</v>
      </c>
      <c r="G125" s="178" t="s">
        <v>832</v>
      </c>
      <c r="H125" s="179">
        <v>27.48</v>
      </c>
      <c r="I125" s="180"/>
      <c r="J125" s="179">
        <f>ROUND(I125*H125,2)</f>
        <v>0</v>
      </c>
      <c r="K125" s="177" t="s">
        <v>321</v>
      </c>
      <c r="L125" s="35"/>
      <c r="M125" s="181" t="s">
        <v>1</v>
      </c>
      <c r="N125" s="182" t="s">
        <v>41</v>
      </c>
      <c r="O125" s="5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14" t="s">
        <v>314</v>
      </c>
      <c r="AT125" s="14" t="s">
        <v>317</v>
      </c>
      <c r="AU125" s="14" t="s">
        <v>106</v>
      </c>
      <c r="AY125" s="14" t="s">
        <v>310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4" t="s">
        <v>106</v>
      </c>
      <c r="BK125" s="185">
        <f>ROUND(I125*H125,2)</f>
        <v>0</v>
      </c>
      <c r="BL125" s="14" t="s">
        <v>314</v>
      </c>
      <c r="BM125" s="14" t="s">
        <v>4787</v>
      </c>
    </row>
    <row r="126" spans="2:63" s="10" customFormat="1" ht="25.9" customHeight="1">
      <c r="B126" s="159"/>
      <c r="C126" s="160"/>
      <c r="D126" s="161" t="s">
        <v>68</v>
      </c>
      <c r="E126" s="162" t="s">
        <v>879</v>
      </c>
      <c r="F126" s="162" t="s">
        <v>880</v>
      </c>
      <c r="G126" s="160"/>
      <c r="H126" s="160"/>
      <c r="I126" s="163"/>
      <c r="J126" s="164">
        <f>BK126</f>
        <v>0</v>
      </c>
      <c r="K126" s="160"/>
      <c r="L126" s="165"/>
      <c r="M126" s="166"/>
      <c r="N126" s="167"/>
      <c r="O126" s="167"/>
      <c r="P126" s="168">
        <f>P127+P144+P166+P191+P226+P250+P269+P278</f>
        <v>0</v>
      </c>
      <c r="Q126" s="167"/>
      <c r="R126" s="168">
        <f>R127+R144+R166+R191+R226+R250+R269+R278</f>
        <v>0.9654193000000001</v>
      </c>
      <c r="S126" s="167"/>
      <c r="T126" s="169">
        <f>T127+T144+T166+T191+T226+T250+T269+T278</f>
        <v>0</v>
      </c>
      <c r="AR126" s="170" t="s">
        <v>106</v>
      </c>
      <c r="AT126" s="171" t="s">
        <v>68</v>
      </c>
      <c r="AU126" s="171" t="s">
        <v>69</v>
      </c>
      <c r="AY126" s="170" t="s">
        <v>310</v>
      </c>
      <c r="BK126" s="172">
        <f>BK127+BK144+BK166+BK191+BK226+BK250+BK269+BK278</f>
        <v>0</v>
      </c>
    </row>
    <row r="127" spans="2:63" s="10" customFormat="1" ht="22.9" customHeight="1">
      <c r="B127" s="159"/>
      <c r="C127" s="160"/>
      <c r="D127" s="161" t="s">
        <v>68</v>
      </c>
      <c r="E127" s="173" t="s">
        <v>1074</v>
      </c>
      <c r="F127" s="173" t="s">
        <v>1075</v>
      </c>
      <c r="G127" s="160"/>
      <c r="H127" s="160"/>
      <c r="I127" s="163"/>
      <c r="J127" s="174">
        <f>BK127</f>
        <v>0</v>
      </c>
      <c r="K127" s="160"/>
      <c r="L127" s="165"/>
      <c r="M127" s="166"/>
      <c r="N127" s="167"/>
      <c r="O127" s="167"/>
      <c r="P127" s="168">
        <f>SUM(P128:P143)</f>
        <v>0</v>
      </c>
      <c r="Q127" s="167"/>
      <c r="R127" s="168">
        <f>SUM(R128:R143)</f>
        <v>0.27693</v>
      </c>
      <c r="S127" s="167"/>
      <c r="T127" s="169">
        <f>SUM(T128:T143)</f>
        <v>0</v>
      </c>
      <c r="AR127" s="170" t="s">
        <v>314</v>
      </c>
      <c r="AT127" s="171" t="s">
        <v>68</v>
      </c>
      <c r="AU127" s="171" t="s">
        <v>77</v>
      </c>
      <c r="AY127" s="170" t="s">
        <v>310</v>
      </c>
      <c r="BK127" s="172">
        <f>SUM(BK128:BK143)</f>
        <v>0</v>
      </c>
    </row>
    <row r="128" spans="2:65" s="1" customFormat="1" ht="16.5" customHeight="1">
      <c r="B128" s="31"/>
      <c r="C128" s="175" t="s">
        <v>398</v>
      </c>
      <c r="D128" s="175" t="s">
        <v>317</v>
      </c>
      <c r="E128" s="176" t="s">
        <v>1077</v>
      </c>
      <c r="F128" s="177" t="s">
        <v>1968</v>
      </c>
      <c r="G128" s="178" t="s">
        <v>720</v>
      </c>
      <c r="H128" s="179">
        <v>15</v>
      </c>
      <c r="I128" s="180"/>
      <c r="J128" s="179">
        <f>ROUND(I128*H128,2)</f>
        <v>0</v>
      </c>
      <c r="K128" s="177" t="s">
        <v>402</v>
      </c>
      <c r="L128" s="35"/>
      <c r="M128" s="181" t="s">
        <v>1</v>
      </c>
      <c r="N128" s="182" t="s">
        <v>41</v>
      </c>
      <c r="O128" s="57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14" t="s">
        <v>314</v>
      </c>
      <c r="AT128" s="14" t="s">
        <v>317</v>
      </c>
      <c r="AU128" s="14" t="s">
        <v>106</v>
      </c>
      <c r="AY128" s="14" t="s">
        <v>310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4" t="s">
        <v>106</v>
      </c>
      <c r="BK128" s="185">
        <f>ROUND(I128*H128,2)</f>
        <v>0</v>
      </c>
      <c r="BL128" s="14" t="s">
        <v>314</v>
      </c>
      <c r="BM128" s="14" t="s">
        <v>4788</v>
      </c>
    </row>
    <row r="129" spans="2:51" s="11" customFormat="1" ht="11.25">
      <c r="B129" s="186"/>
      <c r="C129" s="187"/>
      <c r="D129" s="188" t="s">
        <v>325</v>
      </c>
      <c r="E129" s="189" t="s">
        <v>404</v>
      </c>
      <c r="F129" s="190" t="s">
        <v>1974</v>
      </c>
      <c r="G129" s="187"/>
      <c r="H129" s="191">
        <v>5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325</v>
      </c>
      <c r="AU129" s="197" t="s">
        <v>106</v>
      </c>
      <c r="AV129" s="11" t="s">
        <v>106</v>
      </c>
      <c r="AW129" s="11" t="s">
        <v>31</v>
      </c>
      <c r="AX129" s="11" t="s">
        <v>69</v>
      </c>
      <c r="AY129" s="197" t="s">
        <v>310</v>
      </c>
    </row>
    <row r="130" spans="2:51" s="11" customFormat="1" ht="11.25">
      <c r="B130" s="186"/>
      <c r="C130" s="187"/>
      <c r="D130" s="188" t="s">
        <v>325</v>
      </c>
      <c r="E130" s="189" t="s">
        <v>4774</v>
      </c>
      <c r="F130" s="190" t="s">
        <v>1975</v>
      </c>
      <c r="G130" s="187"/>
      <c r="H130" s="191">
        <v>5</v>
      </c>
      <c r="I130" s="192"/>
      <c r="J130" s="187"/>
      <c r="K130" s="187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325</v>
      </c>
      <c r="AU130" s="197" t="s">
        <v>106</v>
      </c>
      <c r="AV130" s="11" t="s">
        <v>106</v>
      </c>
      <c r="AW130" s="11" t="s">
        <v>31</v>
      </c>
      <c r="AX130" s="11" t="s">
        <v>69</v>
      </c>
      <c r="AY130" s="197" t="s">
        <v>310</v>
      </c>
    </row>
    <row r="131" spans="2:51" s="11" customFormat="1" ht="11.25">
      <c r="B131" s="186"/>
      <c r="C131" s="187"/>
      <c r="D131" s="188" t="s">
        <v>325</v>
      </c>
      <c r="E131" s="189" t="s">
        <v>4775</v>
      </c>
      <c r="F131" s="190" t="s">
        <v>1976</v>
      </c>
      <c r="G131" s="187"/>
      <c r="H131" s="191">
        <v>5</v>
      </c>
      <c r="I131" s="192"/>
      <c r="J131" s="187"/>
      <c r="K131" s="187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325</v>
      </c>
      <c r="AU131" s="197" t="s">
        <v>106</v>
      </c>
      <c r="AV131" s="11" t="s">
        <v>106</v>
      </c>
      <c r="AW131" s="11" t="s">
        <v>31</v>
      </c>
      <c r="AX131" s="11" t="s">
        <v>69</v>
      </c>
      <c r="AY131" s="197" t="s">
        <v>310</v>
      </c>
    </row>
    <row r="132" spans="2:51" s="11" customFormat="1" ht="11.25">
      <c r="B132" s="186"/>
      <c r="C132" s="187"/>
      <c r="D132" s="188" t="s">
        <v>325</v>
      </c>
      <c r="E132" s="189" t="s">
        <v>4789</v>
      </c>
      <c r="F132" s="190" t="s">
        <v>4790</v>
      </c>
      <c r="G132" s="187"/>
      <c r="H132" s="191">
        <v>15</v>
      </c>
      <c r="I132" s="192"/>
      <c r="J132" s="187"/>
      <c r="K132" s="187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325</v>
      </c>
      <c r="AU132" s="197" t="s">
        <v>106</v>
      </c>
      <c r="AV132" s="11" t="s">
        <v>106</v>
      </c>
      <c r="AW132" s="11" t="s">
        <v>31</v>
      </c>
      <c r="AX132" s="11" t="s">
        <v>77</v>
      </c>
      <c r="AY132" s="197" t="s">
        <v>310</v>
      </c>
    </row>
    <row r="133" spans="2:65" s="1" customFormat="1" ht="16.5" customHeight="1">
      <c r="B133" s="31"/>
      <c r="C133" s="175" t="s">
        <v>407</v>
      </c>
      <c r="D133" s="175" t="s">
        <v>317</v>
      </c>
      <c r="E133" s="176" t="s">
        <v>1971</v>
      </c>
      <c r="F133" s="177" t="s">
        <v>1972</v>
      </c>
      <c r="G133" s="178" t="s">
        <v>1084</v>
      </c>
      <c r="H133" s="179">
        <v>15</v>
      </c>
      <c r="I133" s="180"/>
      <c r="J133" s="179">
        <f>ROUND(I133*H133,2)</f>
        <v>0</v>
      </c>
      <c r="K133" s="177" t="s">
        <v>321</v>
      </c>
      <c r="L133" s="35"/>
      <c r="M133" s="181" t="s">
        <v>1</v>
      </c>
      <c r="N133" s="182" t="s">
        <v>41</v>
      </c>
      <c r="O133" s="57"/>
      <c r="P133" s="183">
        <f>O133*H133</f>
        <v>0</v>
      </c>
      <c r="Q133" s="183">
        <v>0.01632</v>
      </c>
      <c r="R133" s="183">
        <f>Q133*H133</f>
        <v>0.24480000000000002</v>
      </c>
      <c r="S133" s="183">
        <v>0</v>
      </c>
      <c r="T133" s="184">
        <f>S133*H133</f>
        <v>0</v>
      </c>
      <c r="AR133" s="14" t="s">
        <v>314</v>
      </c>
      <c r="AT133" s="14" t="s">
        <v>317</v>
      </c>
      <c r="AU133" s="14" t="s">
        <v>106</v>
      </c>
      <c r="AY133" s="14" t="s">
        <v>310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4" t="s">
        <v>106</v>
      </c>
      <c r="BK133" s="185">
        <f>ROUND(I133*H133,2)</f>
        <v>0</v>
      </c>
      <c r="BL133" s="14" t="s">
        <v>314</v>
      </c>
      <c r="BM133" s="14" t="s">
        <v>4791</v>
      </c>
    </row>
    <row r="134" spans="2:51" s="11" customFormat="1" ht="11.25">
      <c r="B134" s="186"/>
      <c r="C134" s="187"/>
      <c r="D134" s="188" t="s">
        <v>325</v>
      </c>
      <c r="E134" s="189" t="s">
        <v>411</v>
      </c>
      <c r="F134" s="190" t="s">
        <v>1974</v>
      </c>
      <c r="G134" s="187"/>
      <c r="H134" s="191">
        <v>5</v>
      </c>
      <c r="I134" s="192"/>
      <c r="J134" s="187"/>
      <c r="K134" s="187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325</v>
      </c>
      <c r="AU134" s="197" t="s">
        <v>106</v>
      </c>
      <c r="AV134" s="11" t="s">
        <v>106</v>
      </c>
      <c r="AW134" s="11" t="s">
        <v>31</v>
      </c>
      <c r="AX134" s="11" t="s">
        <v>69</v>
      </c>
      <c r="AY134" s="197" t="s">
        <v>310</v>
      </c>
    </row>
    <row r="135" spans="2:51" s="11" customFormat="1" ht="11.25">
      <c r="B135" s="186"/>
      <c r="C135" s="187"/>
      <c r="D135" s="188" t="s">
        <v>325</v>
      </c>
      <c r="E135" s="189" t="s">
        <v>412</v>
      </c>
      <c r="F135" s="190" t="s">
        <v>1975</v>
      </c>
      <c r="G135" s="187"/>
      <c r="H135" s="191">
        <v>5</v>
      </c>
      <c r="I135" s="192"/>
      <c r="J135" s="187"/>
      <c r="K135" s="187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325</v>
      </c>
      <c r="AU135" s="197" t="s">
        <v>106</v>
      </c>
      <c r="AV135" s="11" t="s">
        <v>106</v>
      </c>
      <c r="AW135" s="11" t="s">
        <v>31</v>
      </c>
      <c r="AX135" s="11" t="s">
        <v>69</v>
      </c>
      <c r="AY135" s="197" t="s">
        <v>310</v>
      </c>
    </row>
    <row r="136" spans="2:51" s="11" customFormat="1" ht="11.25">
      <c r="B136" s="186"/>
      <c r="C136" s="187"/>
      <c r="D136" s="188" t="s">
        <v>325</v>
      </c>
      <c r="E136" s="189" t="s">
        <v>1917</v>
      </c>
      <c r="F136" s="190" t="s">
        <v>1976</v>
      </c>
      <c r="G136" s="187"/>
      <c r="H136" s="191">
        <v>5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325</v>
      </c>
      <c r="AU136" s="197" t="s">
        <v>106</v>
      </c>
      <c r="AV136" s="11" t="s">
        <v>106</v>
      </c>
      <c r="AW136" s="11" t="s">
        <v>31</v>
      </c>
      <c r="AX136" s="11" t="s">
        <v>69</v>
      </c>
      <c r="AY136" s="197" t="s">
        <v>310</v>
      </c>
    </row>
    <row r="137" spans="2:51" s="11" customFormat="1" ht="11.25">
      <c r="B137" s="186"/>
      <c r="C137" s="187"/>
      <c r="D137" s="188" t="s">
        <v>325</v>
      </c>
      <c r="E137" s="189" t="s">
        <v>1977</v>
      </c>
      <c r="F137" s="190" t="s">
        <v>1978</v>
      </c>
      <c r="G137" s="187"/>
      <c r="H137" s="191">
        <v>15</v>
      </c>
      <c r="I137" s="192"/>
      <c r="J137" s="187"/>
      <c r="K137" s="187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325</v>
      </c>
      <c r="AU137" s="197" t="s">
        <v>106</v>
      </c>
      <c r="AV137" s="11" t="s">
        <v>106</v>
      </c>
      <c r="AW137" s="11" t="s">
        <v>31</v>
      </c>
      <c r="AX137" s="11" t="s">
        <v>77</v>
      </c>
      <c r="AY137" s="197" t="s">
        <v>310</v>
      </c>
    </row>
    <row r="138" spans="2:65" s="1" customFormat="1" ht="16.5" customHeight="1">
      <c r="B138" s="31"/>
      <c r="C138" s="175" t="s">
        <v>414</v>
      </c>
      <c r="D138" s="175" t="s">
        <v>317</v>
      </c>
      <c r="E138" s="176" t="s">
        <v>1979</v>
      </c>
      <c r="F138" s="177" t="s">
        <v>1980</v>
      </c>
      <c r="G138" s="178" t="s">
        <v>422</v>
      </c>
      <c r="H138" s="179">
        <v>27</v>
      </c>
      <c r="I138" s="180"/>
      <c r="J138" s="179">
        <f>ROUND(I138*H138,2)</f>
        <v>0</v>
      </c>
      <c r="K138" s="177" t="s">
        <v>321</v>
      </c>
      <c r="L138" s="35"/>
      <c r="M138" s="181" t="s">
        <v>1</v>
      </c>
      <c r="N138" s="182" t="s">
        <v>41</v>
      </c>
      <c r="O138" s="57"/>
      <c r="P138" s="183">
        <f>O138*H138</f>
        <v>0</v>
      </c>
      <c r="Q138" s="183">
        <v>0.00119</v>
      </c>
      <c r="R138" s="183">
        <f>Q138*H138</f>
        <v>0.032130000000000006</v>
      </c>
      <c r="S138" s="183">
        <v>0</v>
      </c>
      <c r="T138" s="184">
        <f>S138*H138</f>
        <v>0</v>
      </c>
      <c r="AR138" s="14" t="s">
        <v>314</v>
      </c>
      <c r="AT138" s="14" t="s">
        <v>317</v>
      </c>
      <c r="AU138" s="14" t="s">
        <v>106</v>
      </c>
      <c r="AY138" s="14" t="s">
        <v>310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4" t="s">
        <v>106</v>
      </c>
      <c r="BK138" s="185">
        <f>ROUND(I138*H138,2)</f>
        <v>0</v>
      </c>
      <c r="BL138" s="14" t="s">
        <v>314</v>
      </c>
      <c r="BM138" s="14" t="s">
        <v>4792</v>
      </c>
    </row>
    <row r="139" spans="2:51" s="11" customFormat="1" ht="11.25">
      <c r="B139" s="186"/>
      <c r="C139" s="187"/>
      <c r="D139" s="188" t="s">
        <v>325</v>
      </c>
      <c r="E139" s="189" t="s">
        <v>419</v>
      </c>
      <c r="F139" s="190" t="s">
        <v>1982</v>
      </c>
      <c r="G139" s="187"/>
      <c r="H139" s="191">
        <v>9</v>
      </c>
      <c r="I139" s="192"/>
      <c r="J139" s="187"/>
      <c r="K139" s="187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325</v>
      </c>
      <c r="AU139" s="197" t="s">
        <v>106</v>
      </c>
      <c r="AV139" s="11" t="s">
        <v>106</v>
      </c>
      <c r="AW139" s="11" t="s">
        <v>31</v>
      </c>
      <c r="AX139" s="11" t="s">
        <v>69</v>
      </c>
      <c r="AY139" s="197" t="s">
        <v>310</v>
      </c>
    </row>
    <row r="140" spans="2:51" s="11" customFormat="1" ht="11.25">
      <c r="B140" s="186"/>
      <c r="C140" s="187"/>
      <c r="D140" s="188" t="s">
        <v>325</v>
      </c>
      <c r="E140" s="189" t="s">
        <v>1918</v>
      </c>
      <c r="F140" s="190" t="s">
        <v>1983</v>
      </c>
      <c r="G140" s="187"/>
      <c r="H140" s="191">
        <v>9</v>
      </c>
      <c r="I140" s="192"/>
      <c r="J140" s="187"/>
      <c r="K140" s="187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325</v>
      </c>
      <c r="AU140" s="197" t="s">
        <v>106</v>
      </c>
      <c r="AV140" s="11" t="s">
        <v>106</v>
      </c>
      <c r="AW140" s="11" t="s">
        <v>31</v>
      </c>
      <c r="AX140" s="11" t="s">
        <v>69</v>
      </c>
      <c r="AY140" s="197" t="s">
        <v>310</v>
      </c>
    </row>
    <row r="141" spans="2:51" s="11" customFormat="1" ht="11.25">
      <c r="B141" s="186"/>
      <c r="C141" s="187"/>
      <c r="D141" s="188" t="s">
        <v>325</v>
      </c>
      <c r="E141" s="189" t="s">
        <v>1919</v>
      </c>
      <c r="F141" s="190" t="s">
        <v>1984</v>
      </c>
      <c r="G141" s="187"/>
      <c r="H141" s="191">
        <v>9</v>
      </c>
      <c r="I141" s="192"/>
      <c r="J141" s="187"/>
      <c r="K141" s="187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325</v>
      </c>
      <c r="AU141" s="197" t="s">
        <v>106</v>
      </c>
      <c r="AV141" s="11" t="s">
        <v>106</v>
      </c>
      <c r="AW141" s="11" t="s">
        <v>31</v>
      </c>
      <c r="AX141" s="11" t="s">
        <v>69</v>
      </c>
      <c r="AY141" s="197" t="s">
        <v>310</v>
      </c>
    </row>
    <row r="142" spans="2:51" s="11" customFormat="1" ht="11.25">
      <c r="B142" s="186"/>
      <c r="C142" s="187"/>
      <c r="D142" s="188" t="s">
        <v>325</v>
      </c>
      <c r="E142" s="189" t="s">
        <v>1985</v>
      </c>
      <c r="F142" s="190" t="s">
        <v>1986</v>
      </c>
      <c r="G142" s="187"/>
      <c r="H142" s="191">
        <v>27</v>
      </c>
      <c r="I142" s="192"/>
      <c r="J142" s="187"/>
      <c r="K142" s="187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325</v>
      </c>
      <c r="AU142" s="197" t="s">
        <v>106</v>
      </c>
      <c r="AV142" s="11" t="s">
        <v>106</v>
      </c>
      <c r="AW142" s="11" t="s">
        <v>31</v>
      </c>
      <c r="AX142" s="11" t="s">
        <v>77</v>
      </c>
      <c r="AY142" s="197" t="s">
        <v>310</v>
      </c>
    </row>
    <row r="143" spans="2:65" s="1" customFormat="1" ht="22.5" customHeight="1">
      <c r="B143" s="31"/>
      <c r="C143" s="175" t="s">
        <v>421</v>
      </c>
      <c r="D143" s="175" t="s">
        <v>317</v>
      </c>
      <c r="E143" s="176" t="s">
        <v>1987</v>
      </c>
      <c r="F143" s="177" t="s">
        <v>1988</v>
      </c>
      <c r="G143" s="178" t="s">
        <v>832</v>
      </c>
      <c r="H143" s="179">
        <v>0.58</v>
      </c>
      <c r="I143" s="180"/>
      <c r="J143" s="179">
        <f>ROUND(I143*H143,2)</f>
        <v>0</v>
      </c>
      <c r="K143" s="177" t="s">
        <v>321</v>
      </c>
      <c r="L143" s="35"/>
      <c r="M143" s="181" t="s">
        <v>1</v>
      </c>
      <c r="N143" s="182" t="s">
        <v>41</v>
      </c>
      <c r="O143" s="5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14" t="s">
        <v>314</v>
      </c>
      <c r="AT143" s="14" t="s">
        <v>317</v>
      </c>
      <c r="AU143" s="14" t="s">
        <v>106</v>
      </c>
      <c r="AY143" s="14" t="s">
        <v>310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4" t="s">
        <v>106</v>
      </c>
      <c r="BK143" s="185">
        <f>ROUND(I143*H143,2)</f>
        <v>0</v>
      </c>
      <c r="BL143" s="14" t="s">
        <v>314</v>
      </c>
      <c r="BM143" s="14" t="s">
        <v>4793</v>
      </c>
    </row>
    <row r="144" spans="2:63" s="10" customFormat="1" ht="22.9" customHeight="1">
      <c r="B144" s="159"/>
      <c r="C144" s="160"/>
      <c r="D144" s="161" t="s">
        <v>68</v>
      </c>
      <c r="E144" s="173" t="s">
        <v>1996</v>
      </c>
      <c r="F144" s="173" t="s">
        <v>1997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SUM(P145:P165)</f>
        <v>0</v>
      </c>
      <c r="Q144" s="167"/>
      <c r="R144" s="168">
        <f>SUM(R145:R165)</f>
        <v>0</v>
      </c>
      <c r="S144" s="167"/>
      <c r="T144" s="169">
        <f>SUM(T145:T165)</f>
        <v>0</v>
      </c>
      <c r="AR144" s="170" t="s">
        <v>314</v>
      </c>
      <c r="AT144" s="171" t="s">
        <v>68</v>
      </c>
      <c r="AU144" s="171" t="s">
        <v>77</v>
      </c>
      <c r="AY144" s="170" t="s">
        <v>310</v>
      </c>
      <c r="BK144" s="172">
        <f>SUM(BK145:BK165)</f>
        <v>0</v>
      </c>
    </row>
    <row r="145" spans="2:65" s="1" customFormat="1" ht="16.5" customHeight="1">
      <c r="B145" s="31"/>
      <c r="C145" s="208" t="s">
        <v>430</v>
      </c>
      <c r="D145" s="208" t="s">
        <v>422</v>
      </c>
      <c r="E145" s="209" t="s">
        <v>4794</v>
      </c>
      <c r="F145" s="210" t="s">
        <v>1999</v>
      </c>
      <c r="G145" s="211" t="s">
        <v>422</v>
      </c>
      <c r="H145" s="212">
        <v>210</v>
      </c>
      <c r="I145" s="213"/>
      <c r="J145" s="212">
        <f>ROUND(I145*H145,2)</f>
        <v>0</v>
      </c>
      <c r="K145" s="210" t="s">
        <v>402</v>
      </c>
      <c r="L145" s="214"/>
      <c r="M145" s="215" t="s">
        <v>1</v>
      </c>
      <c r="N145" s="216" t="s">
        <v>41</v>
      </c>
      <c r="O145" s="5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14" t="s">
        <v>391</v>
      </c>
      <c r="AT145" s="14" t="s">
        <v>422</v>
      </c>
      <c r="AU145" s="14" t="s">
        <v>106</v>
      </c>
      <c r="AY145" s="14" t="s">
        <v>310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4" t="s">
        <v>106</v>
      </c>
      <c r="BK145" s="185">
        <f>ROUND(I145*H145,2)</f>
        <v>0</v>
      </c>
      <c r="BL145" s="14" t="s">
        <v>314</v>
      </c>
      <c r="BM145" s="14" t="s">
        <v>4795</v>
      </c>
    </row>
    <row r="146" spans="2:51" s="11" customFormat="1" ht="11.25">
      <c r="B146" s="186"/>
      <c r="C146" s="187"/>
      <c r="D146" s="188" t="s">
        <v>325</v>
      </c>
      <c r="E146" s="189" t="s">
        <v>434</v>
      </c>
      <c r="F146" s="190" t="s">
        <v>4796</v>
      </c>
      <c r="G146" s="187"/>
      <c r="H146" s="191">
        <v>210</v>
      </c>
      <c r="I146" s="192"/>
      <c r="J146" s="187"/>
      <c r="K146" s="187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325</v>
      </c>
      <c r="AU146" s="197" t="s">
        <v>106</v>
      </c>
      <c r="AV146" s="11" t="s">
        <v>106</v>
      </c>
      <c r="AW146" s="11" t="s">
        <v>31</v>
      </c>
      <c r="AX146" s="11" t="s">
        <v>77</v>
      </c>
      <c r="AY146" s="197" t="s">
        <v>310</v>
      </c>
    </row>
    <row r="147" spans="2:65" s="1" customFormat="1" ht="16.5" customHeight="1">
      <c r="B147" s="31"/>
      <c r="C147" s="208" t="s">
        <v>437</v>
      </c>
      <c r="D147" s="208" t="s">
        <v>422</v>
      </c>
      <c r="E147" s="209" t="s">
        <v>4797</v>
      </c>
      <c r="F147" s="210" t="s">
        <v>2003</v>
      </c>
      <c r="G147" s="211" t="s">
        <v>422</v>
      </c>
      <c r="H147" s="212">
        <v>30</v>
      </c>
      <c r="I147" s="213"/>
      <c r="J147" s="212">
        <f>ROUND(I147*H147,2)</f>
        <v>0</v>
      </c>
      <c r="K147" s="210" t="s">
        <v>402</v>
      </c>
      <c r="L147" s="214"/>
      <c r="M147" s="215" t="s">
        <v>1</v>
      </c>
      <c r="N147" s="216" t="s">
        <v>41</v>
      </c>
      <c r="O147" s="5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AR147" s="14" t="s">
        <v>391</v>
      </c>
      <c r="AT147" s="14" t="s">
        <v>422</v>
      </c>
      <c r="AU147" s="14" t="s">
        <v>106</v>
      </c>
      <c r="AY147" s="14" t="s">
        <v>310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4" t="s">
        <v>106</v>
      </c>
      <c r="BK147" s="185">
        <f>ROUND(I147*H147,2)</f>
        <v>0</v>
      </c>
      <c r="BL147" s="14" t="s">
        <v>314</v>
      </c>
      <c r="BM147" s="14" t="s">
        <v>4798</v>
      </c>
    </row>
    <row r="148" spans="2:51" s="11" customFormat="1" ht="11.25">
      <c r="B148" s="186"/>
      <c r="C148" s="187"/>
      <c r="D148" s="188" t="s">
        <v>325</v>
      </c>
      <c r="E148" s="189" t="s">
        <v>442</v>
      </c>
      <c r="F148" s="190" t="s">
        <v>4799</v>
      </c>
      <c r="G148" s="187"/>
      <c r="H148" s="191">
        <v>30</v>
      </c>
      <c r="I148" s="192"/>
      <c r="J148" s="187"/>
      <c r="K148" s="187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325</v>
      </c>
      <c r="AU148" s="197" t="s">
        <v>106</v>
      </c>
      <c r="AV148" s="11" t="s">
        <v>106</v>
      </c>
      <c r="AW148" s="11" t="s">
        <v>31</v>
      </c>
      <c r="AX148" s="11" t="s">
        <v>77</v>
      </c>
      <c r="AY148" s="197" t="s">
        <v>310</v>
      </c>
    </row>
    <row r="149" spans="2:65" s="1" customFormat="1" ht="16.5" customHeight="1">
      <c r="B149" s="31"/>
      <c r="C149" s="208" t="s">
        <v>8</v>
      </c>
      <c r="D149" s="208" t="s">
        <v>422</v>
      </c>
      <c r="E149" s="209" t="s">
        <v>4800</v>
      </c>
      <c r="F149" s="210" t="s">
        <v>2006</v>
      </c>
      <c r="G149" s="211" t="s">
        <v>720</v>
      </c>
      <c r="H149" s="212">
        <v>6</v>
      </c>
      <c r="I149" s="213"/>
      <c r="J149" s="212">
        <f>ROUND(I149*H149,2)</f>
        <v>0</v>
      </c>
      <c r="K149" s="210" t="s">
        <v>402</v>
      </c>
      <c r="L149" s="214"/>
      <c r="M149" s="215" t="s">
        <v>1</v>
      </c>
      <c r="N149" s="216" t="s">
        <v>41</v>
      </c>
      <c r="O149" s="57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14" t="s">
        <v>391</v>
      </c>
      <c r="AT149" s="14" t="s">
        <v>422</v>
      </c>
      <c r="AU149" s="14" t="s">
        <v>106</v>
      </c>
      <c r="AY149" s="14" t="s">
        <v>310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4" t="s">
        <v>106</v>
      </c>
      <c r="BK149" s="185">
        <f>ROUND(I149*H149,2)</f>
        <v>0</v>
      </c>
      <c r="BL149" s="14" t="s">
        <v>314</v>
      </c>
      <c r="BM149" s="14" t="s">
        <v>4801</v>
      </c>
    </row>
    <row r="150" spans="2:51" s="11" customFormat="1" ht="11.25">
      <c r="B150" s="186"/>
      <c r="C150" s="187"/>
      <c r="D150" s="188" t="s">
        <v>325</v>
      </c>
      <c r="E150" s="189" t="s">
        <v>450</v>
      </c>
      <c r="F150" s="190" t="s">
        <v>1114</v>
      </c>
      <c r="G150" s="187"/>
      <c r="H150" s="191">
        <v>6</v>
      </c>
      <c r="I150" s="192"/>
      <c r="J150" s="187"/>
      <c r="K150" s="187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325</v>
      </c>
      <c r="AU150" s="197" t="s">
        <v>106</v>
      </c>
      <c r="AV150" s="11" t="s">
        <v>106</v>
      </c>
      <c r="AW150" s="11" t="s">
        <v>31</v>
      </c>
      <c r="AX150" s="11" t="s">
        <v>77</v>
      </c>
      <c r="AY150" s="197" t="s">
        <v>310</v>
      </c>
    </row>
    <row r="151" spans="2:65" s="1" customFormat="1" ht="16.5" customHeight="1">
      <c r="B151" s="31"/>
      <c r="C151" s="208" t="s">
        <v>455</v>
      </c>
      <c r="D151" s="208" t="s">
        <v>422</v>
      </c>
      <c r="E151" s="209" t="s">
        <v>4802</v>
      </c>
      <c r="F151" s="210" t="s">
        <v>2010</v>
      </c>
      <c r="G151" s="211" t="s">
        <v>422</v>
      </c>
      <c r="H151" s="212">
        <v>60</v>
      </c>
      <c r="I151" s="213"/>
      <c r="J151" s="212">
        <f>ROUND(I151*H151,2)</f>
        <v>0</v>
      </c>
      <c r="K151" s="210" t="s">
        <v>402</v>
      </c>
      <c r="L151" s="214"/>
      <c r="M151" s="215" t="s">
        <v>1</v>
      </c>
      <c r="N151" s="216" t="s">
        <v>41</v>
      </c>
      <c r="O151" s="57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14" t="s">
        <v>391</v>
      </c>
      <c r="AT151" s="14" t="s">
        <v>422</v>
      </c>
      <c r="AU151" s="14" t="s">
        <v>106</v>
      </c>
      <c r="AY151" s="14" t="s">
        <v>310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4" t="s">
        <v>106</v>
      </c>
      <c r="BK151" s="185">
        <f>ROUND(I151*H151,2)</f>
        <v>0</v>
      </c>
      <c r="BL151" s="14" t="s">
        <v>314</v>
      </c>
      <c r="BM151" s="14" t="s">
        <v>4803</v>
      </c>
    </row>
    <row r="152" spans="2:51" s="11" customFormat="1" ht="11.25">
      <c r="B152" s="186"/>
      <c r="C152" s="187"/>
      <c r="D152" s="188" t="s">
        <v>325</v>
      </c>
      <c r="E152" s="189" t="s">
        <v>460</v>
      </c>
      <c r="F152" s="190" t="s">
        <v>4804</v>
      </c>
      <c r="G152" s="187"/>
      <c r="H152" s="191">
        <v>60</v>
      </c>
      <c r="I152" s="192"/>
      <c r="J152" s="187"/>
      <c r="K152" s="187"/>
      <c r="L152" s="193"/>
      <c r="M152" s="194"/>
      <c r="N152" s="195"/>
      <c r="O152" s="195"/>
      <c r="P152" s="195"/>
      <c r="Q152" s="195"/>
      <c r="R152" s="195"/>
      <c r="S152" s="195"/>
      <c r="T152" s="196"/>
      <c r="AT152" s="197" t="s">
        <v>325</v>
      </c>
      <c r="AU152" s="197" t="s">
        <v>106</v>
      </c>
      <c r="AV152" s="11" t="s">
        <v>106</v>
      </c>
      <c r="AW152" s="11" t="s">
        <v>31</v>
      </c>
      <c r="AX152" s="11" t="s">
        <v>77</v>
      </c>
      <c r="AY152" s="197" t="s">
        <v>310</v>
      </c>
    </row>
    <row r="153" spans="2:65" s="1" customFormat="1" ht="16.5" customHeight="1">
      <c r="B153" s="31"/>
      <c r="C153" s="208" t="s">
        <v>462</v>
      </c>
      <c r="D153" s="208" t="s">
        <v>422</v>
      </c>
      <c r="E153" s="209" t="s">
        <v>4805</v>
      </c>
      <c r="F153" s="210" t="s">
        <v>2014</v>
      </c>
      <c r="G153" s="211" t="s">
        <v>720</v>
      </c>
      <c r="H153" s="212">
        <v>36</v>
      </c>
      <c r="I153" s="213"/>
      <c r="J153" s="212">
        <f>ROUND(I153*H153,2)</f>
        <v>0</v>
      </c>
      <c r="K153" s="210" t="s">
        <v>402</v>
      </c>
      <c r="L153" s="214"/>
      <c r="M153" s="215" t="s">
        <v>1</v>
      </c>
      <c r="N153" s="216" t="s">
        <v>41</v>
      </c>
      <c r="O153" s="57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14" t="s">
        <v>391</v>
      </c>
      <c r="AT153" s="14" t="s">
        <v>422</v>
      </c>
      <c r="AU153" s="14" t="s">
        <v>106</v>
      </c>
      <c r="AY153" s="14" t="s">
        <v>310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4" t="s">
        <v>106</v>
      </c>
      <c r="BK153" s="185">
        <f>ROUND(I153*H153,2)</f>
        <v>0</v>
      </c>
      <c r="BL153" s="14" t="s">
        <v>314</v>
      </c>
      <c r="BM153" s="14" t="s">
        <v>4806</v>
      </c>
    </row>
    <row r="154" spans="2:51" s="11" customFormat="1" ht="11.25">
      <c r="B154" s="186"/>
      <c r="C154" s="187"/>
      <c r="D154" s="188" t="s">
        <v>325</v>
      </c>
      <c r="E154" s="189" t="s">
        <v>464</v>
      </c>
      <c r="F154" s="190" t="s">
        <v>4807</v>
      </c>
      <c r="G154" s="187"/>
      <c r="H154" s="191">
        <v>36</v>
      </c>
      <c r="I154" s="192"/>
      <c r="J154" s="187"/>
      <c r="K154" s="187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325</v>
      </c>
      <c r="AU154" s="197" t="s">
        <v>106</v>
      </c>
      <c r="AV154" s="11" t="s">
        <v>106</v>
      </c>
      <c r="AW154" s="11" t="s">
        <v>31</v>
      </c>
      <c r="AX154" s="11" t="s">
        <v>77</v>
      </c>
      <c r="AY154" s="197" t="s">
        <v>310</v>
      </c>
    </row>
    <row r="155" spans="2:65" s="1" customFormat="1" ht="16.5" customHeight="1">
      <c r="B155" s="31"/>
      <c r="C155" s="208" t="s">
        <v>469</v>
      </c>
      <c r="D155" s="208" t="s">
        <v>422</v>
      </c>
      <c r="E155" s="209" t="s">
        <v>4808</v>
      </c>
      <c r="F155" s="210" t="s">
        <v>2018</v>
      </c>
      <c r="G155" s="211" t="s">
        <v>720</v>
      </c>
      <c r="H155" s="212">
        <v>36</v>
      </c>
      <c r="I155" s="213"/>
      <c r="J155" s="212">
        <f>ROUND(I155*H155,2)</f>
        <v>0</v>
      </c>
      <c r="K155" s="210" t="s">
        <v>402</v>
      </c>
      <c r="L155" s="214"/>
      <c r="M155" s="215" t="s">
        <v>1</v>
      </c>
      <c r="N155" s="216" t="s">
        <v>41</v>
      </c>
      <c r="O155" s="57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14" t="s">
        <v>391</v>
      </c>
      <c r="AT155" s="14" t="s">
        <v>422</v>
      </c>
      <c r="AU155" s="14" t="s">
        <v>106</v>
      </c>
      <c r="AY155" s="14" t="s">
        <v>310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4" t="s">
        <v>106</v>
      </c>
      <c r="BK155" s="185">
        <f>ROUND(I155*H155,2)</f>
        <v>0</v>
      </c>
      <c r="BL155" s="14" t="s">
        <v>314</v>
      </c>
      <c r="BM155" s="14" t="s">
        <v>4809</v>
      </c>
    </row>
    <row r="156" spans="2:51" s="11" customFormat="1" ht="11.25">
      <c r="B156" s="186"/>
      <c r="C156" s="187"/>
      <c r="D156" s="188" t="s">
        <v>325</v>
      </c>
      <c r="E156" s="189" t="s">
        <v>474</v>
      </c>
      <c r="F156" s="190" t="s">
        <v>4807</v>
      </c>
      <c r="G156" s="187"/>
      <c r="H156" s="191">
        <v>36</v>
      </c>
      <c r="I156" s="192"/>
      <c r="J156" s="187"/>
      <c r="K156" s="187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325</v>
      </c>
      <c r="AU156" s="197" t="s">
        <v>106</v>
      </c>
      <c r="AV156" s="11" t="s">
        <v>106</v>
      </c>
      <c r="AW156" s="11" t="s">
        <v>31</v>
      </c>
      <c r="AX156" s="11" t="s">
        <v>77</v>
      </c>
      <c r="AY156" s="197" t="s">
        <v>310</v>
      </c>
    </row>
    <row r="157" spans="2:65" s="1" customFormat="1" ht="16.5" customHeight="1">
      <c r="B157" s="31"/>
      <c r="C157" s="208" t="s">
        <v>479</v>
      </c>
      <c r="D157" s="208" t="s">
        <v>422</v>
      </c>
      <c r="E157" s="209" t="s">
        <v>4810</v>
      </c>
      <c r="F157" s="210" t="s">
        <v>4811</v>
      </c>
      <c r="G157" s="211" t="s">
        <v>720</v>
      </c>
      <c r="H157" s="212">
        <v>6</v>
      </c>
      <c r="I157" s="213"/>
      <c r="J157" s="212">
        <f>ROUND(I157*H157,2)</f>
        <v>0</v>
      </c>
      <c r="K157" s="210" t="s">
        <v>402</v>
      </c>
      <c r="L157" s="214"/>
      <c r="M157" s="215" t="s">
        <v>1</v>
      </c>
      <c r="N157" s="216" t="s">
        <v>41</v>
      </c>
      <c r="O157" s="5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14" t="s">
        <v>391</v>
      </c>
      <c r="AT157" s="14" t="s">
        <v>422</v>
      </c>
      <c r="AU157" s="14" t="s">
        <v>106</v>
      </c>
      <c r="AY157" s="14" t="s">
        <v>310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4" t="s">
        <v>106</v>
      </c>
      <c r="BK157" s="185">
        <f>ROUND(I157*H157,2)</f>
        <v>0</v>
      </c>
      <c r="BL157" s="14" t="s">
        <v>314</v>
      </c>
      <c r="BM157" s="14" t="s">
        <v>4812</v>
      </c>
    </row>
    <row r="158" spans="2:51" s="11" customFormat="1" ht="11.25">
      <c r="B158" s="186"/>
      <c r="C158" s="187"/>
      <c r="D158" s="188" t="s">
        <v>325</v>
      </c>
      <c r="E158" s="189" t="s">
        <v>483</v>
      </c>
      <c r="F158" s="190" t="s">
        <v>1114</v>
      </c>
      <c r="G158" s="187"/>
      <c r="H158" s="191">
        <v>6</v>
      </c>
      <c r="I158" s="192"/>
      <c r="J158" s="187"/>
      <c r="K158" s="187"/>
      <c r="L158" s="193"/>
      <c r="M158" s="194"/>
      <c r="N158" s="195"/>
      <c r="O158" s="195"/>
      <c r="P158" s="195"/>
      <c r="Q158" s="195"/>
      <c r="R158" s="195"/>
      <c r="S158" s="195"/>
      <c r="T158" s="196"/>
      <c r="AT158" s="197" t="s">
        <v>325</v>
      </c>
      <c r="AU158" s="197" t="s">
        <v>106</v>
      </c>
      <c r="AV158" s="11" t="s">
        <v>106</v>
      </c>
      <c r="AW158" s="11" t="s">
        <v>31</v>
      </c>
      <c r="AX158" s="11" t="s">
        <v>77</v>
      </c>
      <c r="AY158" s="197" t="s">
        <v>310</v>
      </c>
    </row>
    <row r="159" spans="2:65" s="1" customFormat="1" ht="16.5" customHeight="1">
      <c r="B159" s="31"/>
      <c r="C159" s="208" t="s">
        <v>499</v>
      </c>
      <c r="D159" s="208" t="s">
        <v>422</v>
      </c>
      <c r="E159" s="209" t="s">
        <v>4813</v>
      </c>
      <c r="F159" s="210" t="s">
        <v>2024</v>
      </c>
      <c r="G159" s="211" t="s">
        <v>720</v>
      </c>
      <c r="H159" s="212">
        <v>6</v>
      </c>
      <c r="I159" s="213"/>
      <c r="J159" s="212">
        <f>ROUND(I159*H159,2)</f>
        <v>0</v>
      </c>
      <c r="K159" s="210" t="s">
        <v>402</v>
      </c>
      <c r="L159" s="214"/>
      <c r="M159" s="215" t="s">
        <v>1</v>
      </c>
      <c r="N159" s="216" t="s">
        <v>41</v>
      </c>
      <c r="O159" s="5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AR159" s="14" t="s">
        <v>391</v>
      </c>
      <c r="AT159" s="14" t="s">
        <v>422</v>
      </c>
      <c r="AU159" s="14" t="s">
        <v>106</v>
      </c>
      <c r="AY159" s="14" t="s">
        <v>310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4" t="s">
        <v>106</v>
      </c>
      <c r="BK159" s="185">
        <f>ROUND(I159*H159,2)</f>
        <v>0</v>
      </c>
      <c r="BL159" s="14" t="s">
        <v>314</v>
      </c>
      <c r="BM159" s="14" t="s">
        <v>4814</v>
      </c>
    </row>
    <row r="160" spans="2:51" s="11" customFormat="1" ht="11.25">
      <c r="B160" s="186"/>
      <c r="C160" s="187"/>
      <c r="D160" s="188" t="s">
        <v>325</v>
      </c>
      <c r="E160" s="189" t="s">
        <v>503</v>
      </c>
      <c r="F160" s="190" t="s">
        <v>1114</v>
      </c>
      <c r="G160" s="187"/>
      <c r="H160" s="191">
        <v>6</v>
      </c>
      <c r="I160" s="192"/>
      <c r="J160" s="187"/>
      <c r="K160" s="187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325</v>
      </c>
      <c r="AU160" s="197" t="s">
        <v>106</v>
      </c>
      <c r="AV160" s="11" t="s">
        <v>106</v>
      </c>
      <c r="AW160" s="11" t="s">
        <v>31</v>
      </c>
      <c r="AX160" s="11" t="s">
        <v>77</v>
      </c>
      <c r="AY160" s="197" t="s">
        <v>310</v>
      </c>
    </row>
    <row r="161" spans="2:65" s="1" customFormat="1" ht="16.5" customHeight="1">
      <c r="B161" s="31"/>
      <c r="C161" s="208" t="s">
        <v>7</v>
      </c>
      <c r="D161" s="208" t="s">
        <v>422</v>
      </c>
      <c r="E161" s="209" t="s">
        <v>4815</v>
      </c>
      <c r="F161" s="210" t="s">
        <v>4816</v>
      </c>
      <c r="G161" s="211" t="s">
        <v>720</v>
      </c>
      <c r="H161" s="212">
        <v>20</v>
      </c>
      <c r="I161" s="213"/>
      <c r="J161" s="212">
        <f>ROUND(I161*H161,2)</f>
        <v>0</v>
      </c>
      <c r="K161" s="210" t="s">
        <v>402</v>
      </c>
      <c r="L161" s="214"/>
      <c r="M161" s="215" t="s">
        <v>1</v>
      </c>
      <c r="N161" s="216" t="s">
        <v>41</v>
      </c>
      <c r="O161" s="5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14" t="s">
        <v>391</v>
      </c>
      <c r="AT161" s="14" t="s">
        <v>422</v>
      </c>
      <c r="AU161" s="14" t="s">
        <v>106</v>
      </c>
      <c r="AY161" s="14" t="s">
        <v>310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4" t="s">
        <v>106</v>
      </c>
      <c r="BK161" s="185">
        <f>ROUND(I161*H161,2)</f>
        <v>0</v>
      </c>
      <c r="BL161" s="14" t="s">
        <v>314</v>
      </c>
      <c r="BM161" s="14" t="s">
        <v>4817</v>
      </c>
    </row>
    <row r="162" spans="2:51" s="11" customFormat="1" ht="11.25">
      <c r="B162" s="186"/>
      <c r="C162" s="187"/>
      <c r="D162" s="188" t="s">
        <v>325</v>
      </c>
      <c r="E162" s="189" t="s">
        <v>509</v>
      </c>
      <c r="F162" s="190" t="s">
        <v>4415</v>
      </c>
      <c r="G162" s="187"/>
      <c r="H162" s="191">
        <v>20</v>
      </c>
      <c r="I162" s="192"/>
      <c r="J162" s="187"/>
      <c r="K162" s="187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325</v>
      </c>
      <c r="AU162" s="197" t="s">
        <v>106</v>
      </c>
      <c r="AV162" s="11" t="s">
        <v>106</v>
      </c>
      <c r="AW162" s="11" t="s">
        <v>31</v>
      </c>
      <c r="AX162" s="11" t="s">
        <v>77</v>
      </c>
      <c r="AY162" s="197" t="s">
        <v>310</v>
      </c>
    </row>
    <row r="163" spans="2:65" s="1" customFormat="1" ht="16.5" customHeight="1">
      <c r="B163" s="31"/>
      <c r="C163" s="208" t="s">
        <v>520</v>
      </c>
      <c r="D163" s="208" t="s">
        <v>422</v>
      </c>
      <c r="E163" s="209" t="s">
        <v>4818</v>
      </c>
      <c r="F163" s="210" t="s">
        <v>2031</v>
      </c>
      <c r="G163" s="211" t="s">
        <v>720</v>
      </c>
      <c r="H163" s="212">
        <v>20</v>
      </c>
      <c r="I163" s="213"/>
      <c r="J163" s="212">
        <f>ROUND(I163*H163,2)</f>
        <v>0</v>
      </c>
      <c r="K163" s="210" t="s">
        <v>402</v>
      </c>
      <c r="L163" s="214"/>
      <c r="M163" s="215" t="s">
        <v>1</v>
      </c>
      <c r="N163" s="216" t="s">
        <v>41</v>
      </c>
      <c r="O163" s="5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AR163" s="14" t="s">
        <v>391</v>
      </c>
      <c r="AT163" s="14" t="s">
        <v>422</v>
      </c>
      <c r="AU163" s="14" t="s">
        <v>106</v>
      </c>
      <c r="AY163" s="14" t="s">
        <v>310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4" t="s">
        <v>106</v>
      </c>
      <c r="BK163" s="185">
        <f>ROUND(I163*H163,2)</f>
        <v>0</v>
      </c>
      <c r="BL163" s="14" t="s">
        <v>314</v>
      </c>
      <c r="BM163" s="14" t="s">
        <v>4819</v>
      </c>
    </row>
    <row r="164" spans="2:51" s="11" customFormat="1" ht="11.25">
      <c r="B164" s="186"/>
      <c r="C164" s="187"/>
      <c r="D164" s="188" t="s">
        <v>325</v>
      </c>
      <c r="E164" s="189" t="s">
        <v>525</v>
      </c>
      <c r="F164" s="190" t="s">
        <v>4415</v>
      </c>
      <c r="G164" s="187"/>
      <c r="H164" s="191">
        <v>20</v>
      </c>
      <c r="I164" s="192"/>
      <c r="J164" s="187"/>
      <c r="K164" s="187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325</v>
      </c>
      <c r="AU164" s="197" t="s">
        <v>106</v>
      </c>
      <c r="AV164" s="11" t="s">
        <v>106</v>
      </c>
      <c r="AW164" s="11" t="s">
        <v>31</v>
      </c>
      <c r="AX164" s="11" t="s">
        <v>77</v>
      </c>
      <c r="AY164" s="197" t="s">
        <v>310</v>
      </c>
    </row>
    <row r="165" spans="2:65" s="1" customFormat="1" ht="16.5" customHeight="1">
      <c r="B165" s="31"/>
      <c r="C165" s="208" t="s">
        <v>541</v>
      </c>
      <c r="D165" s="208" t="s">
        <v>422</v>
      </c>
      <c r="E165" s="209" t="s">
        <v>4820</v>
      </c>
      <c r="F165" s="210" t="s">
        <v>1422</v>
      </c>
      <c r="G165" s="211" t="s">
        <v>863</v>
      </c>
      <c r="H165" s="212">
        <v>27.5</v>
      </c>
      <c r="I165" s="213"/>
      <c r="J165" s="212">
        <f>ROUND(I165*H165,2)</f>
        <v>0</v>
      </c>
      <c r="K165" s="210" t="s">
        <v>402</v>
      </c>
      <c r="L165" s="214"/>
      <c r="M165" s="215" t="s">
        <v>1</v>
      </c>
      <c r="N165" s="216" t="s">
        <v>41</v>
      </c>
      <c r="O165" s="5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14" t="s">
        <v>391</v>
      </c>
      <c r="AT165" s="14" t="s">
        <v>422</v>
      </c>
      <c r="AU165" s="14" t="s">
        <v>106</v>
      </c>
      <c r="AY165" s="14" t="s">
        <v>310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4" t="s">
        <v>106</v>
      </c>
      <c r="BK165" s="185">
        <f>ROUND(I165*H165,2)</f>
        <v>0</v>
      </c>
      <c r="BL165" s="14" t="s">
        <v>314</v>
      </c>
      <c r="BM165" s="14" t="s">
        <v>4821</v>
      </c>
    </row>
    <row r="166" spans="2:63" s="10" customFormat="1" ht="22.9" customHeight="1">
      <c r="B166" s="159"/>
      <c r="C166" s="160"/>
      <c r="D166" s="161" t="s">
        <v>68</v>
      </c>
      <c r="E166" s="173" t="s">
        <v>2035</v>
      </c>
      <c r="F166" s="173" t="s">
        <v>4822</v>
      </c>
      <c r="G166" s="160"/>
      <c r="H166" s="160"/>
      <c r="I166" s="163"/>
      <c r="J166" s="174">
        <f>BK166</f>
        <v>0</v>
      </c>
      <c r="K166" s="160"/>
      <c r="L166" s="165"/>
      <c r="M166" s="166"/>
      <c r="N166" s="167"/>
      <c r="O166" s="167"/>
      <c r="P166" s="168">
        <f>SUM(P167:P190)</f>
        <v>0</v>
      </c>
      <c r="Q166" s="167"/>
      <c r="R166" s="168">
        <f>SUM(R167:R190)</f>
        <v>0</v>
      </c>
      <c r="S166" s="167"/>
      <c r="T166" s="169">
        <f>SUM(T167:T190)</f>
        <v>0</v>
      </c>
      <c r="AR166" s="170" t="s">
        <v>314</v>
      </c>
      <c r="AT166" s="171" t="s">
        <v>68</v>
      </c>
      <c r="AU166" s="171" t="s">
        <v>77</v>
      </c>
      <c r="AY166" s="170" t="s">
        <v>310</v>
      </c>
      <c r="BK166" s="172">
        <f>SUM(BK167:BK190)</f>
        <v>0</v>
      </c>
    </row>
    <row r="167" spans="2:65" s="1" customFormat="1" ht="16.5" customHeight="1">
      <c r="B167" s="31"/>
      <c r="C167" s="175" t="s">
        <v>555</v>
      </c>
      <c r="D167" s="175" t="s">
        <v>317</v>
      </c>
      <c r="E167" s="176" t="s">
        <v>2037</v>
      </c>
      <c r="F167" s="177" t="s">
        <v>2038</v>
      </c>
      <c r="G167" s="178" t="s">
        <v>422</v>
      </c>
      <c r="H167" s="179">
        <v>210</v>
      </c>
      <c r="I167" s="180"/>
      <c r="J167" s="179">
        <f>ROUND(I167*H167,2)</f>
        <v>0</v>
      </c>
      <c r="K167" s="177" t="s">
        <v>402</v>
      </c>
      <c r="L167" s="35"/>
      <c r="M167" s="181" t="s">
        <v>1</v>
      </c>
      <c r="N167" s="182" t="s">
        <v>41</v>
      </c>
      <c r="O167" s="57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14" t="s">
        <v>314</v>
      </c>
      <c r="AT167" s="14" t="s">
        <v>317</v>
      </c>
      <c r="AU167" s="14" t="s">
        <v>106</v>
      </c>
      <c r="AY167" s="14" t="s">
        <v>310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4" t="s">
        <v>106</v>
      </c>
      <c r="BK167" s="185">
        <f>ROUND(I167*H167,2)</f>
        <v>0</v>
      </c>
      <c r="BL167" s="14" t="s">
        <v>314</v>
      </c>
      <c r="BM167" s="14" t="s">
        <v>4823</v>
      </c>
    </row>
    <row r="168" spans="2:51" s="11" customFormat="1" ht="11.25">
      <c r="B168" s="186"/>
      <c r="C168" s="187"/>
      <c r="D168" s="188" t="s">
        <v>325</v>
      </c>
      <c r="E168" s="189" t="s">
        <v>558</v>
      </c>
      <c r="F168" s="190" t="s">
        <v>4796</v>
      </c>
      <c r="G168" s="187"/>
      <c r="H168" s="191">
        <v>210</v>
      </c>
      <c r="I168" s="192"/>
      <c r="J168" s="187"/>
      <c r="K168" s="187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325</v>
      </c>
      <c r="AU168" s="197" t="s">
        <v>106</v>
      </c>
      <c r="AV168" s="11" t="s">
        <v>106</v>
      </c>
      <c r="AW168" s="11" t="s">
        <v>31</v>
      </c>
      <c r="AX168" s="11" t="s">
        <v>77</v>
      </c>
      <c r="AY168" s="197" t="s">
        <v>310</v>
      </c>
    </row>
    <row r="169" spans="2:65" s="1" customFormat="1" ht="16.5" customHeight="1">
      <c r="B169" s="31"/>
      <c r="C169" s="175" t="s">
        <v>563</v>
      </c>
      <c r="D169" s="175" t="s">
        <v>317</v>
      </c>
      <c r="E169" s="176" t="s">
        <v>2040</v>
      </c>
      <c r="F169" s="177" t="s">
        <v>2041</v>
      </c>
      <c r="G169" s="178" t="s">
        <v>422</v>
      </c>
      <c r="H169" s="179">
        <v>30</v>
      </c>
      <c r="I169" s="180"/>
      <c r="J169" s="179">
        <f>ROUND(I169*H169,2)</f>
        <v>0</v>
      </c>
      <c r="K169" s="177" t="s">
        <v>402</v>
      </c>
      <c r="L169" s="35"/>
      <c r="M169" s="181" t="s">
        <v>1</v>
      </c>
      <c r="N169" s="182" t="s">
        <v>41</v>
      </c>
      <c r="O169" s="57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14" t="s">
        <v>314</v>
      </c>
      <c r="AT169" s="14" t="s">
        <v>317</v>
      </c>
      <c r="AU169" s="14" t="s">
        <v>106</v>
      </c>
      <c r="AY169" s="14" t="s">
        <v>310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4" t="s">
        <v>106</v>
      </c>
      <c r="BK169" s="185">
        <f>ROUND(I169*H169,2)</f>
        <v>0</v>
      </c>
      <c r="BL169" s="14" t="s">
        <v>314</v>
      </c>
      <c r="BM169" s="14" t="s">
        <v>4824</v>
      </c>
    </row>
    <row r="170" spans="2:51" s="11" customFormat="1" ht="11.25">
      <c r="B170" s="186"/>
      <c r="C170" s="187"/>
      <c r="D170" s="188" t="s">
        <v>325</v>
      </c>
      <c r="E170" s="189" t="s">
        <v>567</v>
      </c>
      <c r="F170" s="190" t="s">
        <v>4799</v>
      </c>
      <c r="G170" s="187"/>
      <c r="H170" s="191">
        <v>30</v>
      </c>
      <c r="I170" s="192"/>
      <c r="J170" s="187"/>
      <c r="K170" s="187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325</v>
      </c>
      <c r="AU170" s="197" t="s">
        <v>106</v>
      </c>
      <c r="AV170" s="11" t="s">
        <v>106</v>
      </c>
      <c r="AW170" s="11" t="s">
        <v>31</v>
      </c>
      <c r="AX170" s="11" t="s">
        <v>77</v>
      </c>
      <c r="AY170" s="197" t="s">
        <v>310</v>
      </c>
    </row>
    <row r="171" spans="2:65" s="1" customFormat="1" ht="16.5" customHeight="1">
      <c r="B171" s="31"/>
      <c r="C171" s="175" t="s">
        <v>571</v>
      </c>
      <c r="D171" s="175" t="s">
        <v>317</v>
      </c>
      <c r="E171" s="176" t="s">
        <v>2043</v>
      </c>
      <c r="F171" s="177" t="s">
        <v>2006</v>
      </c>
      <c r="G171" s="178" t="s">
        <v>720</v>
      </c>
      <c r="H171" s="179">
        <v>6</v>
      </c>
      <c r="I171" s="180"/>
      <c r="J171" s="179">
        <f>ROUND(I171*H171,2)</f>
        <v>0</v>
      </c>
      <c r="K171" s="177" t="s">
        <v>402</v>
      </c>
      <c r="L171" s="35"/>
      <c r="M171" s="181" t="s">
        <v>1</v>
      </c>
      <c r="N171" s="182" t="s">
        <v>41</v>
      </c>
      <c r="O171" s="57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14" t="s">
        <v>314</v>
      </c>
      <c r="AT171" s="14" t="s">
        <v>317</v>
      </c>
      <c r="AU171" s="14" t="s">
        <v>106</v>
      </c>
      <c r="AY171" s="14" t="s">
        <v>310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4" t="s">
        <v>106</v>
      </c>
      <c r="BK171" s="185">
        <f>ROUND(I171*H171,2)</f>
        <v>0</v>
      </c>
      <c r="BL171" s="14" t="s">
        <v>314</v>
      </c>
      <c r="BM171" s="14" t="s">
        <v>4825</v>
      </c>
    </row>
    <row r="172" spans="2:51" s="11" customFormat="1" ht="11.25">
      <c r="B172" s="186"/>
      <c r="C172" s="187"/>
      <c r="D172" s="188" t="s">
        <v>325</v>
      </c>
      <c r="E172" s="189" t="s">
        <v>575</v>
      </c>
      <c r="F172" s="190" t="s">
        <v>1114</v>
      </c>
      <c r="G172" s="187"/>
      <c r="H172" s="191">
        <v>6</v>
      </c>
      <c r="I172" s="192"/>
      <c r="J172" s="187"/>
      <c r="K172" s="187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325</v>
      </c>
      <c r="AU172" s="197" t="s">
        <v>106</v>
      </c>
      <c r="AV172" s="11" t="s">
        <v>106</v>
      </c>
      <c r="AW172" s="11" t="s">
        <v>31</v>
      </c>
      <c r="AX172" s="11" t="s">
        <v>77</v>
      </c>
      <c r="AY172" s="197" t="s">
        <v>310</v>
      </c>
    </row>
    <row r="173" spans="2:65" s="1" customFormat="1" ht="16.5" customHeight="1">
      <c r="B173" s="31"/>
      <c r="C173" s="175" t="s">
        <v>579</v>
      </c>
      <c r="D173" s="175" t="s">
        <v>317</v>
      </c>
      <c r="E173" s="176" t="s">
        <v>2045</v>
      </c>
      <c r="F173" s="177" t="s">
        <v>2010</v>
      </c>
      <c r="G173" s="178" t="s">
        <v>422</v>
      </c>
      <c r="H173" s="179">
        <v>60</v>
      </c>
      <c r="I173" s="180"/>
      <c r="J173" s="179">
        <f>ROUND(I173*H173,2)</f>
        <v>0</v>
      </c>
      <c r="K173" s="177" t="s">
        <v>402</v>
      </c>
      <c r="L173" s="35"/>
      <c r="M173" s="181" t="s">
        <v>1</v>
      </c>
      <c r="N173" s="182" t="s">
        <v>41</v>
      </c>
      <c r="O173" s="5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14" t="s">
        <v>314</v>
      </c>
      <c r="AT173" s="14" t="s">
        <v>317</v>
      </c>
      <c r="AU173" s="14" t="s">
        <v>106</v>
      </c>
      <c r="AY173" s="14" t="s">
        <v>310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4" t="s">
        <v>106</v>
      </c>
      <c r="BK173" s="185">
        <f>ROUND(I173*H173,2)</f>
        <v>0</v>
      </c>
      <c r="BL173" s="14" t="s">
        <v>314</v>
      </c>
      <c r="BM173" s="14" t="s">
        <v>4826</v>
      </c>
    </row>
    <row r="174" spans="2:51" s="11" customFormat="1" ht="11.25">
      <c r="B174" s="186"/>
      <c r="C174" s="187"/>
      <c r="D174" s="188" t="s">
        <v>325</v>
      </c>
      <c r="E174" s="189" t="s">
        <v>583</v>
      </c>
      <c r="F174" s="190" t="s">
        <v>4804</v>
      </c>
      <c r="G174" s="187"/>
      <c r="H174" s="191">
        <v>60</v>
      </c>
      <c r="I174" s="192"/>
      <c r="J174" s="187"/>
      <c r="K174" s="187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325</v>
      </c>
      <c r="AU174" s="197" t="s">
        <v>106</v>
      </c>
      <c r="AV174" s="11" t="s">
        <v>106</v>
      </c>
      <c r="AW174" s="11" t="s">
        <v>31</v>
      </c>
      <c r="AX174" s="11" t="s">
        <v>77</v>
      </c>
      <c r="AY174" s="197" t="s">
        <v>310</v>
      </c>
    </row>
    <row r="175" spans="2:65" s="1" customFormat="1" ht="16.5" customHeight="1">
      <c r="B175" s="31"/>
      <c r="C175" s="175" t="s">
        <v>587</v>
      </c>
      <c r="D175" s="175" t="s">
        <v>317</v>
      </c>
      <c r="E175" s="176" t="s">
        <v>2047</v>
      </c>
      <c r="F175" s="177" t="s">
        <v>2014</v>
      </c>
      <c r="G175" s="178" t="s">
        <v>720</v>
      </c>
      <c r="H175" s="179">
        <v>36</v>
      </c>
      <c r="I175" s="180"/>
      <c r="J175" s="179">
        <f>ROUND(I175*H175,2)</f>
        <v>0</v>
      </c>
      <c r="K175" s="177" t="s">
        <v>402</v>
      </c>
      <c r="L175" s="35"/>
      <c r="M175" s="181" t="s">
        <v>1</v>
      </c>
      <c r="N175" s="182" t="s">
        <v>41</v>
      </c>
      <c r="O175" s="57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14" t="s">
        <v>314</v>
      </c>
      <c r="AT175" s="14" t="s">
        <v>317</v>
      </c>
      <c r="AU175" s="14" t="s">
        <v>106</v>
      </c>
      <c r="AY175" s="14" t="s">
        <v>310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4" t="s">
        <v>106</v>
      </c>
      <c r="BK175" s="185">
        <f>ROUND(I175*H175,2)</f>
        <v>0</v>
      </c>
      <c r="BL175" s="14" t="s">
        <v>314</v>
      </c>
      <c r="BM175" s="14" t="s">
        <v>4827</v>
      </c>
    </row>
    <row r="176" spans="2:51" s="11" customFormat="1" ht="11.25">
      <c r="B176" s="186"/>
      <c r="C176" s="187"/>
      <c r="D176" s="188" t="s">
        <v>325</v>
      </c>
      <c r="E176" s="189" t="s">
        <v>591</v>
      </c>
      <c r="F176" s="190" t="s">
        <v>4807</v>
      </c>
      <c r="G176" s="187"/>
      <c r="H176" s="191">
        <v>36</v>
      </c>
      <c r="I176" s="192"/>
      <c r="J176" s="187"/>
      <c r="K176" s="187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325</v>
      </c>
      <c r="AU176" s="197" t="s">
        <v>106</v>
      </c>
      <c r="AV176" s="11" t="s">
        <v>106</v>
      </c>
      <c r="AW176" s="11" t="s">
        <v>31</v>
      </c>
      <c r="AX176" s="11" t="s">
        <v>77</v>
      </c>
      <c r="AY176" s="197" t="s">
        <v>310</v>
      </c>
    </row>
    <row r="177" spans="2:65" s="1" customFormat="1" ht="16.5" customHeight="1">
      <c r="B177" s="31"/>
      <c r="C177" s="175" t="s">
        <v>595</v>
      </c>
      <c r="D177" s="175" t="s">
        <v>317</v>
      </c>
      <c r="E177" s="176" t="s">
        <v>2049</v>
      </c>
      <c r="F177" s="177" t="s">
        <v>2018</v>
      </c>
      <c r="G177" s="178" t="s">
        <v>720</v>
      </c>
      <c r="H177" s="179">
        <v>36</v>
      </c>
      <c r="I177" s="180"/>
      <c r="J177" s="179">
        <f>ROUND(I177*H177,2)</f>
        <v>0</v>
      </c>
      <c r="K177" s="177" t="s">
        <v>402</v>
      </c>
      <c r="L177" s="35"/>
      <c r="M177" s="181" t="s">
        <v>1</v>
      </c>
      <c r="N177" s="182" t="s">
        <v>41</v>
      </c>
      <c r="O177" s="57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14" t="s">
        <v>314</v>
      </c>
      <c r="AT177" s="14" t="s">
        <v>317</v>
      </c>
      <c r="AU177" s="14" t="s">
        <v>106</v>
      </c>
      <c r="AY177" s="14" t="s">
        <v>310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4" t="s">
        <v>106</v>
      </c>
      <c r="BK177" s="185">
        <f>ROUND(I177*H177,2)</f>
        <v>0</v>
      </c>
      <c r="BL177" s="14" t="s">
        <v>314</v>
      </c>
      <c r="BM177" s="14" t="s">
        <v>4828</v>
      </c>
    </row>
    <row r="178" spans="2:51" s="11" customFormat="1" ht="11.25">
      <c r="B178" s="186"/>
      <c r="C178" s="187"/>
      <c r="D178" s="188" t="s">
        <v>325</v>
      </c>
      <c r="E178" s="189" t="s">
        <v>600</v>
      </c>
      <c r="F178" s="190" t="s">
        <v>4807</v>
      </c>
      <c r="G178" s="187"/>
      <c r="H178" s="191">
        <v>36</v>
      </c>
      <c r="I178" s="192"/>
      <c r="J178" s="187"/>
      <c r="K178" s="187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325</v>
      </c>
      <c r="AU178" s="197" t="s">
        <v>106</v>
      </c>
      <c r="AV178" s="11" t="s">
        <v>106</v>
      </c>
      <c r="AW178" s="11" t="s">
        <v>31</v>
      </c>
      <c r="AX178" s="11" t="s">
        <v>77</v>
      </c>
      <c r="AY178" s="197" t="s">
        <v>310</v>
      </c>
    </row>
    <row r="179" spans="2:65" s="1" customFormat="1" ht="16.5" customHeight="1">
      <c r="B179" s="31"/>
      <c r="C179" s="175" t="s">
        <v>619</v>
      </c>
      <c r="D179" s="175" t="s">
        <v>317</v>
      </c>
      <c r="E179" s="176" t="s">
        <v>2051</v>
      </c>
      <c r="F179" s="177" t="s">
        <v>2052</v>
      </c>
      <c r="G179" s="178" t="s">
        <v>720</v>
      </c>
      <c r="H179" s="179">
        <v>6</v>
      </c>
      <c r="I179" s="180"/>
      <c r="J179" s="179">
        <f>ROUND(I179*H179,2)</f>
        <v>0</v>
      </c>
      <c r="K179" s="177" t="s">
        <v>402</v>
      </c>
      <c r="L179" s="35"/>
      <c r="M179" s="181" t="s">
        <v>1</v>
      </c>
      <c r="N179" s="182" t="s">
        <v>41</v>
      </c>
      <c r="O179" s="5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14" t="s">
        <v>314</v>
      </c>
      <c r="AT179" s="14" t="s">
        <v>317</v>
      </c>
      <c r="AU179" s="14" t="s">
        <v>106</v>
      </c>
      <c r="AY179" s="14" t="s">
        <v>310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4" t="s">
        <v>106</v>
      </c>
      <c r="BK179" s="185">
        <f>ROUND(I179*H179,2)</f>
        <v>0</v>
      </c>
      <c r="BL179" s="14" t="s">
        <v>314</v>
      </c>
      <c r="BM179" s="14" t="s">
        <v>4829</v>
      </c>
    </row>
    <row r="180" spans="2:51" s="11" customFormat="1" ht="11.25">
      <c r="B180" s="186"/>
      <c r="C180" s="187"/>
      <c r="D180" s="188" t="s">
        <v>325</v>
      </c>
      <c r="E180" s="189" t="s">
        <v>623</v>
      </c>
      <c r="F180" s="190" t="s">
        <v>1114</v>
      </c>
      <c r="G180" s="187"/>
      <c r="H180" s="191">
        <v>6</v>
      </c>
      <c r="I180" s="192"/>
      <c r="J180" s="187"/>
      <c r="K180" s="187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325</v>
      </c>
      <c r="AU180" s="197" t="s">
        <v>106</v>
      </c>
      <c r="AV180" s="11" t="s">
        <v>106</v>
      </c>
      <c r="AW180" s="11" t="s">
        <v>31</v>
      </c>
      <c r="AX180" s="11" t="s">
        <v>77</v>
      </c>
      <c r="AY180" s="197" t="s">
        <v>310</v>
      </c>
    </row>
    <row r="181" spans="2:65" s="1" customFormat="1" ht="16.5" customHeight="1">
      <c r="B181" s="31"/>
      <c r="C181" s="175" t="s">
        <v>625</v>
      </c>
      <c r="D181" s="175" t="s">
        <v>317</v>
      </c>
      <c r="E181" s="176" t="s">
        <v>2054</v>
      </c>
      <c r="F181" s="177" t="s">
        <v>2055</v>
      </c>
      <c r="G181" s="178" t="s">
        <v>720</v>
      </c>
      <c r="H181" s="179">
        <v>57</v>
      </c>
      <c r="I181" s="180"/>
      <c r="J181" s="179">
        <f>ROUND(I181*H181,2)</f>
        <v>0</v>
      </c>
      <c r="K181" s="177" t="s">
        <v>402</v>
      </c>
      <c r="L181" s="35"/>
      <c r="M181" s="181" t="s">
        <v>1</v>
      </c>
      <c r="N181" s="182" t="s">
        <v>41</v>
      </c>
      <c r="O181" s="57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AR181" s="14" t="s">
        <v>314</v>
      </c>
      <c r="AT181" s="14" t="s">
        <v>317</v>
      </c>
      <c r="AU181" s="14" t="s">
        <v>106</v>
      </c>
      <c r="AY181" s="14" t="s">
        <v>310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4" t="s">
        <v>106</v>
      </c>
      <c r="BK181" s="185">
        <f>ROUND(I181*H181,2)</f>
        <v>0</v>
      </c>
      <c r="BL181" s="14" t="s">
        <v>314</v>
      </c>
      <c r="BM181" s="14" t="s">
        <v>4830</v>
      </c>
    </row>
    <row r="182" spans="2:51" s="11" customFormat="1" ht="11.25">
      <c r="B182" s="186"/>
      <c r="C182" s="187"/>
      <c r="D182" s="188" t="s">
        <v>325</v>
      </c>
      <c r="E182" s="189" t="s">
        <v>629</v>
      </c>
      <c r="F182" s="190" t="s">
        <v>4831</v>
      </c>
      <c r="G182" s="187"/>
      <c r="H182" s="191">
        <v>57</v>
      </c>
      <c r="I182" s="192"/>
      <c r="J182" s="187"/>
      <c r="K182" s="187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325</v>
      </c>
      <c r="AU182" s="197" t="s">
        <v>106</v>
      </c>
      <c r="AV182" s="11" t="s">
        <v>106</v>
      </c>
      <c r="AW182" s="11" t="s">
        <v>31</v>
      </c>
      <c r="AX182" s="11" t="s">
        <v>77</v>
      </c>
      <c r="AY182" s="197" t="s">
        <v>310</v>
      </c>
    </row>
    <row r="183" spans="2:65" s="1" customFormat="1" ht="16.5" customHeight="1">
      <c r="B183" s="31"/>
      <c r="C183" s="175" t="s">
        <v>631</v>
      </c>
      <c r="D183" s="175" t="s">
        <v>317</v>
      </c>
      <c r="E183" s="176" t="s">
        <v>2057</v>
      </c>
      <c r="F183" s="177" t="s">
        <v>2058</v>
      </c>
      <c r="G183" s="178" t="s">
        <v>720</v>
      </c>
      <c r="H183" s="179">
        <v>1</v>
      </c>
      <c r="I183" s="180"/>
      <c r="J183" s="179">
        <f>ROUND(I183*H183,2)</f>
        <v>0</v>
      </c>
      <c r="K183" s="177" t="s">
        <v>402</v>
      </c>
      <c r="L183" s="35"/>
      <c r="M183" s="181" t="s">
        <v>1</v>
      </c>
      <c r="N183" s="182" t="s">
        <v>41</v>
      </c>
      <c r="O183" s="57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14" t="s">
        <v>314</v>
      </c>
      <c r="AT183" s="14" t="s">
        <v>317</v>
      </c>
      <c r="AU183" s="14" t="s">
        <v>106</v>
      </c>
      <c r="AY183" s="14" t="s">
        <v>310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4" t="s">
        <v>106</v>
      </c>
      <c r="BK183" s="185">
        <f>ROUND(I183*H183,2)</f>
        <v>0</v>
      </c>
      <c r="BL183" s="14" t="s">
        <v>314</v>
      </c>
      <c r="BM183" s="14" t="s">
        <v>4832</v>
      </c>
    </row>
    <row r="184" spans="2:51" s="11" customFormat="1" ht="11.25">
      <c r="B184" s="186"/>
      <c r="C184" s="187"/>
      <c r="D184" s="188" t="s">
        <v>325</v>
      </c>
      <c r="E184" s="189" t="s">
        <v>635</v>
      </c>
      <c r="F184" s="190" t="s">
        <v>77</v>
      </c>
      <c r="G184" s="187"/>
      <c r="H184" s="191">
        <v>1</v>
      </c>
      <c r="I184" s="192"/>
      <c r="J184" s="187"/>
      <c r="K184" s="187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325</v>
      </c>
      <c r="AU184" s="197" t="s">
        <v>106</v>
      </c>
      <c r="AV184" s="11" t="s">
        <v>106</v>
      </c>
      <c r="AW184" s="11" t="s">
        <v>31</v>
      </c>
      <c r="AX184" s="11" t="s">
        <v>77</v>
      </c>
      <c r="AY184" s="197" t="s">
        <v>310</v>
      </c>
    </row>
    <row r="185" spans="2:65" s="1" customFormat="1" ht="16.5" customHeight="1">
      <c r="B185" s="31"/>
      <c r="C185" s="175" t="s">
        <v>636</v>
      </c>
      <c r="D185" s="175" t="s">
        <v>317</v>
      </c>
      <c r="E185" s="176" t="s">
        <v>2060</v>
      </c>
      <c r="F185" s="177" t="s">
        <v>2061</v>
      </c>
      <c r="G185" s="178" t="s">
        <v>720</v>
      </c>
      <c r="H185" s="179">
        <v>1</v>
      </c>
      <c r="I185" s="180"/>
      <c r="J185" s="179">
        <f>ROUND(I185*H185,2)</f>
        <v>0</v>
      </c>
      <c r="K185" s="177" t="s">
        <v>402</v>
      </c>
      <c r="L185" s="35"/>
      <c r="M185" s="181" t="s">
        <v>1</v>
      </c>
      <c r="N185" s="182" t="s">
        <v>41</v>
      </c>
      <c r="O185" s="57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AR185" s="14" t="s">
        <v>314</v>
      </c>
      <c r="AT185" s="14" t="s">
        <v>317</v>
      </c>
      <c r="AU185" s="14" t="s">
        <v>106</v>
      </c>
      <c r="AY185" s="14" t="s">
        <v>310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4" t="s">
        <v>106</v>
      </c>
      <c r="BK185" s="185">
        <f>ROUND(I185*H185,2)</f>
        <v>0</v>
      </c>
      <c r="BL185" s="14" t="s">
        <v>314</v>
      </c>
      <c r="BM185" s="14" t="s">
        <v>4833</v>
      </c>
    </row>
    <row r="186" spans="2:51" s="11" customFormat="1" ht="11.25">
      <c r="B186" s="186"/>
      <c r="C186" s="187"/>
      <c r="D186" s="188" t="s">
        <v>325</v>
      </c>
      <c r="E186" s="189" t="s">
        <v>640</v>
      </c>
      <c r="F186" s="190" t="s">
        <v>77</v>
      </c>
      <c r="G186" s="187"/>
      <c r="H186" s="191">
        <v>1</v>
      </c>
      <c r="I186" s="192"/>
      <c r="J186" s="187"/>
      <c r="K186" s="187"/>
      <c r="L186" s="193"/>
      <c r="M186" s="194"/>
      <c r="N186" s="195"/>
      <c r="O186" s="195"/>
      <c r="P186" s="195"/>
      <c r="Q186" s="195"/>
      <c r="R186" s="195"/>
      <c r="S186" s="195"/>
      <c r="T186" s="196"/>
      <c r="AT186" s="197" t="s">
        <v>325</v>
      </c>
      <c r="AU186" s="197" t="s">
        <v>106</v>
      </c>
      <c r="AV186" s="11" t="s">
        <v>106</v>
      </c>
      <c r="AW186" s="11" t="s">
        <v>31</v>
      </c>
      <c r="AX186" s="11" t="s">
        <v>77</v>
      </c>
      <c r="AY186" s="197" t="s">
        <v>310</v>
      </c>
    </row>
    <row r="187" spans="2:65" s="1" customFormat="1" ht="16.5" customHeight="1">
      <c r="B187" s="31"/>
      <c r="C187" s="175" t="s">
        <v>644</v>
      </c>
      <c r="D187" s="175" t="s">
        <v>317</v>
      </c>
      <c r="E187" s="176" t="s">
        <v>2063</v>
      </c>
      <c r="F187" s="177" t="s">
        <v>2064</v>
      </c>
      <c r="G187" s="178" t="s">
        <v>720</v>
      </c>
      <c r="H187" s="179">
        <v>1</v>
      </c>
      <c r="I187" s="180"/>
      <c r="J187" s="179">
        <f>ROUND(I187*H187,2)</f>
        <v>0</v>
      </c>
      <c r="K187" s="177" t="s">
        <v>402</v>
      </c>
      <c r="L187" s="35"/>
      <c r="M187" s="181" t="s">
        <v>1</v>
      </c>
      <c r="N187" s="182" t="s">
        <v>41</v>
      </c>
      <c r="O187" s="57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AR187" s="14" t="s">
        <v>314</v>
      </c>
      <c r="AT187" s="14" t="s">
        <v>317</v>
      </c>
      <c r="AU187" s="14" t="s">
        <v>106</v>
      </c>
      <c r="AY187" s="14" t="s">
        <v>310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4" t="s">
        <v>106</v>
      </c>
      <c r="BK187" s="185">
        <f>ROUND(I187*H187,2)</f>
        <v>0</v>
      </c>
      <c r="BL187" s="14" t="s">
        <v>314</v>
      </c>
      <c r="BM187" s="14" t="s">
        <v>4834</v>
      </c>
    </row>
    <row r="188" spans="2:51" s="11" customFormat="1" ht="11.25">
      <c r="B188" s="186"/>
      <c r="C188" s="187"/>
      <c r="D188" s="188" t="s">
        <v>325</v>
      </c>
      <c r="E188" s="189" t="s">
        <v>648</v>
      </c>
      <c r="F188" s="190" t="s">
        <v>77</v>
      </c>
      <c r="G188" s="187"/>
      <c r="H188" s="191">
        <v>1</v>
      </c>
      <c r="I188" s="192"/>
      <c r="J188" s="187"/>
      <c r="K188" s="187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325</v>
      </c>
      <c r="AU188" s="197" t="s">
        <v>106</v>
      </c>
      <c r="AV188" s="11" t="s">
        <v>106</v>
      </c>
      <c r="AW188" s="11" t="s">
        <v>31</v>
      </c>
      <c r="AX188" s="11" t="s">
        <v>77</v>
      </c>
      <c r="AY188" s="197" t="s">
        <v>310</v>
      </c>
    </row>
    <row r="189" spans="2:65" s="1" customFormat="1" ht="16.5" customHeight="1">
      <c r="B189" s="31"/>
      <c r="C189" s="175" t="s">
        <v>652</v>
      </c>
      <c r="D189" s="175" t="s">
        <v>317</v>
      </c>
      <c r="E189" s="176" t="s">
        <v>2066</v>
      </c>
      <c r="F189" s="177" t="s">
        <v>1510</v>
      </c>
      <c r="G189" s="178" t="s">
        <v>401</v>
      </c>
      <c r="H189" s="179">
        <v>17.5</v>
      </c>
      <c r="I189" s="180"/>
      <c r="J189" s="179">
        <f>ROUND(I189*H189,2)</f>
        <v>0</v>
      </c>
      <c r="K189" s="177" t="s">
        <v>402</v>
      </c>
      <c r="L189" s="35"/>
      <c r="M189" s="181" t="s">
        <v>1</v>
      </c>
      <c r="N189" s="182" t="s">
        <v>41</v>
      </c>
      <c r="O189" s="57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AR189" s="14" t="s">
        <v>314</v>
      </c>
      <c r="AT189" s="14" t="s">
        <v>317</v>
      </c>
      <c r="AU189" s="14" t="s">
        <v>106</v>
      </c>
      <c r="AY189" s="14" t="s">
        <v>310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4" t="s">
        <v>106</v>
      </c>
      <c r="BK189" s="185">
        <f>ROUND(I189*H189,2)</f>
        <v>0</v>
      </c>
      <c r="BL189" s="14" t="s">
        <v>314</v>
      </c>
      <c r="BM189" s="14" t="s">
        <v>4835</v>
      </c>
    </row>
    <row r="190" spans="2:65" s="1" customFormat="1" ht="16.5" customHeight="1">
      <c r="B190" s="31"/>
      <c r="C190" s="175" t="s">
        <v>661</v>
      </c>
      <c r="D190" s="175" t="s">
        <v>317</v>
      </c>
      <c r="E190" s="176" t="s">
        <v>2068</v>
      </c>
      <c r="F190" s="177" t="s">
        <v>4836</v>
      </c>
      <c r="G190" s="178" t="s">
        <v>401</v>
      </c>
      <c r="H190" s="179">
        <v>15</v>
      </c>
      <c r="I190" s="180"/>
      <c r="J190" s="179">
        <f>ROUND(I190*H190,2)</f>
        <v>0</v>
      </c>
      <c r="K190" s="177" t="s">
        <v>402</v>
      </c>
      <c r="L190" s="35"/>
      <c r="M190" s="181" t="s">
        <v>1</v>
      </c>
      <c r="N190" s="182" t="s">
        <v>41</v>
      </c>
      <c r="O190" s="57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AR190" s="14" t="s">
        <v>314</v>
      </c>
      <c r="AT190" s="14" t="s">
        <v>317</v>
      </c>
      <c r="AU190" s="14" t="s">
        <v>106</v>
      </c>
      <c r="AY190" s="14" t="s">
        <v>310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4" t="s">
        <v>106</v>
      </c>
      <c r="BK190" s="185">
        <f>ROUND(I190*H190,2)</f>
        <v>0</v>
      </c>
      <c r="BL190" s="14" t="s">
        <v>314</v>
      </c>
      <c r="BM190" s="14" t="s">
        <v>4837</v>
      </c>
    </row>
    <row r="191" spans="2:63" s="10" customFormat="1" ht="22.9" customHeight="1">
      <c r="B191" s="159"/>
      <c r="C191" s="160"/>
      <c r="D191" s="161" t="s">
        <v>68</v>
      </c>
      <c r="E191" s="173" t="s">
        <v>2071</v>
      </c>
      <c r="F191" s="173" t="s">
        <v>2072</v>
      </c>
      <c r="G191" s="160"/>
      <c r="H191" s="160"/>
      <c r="I191" s="163"/>
      <c r="J191" s="174">
        <f>BK191</f>
        <v>0</v>
      </c>
      <c r="K191" s="160"/>
      <c r="L191" s="165"/>
      <c r="M191" s="166"/>
      <c r="N191" s="167"/>
      <c r="O191" s="167"/>
      <c r="P191" s="168">
        <f>SUM(P192:P225)</f>
        <v>0</v>
      </c>
      <c r="Q191" s="167"/>
      <c r="R191" s="168">
        <f>SUM(R192:R225)</f>
        <v>0.03084</v>
      </c>
      <c r="S191" s="167"/>
      <c r="T191" s="169">
        <f>SUM(T192:T225)</f>
        <v>0</v>
      </c>
      <c r="AR191" s="170" t="s">
        <v>314</v>
      </c>
      <c r="AT191" s="171" t="s">
        <v>68</v>
      </c>
      <c r="AU191" s="171" t="s">
        <v>77</v>
      </c>
      <c r="AY191" s="170" t="s">
        <v>310</v>
      </c>
      <c r="BK191" s="172">
        <f>SUM(BK192:BK225)</f>
        <v>0</v>
      </c>
    </row>
    <row r="192" spans="2:65" s="1" customFormat="1" ht="16.5" customHeight="1">
      <c r="B192" s="31"/>
      <c r="C192" s="208" t="s">
        <v>668</v>
      </c>
      <c r="D192" s="208" t="s">
        <v>422</v>
      </c>
      <c r="E192" s="209" t="s">
        <v>3484</v>
      </c>
      <c r="F192" s="210" t="s">
        <v>2077</v>
      </c>
      <c r="G192" s="211" t="s">
        <v>720</v>
      </c>
      <c r="H192" s="212">
        <v>3</v>
      </c>
      <c r="I192" s="213"/>
      <c r="J192" s="212">
        <f aca="true" t="shared" si="0" ref="J192:J217">ROUND(I192*H192,2)</f>
        <v>0</v>
      </c>
      <c r="K192" s="210" t="s">
        <v>402</v>
      </c>
      <c r="L192" s="214"/>
      <c r="M192" s="215" t="s">
        <v>1</v>
      </c>
      <c r="N192" s="216" t="s">
        <v>41</v>
      </c>
      <c r="O192" s="57"/>
      <c r="P192" s="183">
        <f aca="true" t="shared" si="1" ref="P192:P217">O192*H192</f>
        <v>0</v>
      </c>
      <c r="Q192" s="183">
        <v>0</v>
      </c>
      <c r="R192" s="183">
        <f aca="true" t="shared" si="2" ref="R192:R217">Q192*H192</f>
        <v>0</v>
      </c>
      <c r="S192" s="183">
        <v>0</v>
      </c>
      <c r="T192" s="184">
        <f aca="true" t="shared" si="3" ref="T192:T217">S192*H192</f>
        <v>0</v>
      </c>
      <c r="AR192" s="14" t="s">
        <v>391</v>
      </c>
      <c r="AT192" s="14" t="s">
        <v>422</v>
      </c>
      <c r="AU192" s="14" t="s">
        <v>106</v>
      </c>
      <c r="AY192" s="14" t="s">
        <v>310</v>
      </c>
      <c r="BE192" s="185">
        <f aca="true" t="shared" si="4" ref="BE192:BE217">IF(N192="základní",J192,0)</f>
        <v>0</v>
      </c>
      <c r="BF192" s="185">
        <f aca="true" t="shared" si="5" ref="BF192:BF217">IF(N192="snížená",J192,0)</f>
        <v>0</v>
      </c>
      <c r="BG192" s="185">
        <f aca="true" t="shared" si="6" ref="BG192:BG217">IF(N192="zákl. přenesená",J192,0)</f>
        <v>0</v>
      </c>
      <c r="BH192" s="185">
        <f aca="true" t="shared" si="7" ref="BH192:BH217">IF(N192="sníž. přenesená",J192,0)</f>
        <v>0</v>
      </c>
      <c r="BI192" s="185">
        <f aca="true" t="shared" si="8" ref="BI192:BI217">IF(N192="nulová",J192,0)</f>
        <v>0</v>
      </c>
      <c r="BJ192" s="14" t="s">
        <v>106</v>
      </c>
      <c r="BK192" s="185">
        <f aca="true" t="shared" si="9" ref="BK192:BK217">ROUND(I192*H192,2)</f>
        <v>0</v>
      </c>
      <c r="BL192" s="14" t="s">
        <v>314</v>
      </c>
      <c r="BM192" s="14" t="s">
        <v>4838</v>
      </c>
    </row>
    <row r="193" spans="2:65" s="1" customFormat="1" ht="16.5" customHeight="1">
      <c r="B193" s="31"/>
      <c r="C193" s="208" t="s">
        <v>677</v>
      </c>
      <c r="D193" s="208" t="s">
        <v>422</v>
      </c>
      <c r="E193" s="209" t="s">
        <v>2079</v>
      </c>
      <c r="F193" s="210" t="s">
        <v>2080</v>
      </c>
      <c r="G193" s="211" t="s">
        <v>720</v>
      </c>
      <c r="H193" s="212">
        <v>43</v>
      </c>
      <c r="I193" s="213"/>
      <c r="J193" s="212">
        <f t="shared" si="0"/>
        <v>0</v>
      </c>
      <c r="K193" s="210" t="s">
        <v>402</v>
      </c>
      <c r="L193" s="214"/>
      <c r="M193" s="215" t="s">
        <v>1</v>
      </c>
      <c r="N193" s="216" t="s">
        <v>41</v>
      </c>
      <c r="O193" s="57"/>
      <c r="P193" s="183">
        <f t="shared" si="1"/>
        <v>0</v>
      </c>
      <c r="Q193" s="183">
        <v>0</v>
      </c>
      <c r="R193" s="183">
        <f t="shared" si="2"/>
        <v>0</v>
      </c>
      <c r="S193" s="183">
        <v>0</v>
      </c>
      <c r="T193" s="184">
        <f t="shared" si="3"/>
        <v>0</v>
      </c>
      <c r="AR193" s="14" t="s">
        <v>391</v>
      </c>
      <c r="AT193" s="14" t="s">
        <v>422</v>
      </c>
      <c r="AU193" s="14" t="s">
        <v>106</v>
      </c>
      <c r="AY193" s="14" t="s">
        <v>310</v>
      </c>
      <c r="BE193" s="185">
        <f t="shared" si="4"/>
        <v>0</v>
      </c>
      <c r="BF193" s="185">
        <f t="shared" si="5"/>
        <v>0</v>
      </c>
      <c r="BG193" s="185">
        <f t="shared" si="6"/>
        <v>0</v>
      </c>
      <c r="BH193" s="185">
        <f t="shared" si="7"/>
        <v>0</v>
      </c>
      <c r="BI193" s="185">
        <f t="shared" si="8"/>
        <v>0</v>
      </c>
      <c r="BJ193" s="14" t="s">
        <v>106</v>
      </c>
      <c r="BK193" s="185">
        <f t="shared" si="9"/>
        <v>0</v>
      </c>
      <c r="BL193" s="14" t="s">
        <v>314</v>
      </c>
      <c r="BM193" s="14" t="s">
        <v>4839</v>
      </c>
    </row>
    <row r="194" spans="2:65" s="1" customFormat="1" ht="16.5" customHeight="1">
      <c r="B194" s="31"/>
      <c r="C194" s="208" t="s">
        <v>685</v>
      </c>
      <c r="D194" s="208" t="s">
        <v>422</v>
      </c>
      <c r="E194" s="209" t="s">
        <v>2082</v>
      </c>
      <c r="F194" s="210" t="s">
        <v>2083</v>
      </c>
      <c r="G194" s="211" t="s">
        <v>720</v>
      </c>
      <c r="H194" s="212">
        <v>4</v>
      </c>
      <c r="I194" s="213"/>
      <c r="J194" s="212">
        <f t="shared" si="0"/>
        <v>0</v>
      </c>
      <c r="K194" s="210" t="s">
        <v>402</v>
      </c>
      <c r="L194" s="214"/>
      <c r="M194" s="215" t="s">
        <v>1</v>
      </c>
      <c r="N194" s="216" t="s">
        <v>41</v>
      </c>
      <c r="O194" s="57"/>
      <c r="P194" s="183">
        <f t="shared" si="1"/>
        <v>0</v>
      </c>
      <c r="Q194" s="183">
        <v>0</v>
      </c>
      <c r="R194" s="183">
        <f t="shared" si="2"/>
        <v>0</v>
      </c>
      <c r="S194" s="183">
        <v>0</v>
      </c>
      <c r="T194" s="184">
        <f t="shared" si="3"/>
        <v>0</v>
      </c>
      <c r="AR194" s="14" t="s">
        <v>391</v>
      </c>
      <c r="AT194" s="14" t="s">
        <v>422</v>
      </c>
      <c r="AU194" s="14" t="s">
        <v>106</v>
      </c>
      <c r="AY194" s="14" t="s">
        <v>310</v>
      </c>
      <c r="BE194" s="185">
        <f t="shared" si="4"/>
        <v>0</v>
      </c>
      <c r="BF194" s="185">
        <f t="shared" si="5"/>
        <v>0</v>
      </c>
      <c r="BG194" s="185">
        <f t="shared" si="6"/>
        <v>0</v>
      </c>
      <c r="BH194" s="185">
        <f t="shared" si="7"/>
        <v>0</v>
      </c>
      <c r="BI194" s="185">
        <f t="shared" si="8"/>
        <v>0</v>
      </c>
      <c r="BJ194" s="14" t="s">
        <v>106</v>
      </c>
      <c r="BK194" s="185">
        <f t="shared" si="9"/>
        <v>0</v>
      </c>
      <c r="BL194" s="14" t="s">
        <v>314</v>
      </c>
      <c r="BM194" s="14" t="s">
        <v>4840</v>
      </c>
    </row>
    <row r="195" spans="2:65" s="1" customFormat="1" ht="16.5" customHeight="1">
      <c r="B195" s="31"/>
      <c r="C195" s="208" t="s">
        <v>690</v>
      </c>
      <c r="D195" s="208" t="s">
        <v>422</v>
      </c>
      <c r="E195" s="209" t="s">
        <v>2085</v>
      </c>
      <c r="F195" s="210" t="s">
        <v>2086</v>
      </c>
      <c r="G195" s="211" t="s">
        <v>720</v>
      </c>
      <c r="H195" s="212">
        <v>4</v>
      </c>
      <c r="I195" s="213"/>
      <c r="J195" s="212">
        <f t="shared" si="0"/>
        <v>0</v>
      </c>
      <c r="K195" s="210" t="s">
        <v>402</v>
      </c>
      <c r="L195" s="214"/>
      <c r="M195" s="215" t="s">
        <v>1</v>
      </c>
      <c r="N195" s="216" t="s">
        <v>41</v>
      </c>
      <c r="O195" s="57"/>
      <c r="P195" s="183">
        <f t="shared" si="1"/>
        <v>0</v>
      </c>
      <c r="Q195" s="183">
        <v>0</v>
      </c>
      <c r="R195" s="183">
        <f t="shared" si="2"/>
        <v>0</v>
      </c>
      <c r="S195" s="183">
        <v>0</v>
      </c>
      <c r="T195" s="184">
        <f t="shared" si="3"/>
        <v>0</v>
      </c>
      <c r="AR195" s="14" t="s">
        <v>391</v>
      </c>
      <c r="AT195" s="14" t="s">
        <v>422</v>
      </c>
      <c r="AU195" s="14" t="s">
        <v>106</v>
      </c>
      <c r="AY195" s="14" t="s">
        <v>310</v>
      </c>
      <c r="BE195" s="185">
        <f t="shared" si="4"/>
        <v>0</v>
      </c>
      <c r="BF195" s="185">
        <f t="shared" si="5"/>
        <v>0</v>
      </c>
      <c r="BG195" s="185">
        <f t="shared" si="6"/>
        <v>0</v>
      </c>
      <c r="BH195" s="185">
        <f t="shared" si="7"/>
        <v>0</v>
      </c>
      <c r="BI195" s="185">
        <f t="shared" si="8"/>
        <v>0</v>
      </c>
      <c r="BJ195" s="14" t="s">
        <v>106</v>
      </c>
      <c r="BK195" s="185">
        <f t="shared" si="9"/>
        <v>0</v>
      </c>
      <c r="BL195" s="14" t="s">
        <v>314</v>
      </c>
      <c r="BM195" s="14" t="s">
        <v>4841</v>
      </c>
    </row>
    <row r="196" spans="2:65" s="1" customFormat="1" ht="16.5" customHeight="1">
      <c r="B196" s="31"/>
      <c r="C196" s="208" t="s">
        <v>697</v>
      </c>
      <c r="D196" s="208" t="s">
        <v>422</v>
      </c>
      <c r="E196" s="209" t="s">
        <v>2088</v>
      </c>
      <c r="F196" s="210" t="s">
        <v>2104</v>
      </c>
      <c r="G196" s="211" t="s">
        <v>720</v>
      </c>
      <c r="H196" s="212">
        <v>4</v>
      </c>
      <c r="I196" s="213"/>
      <c r="J196" s="212">
        <f t="shared" si="0"/>
        <v>0</v>
      </c>
      <c r="K196" s="210" t="s">
        <v>402</v>
      </c>
      <c r="L196" s="214"/>
      <c r="M196" s="215" t="s">
        <v>1</v>
      </c>
      <c r="N196" s="216" t="s">
        <v>41</v>
      </c>
      <c r="O196" s="57"/>
      <c r="P196" s="183">
        <f t="shared" si="1"/>
        <v>0</v>
      </c>
      <c r="Q196" s="183">
        <v>0</v>
      </c>
      <c r="R196" s="183">
        <f t="shared" si="2"/>
        <v>0</v>
      </c>
      <c r="S196" s="183">
        <v>0</v>
      </c>
      <c r="T196" s="184">
        <f t="shared" si="3"/>
        <v>0</v>
      </c>
      <c r="AR196" s="14" t="s">
        <v>391</v>
      </c>
      <c r="AT196" s="14" t="s">
        <v>422</v>
      </c>
      <c r="AU196" s="14" t="s">
        <v>106</v>
      </c>
      <c r="AY196" s="14" t="s">
        <v>310</v>
      </c>
      <c r="BE196" s="185">
        <f t="shared" si="4"/>
        <v>0</v>
      </c>
      <c r="BF196" s="185">
        <f t="shared" si="5"/>
        <v>0</v>
      </c>
      <c r="BG196" s="185">
        <f t="shared" si="6"/>
        <v>0</v>
      </c>
      <c r="BH196" s="185">
        <f t="shared" si="7"/>
        <v>0</v>
      </c>
      <c r="BI196" s="185">
        <f t="shared" si="8"/>
        <v>0</v>
      </c>
      <c r="BJ196" s="14" t="s">
        <v>106</v>
      </c>
      <c r="BK196" s="185">
        <f t="shared" si="9"/>
        <v>0</v>
      </c>
      <c r="BL196" s="14" t="s">
        <v>314</v>
      </c>
      <c r="BM196" s="14" t="s">
        <v>4842</v>
      </c>
    </row>
    <row r="197" spans="2:65" s="1" customFormat="1" ht="16.5" customHeight="1">
      <c r="B197" s="31"/>
      <c r="C197" s="208" t="s">
        <v>704</v>
      </c>
      <c r="D197" s="208" t="s">
        <v>422</v>
      </c>
      <c r="E197" s="209" t="s">
        <v>4843</v>
      </c>
      <c r="F197" s="210" t="s">
        <v>4844</v>
      </c>
      <c r="G197" s="211" t="s">
        <v>720</v>
      </c>
      <c r="H197" s="212">
        <v>1</v>
      </c>
      <c r="I197" s="213"/>
      <c r="J197" s="212">
        <f t="shared" si="0"/>
        <v>0</v>
      </c>
      <c r="K197" s="210" t="s">
        <v>402</v>
      </c>
      <c r="L197" s="214"/>
      <c r="M197" s="215" t="s">
        <v>1</v>
      </c>
      <c r="N197" s="216" t="s">
        <v>41</v>
      </c>
      <c r="O197" s="57"/>
      <c r="P197" s="183">
        <f t="shared" si="1"/>
        <v>0</v>
      </c>
      <c r="Q197" s="183">
        <v>0</v>
      </c>
      <c r="R197" s="183">
        <f t="shared" si="2"/>
        <v>0</v>
      </c>
      <c r="S197" s="183">
        <v>0</v>
      </c>
      <c r="T197" s="184">
        <f t="shared" si="3"/>
        <v>0</v>
      </c>
      <c r="AR197" s="14" t="s">
        <v>391</v>
      </c>
      <c r="AT197" s="14" t="s">
        <v>422</v>
      </c>
      <c r="AU197" s="14" t="s">
        <v>106</v>
      </c>
      <c r="AY197" s="14" t="s">
        <v>310</v>
      </c>
      <c r="BE197" s="185">
        <f t="shared" si="4"/>
        <v>0</v>
      </c>
      <c r="BF197" s="185">
        <f t="shared" si="5"/>
        <v>0</v>
      </c>
      <c r="BG197" s="185">
        <f t="shared" si="6"/>
        <v>0</v>
      </c>
      <c r="BH197" s="185">
        <f t="shared" si="7"/>
        <v>0</v>
      </c>
      <c r="BI197" s="185">
        <f t="shared" si="8"/>
        <v>0</v>
      </c>
      <c r="BJ197" s="14" t="s">
        <v>106</v>
      </c>
      <c r="BK197" s="185">
        <f t="shared" si="9"/>
        <v>0</v>
      </c>
      <c r="BL197" s="14" t="s">
        <v>314</v>
      </c>
      <c r="BM197" s="14" t="s">
        <v>4845</v>
      </c>
    </row>
    <row r="198" spans="2:65" s="1" customFormat="1" ht="16.5" customHeight="1">
      <c r="B198" s="31"/>
      <c r="C198" s="208" t="s">
        <v>717</v>
      </c>
      <c r="D198" s="208" t="s">
        <v>422</v>
      </c>
      <c r="E198" s="209" t="s">
        <v>4846</v>
      </c>
      <c r="F198" s="210" t="s">
        <v>4847</v>
      </c>
      <c r="G198" s="211" t="s">
        <v>720</v>
      </c>
      <c r="H198" s="212">
        <v>1</v>
      </c>
      <c r="I198" s="213"/>
      <c r="J198" s="212">
        <f t="shared" si="0"/>
        <v>0</v>
      </c>
      <c r="K198" s="210" t="s">
        <v>402</v>
      </c>
      <c r="L198" s="214"/>
      <c r="M198" s="215" t="s">
        <v>1</v>
      </c>
      <c r="N198" s="216" t="s">
        <v>41</v>
      </c>
      <c r="O198" s="57"/>
      <c r="P198" s="183">
        <f t="shared" si="1"/>
        <v>0</v>
      </c>
      <c r="Q198" s="183">
        <v>0</v>
      </c>
      <c r="R198" s="183">
        <f t="shared" si="2"/>
        <v>0</v>
      </c>
      <c r="S198" s="183">
        <v>0</v>
      </c>
      <c r="T198" s="184">
        <f t="shared" si="3"/>
        <v>0</v>
      </c>
      <c r="AR198" s="14" t="s">
        <v>391</v>
      </c>
      <c r="AT198" s="14" t="s">
        <v>422</v>
      </c>
      <c r="AU198" s="14" t="s">
        <v>106</v>
      </c>
      <c r="AY198" s="14" t="s">
        <v>310</v>
      </c>
      <c r="BE198" s="185">
        <f t="shared" si="4"/>
        <v>0</v>
      </c>
      <c r="BF198" s="185">
        <f t="shared" si="5"/>
        <v>0</v>
      </c>
      <c r="BG198" s="185">
        <f t="shared" si="6"/>
        <v>0</v>
      </c>
      <c r="BH198" s="185">
        <f t="shared" si="7"/>
        <v>0</v>
      </c>
      <c r="BI198" s="185">
        <f t="shared" si="8"/>
        <v>0</v>
      </c>
      <c r="BJ198" s="14" t="s">
        <v>106</v>
      </c>
      <c r="BK198" s="185">
        <f t="shared" si="9"/>
        <v>0</v>
      </c>
      <c r="BL198" s="14" t="s">
        <v>314</v>
      </c>
      <c r="BM198" s="14" t="s">
        <v>4848</v>
      </c>
    </row>
    <row r="199" spans="2:65" s="1" customFormat="1" ht="16.5" customHeight="1">
      <c r="B199" s="31"/>
      <c r="C199" s="208" t="s">
        <v>724</v>
      </c>
      <c r="D199" s="208" t="s">
        <v>422</v>
      </c>
      <c r="E199" s="209" t="s">
        <v>4849</v>
      </c>
      <c r="F199" s="210" t="s">
        <v>4850</v>
      </c>
      <c r="G199" s="211" t="s">
        <v>720</v>
      </c>
      <c r="H199" s="212">
        <v>1</v>
      </c>
      <c r="I199" s="213"/>
      <c r="J199" s="212">
        <f t="shared" si="0"/>
        <v>0</v>
      </c>
      <c r="K199" s="210" t="s">
        <v>402</v>
      </c>
      <c r="L199" s="214"/>
      <c r="M199" s="215" t="s">
        <v>1</v>
      </c>
      <c r="N199" s="216" t="s">
        <v>41</v>
      </c>
      <c r="O199" s="57"/>
      <c r="P199" s="183">
        <f t="shared" si="1"/>
        <v>0</v>
      </c>
      <c r="Q199" s="183">
        <v>0</v>
      </c>
      <c r="R199" s="183">
        <f t="shared" si="2"/>
        <v>0</v>
      </c>
      <c r="S199" s="183">
        <v>0</v>
      </c>
      <c r="T199" s="184">
        <f t="shared" si="3"/>
        <v>0</v>
      </c>
      <c r="AR199" s="14" t="s">
        <v>391</v>
      </c>
      <c r="AT199" s="14" t="s">
        <v>422</v>
      </c>
      <c r="AU199" s="14" t="s">
        <v>106</v>
      </c>
      <c r="AY199" s="14" t="s">
        <v>310</v>
      </c>
      <c r="BE199" s="185">
        <f t="shared" si="4"/>
        <v>0</v>
      </c>
      <c r="BF199" s="185">
        <f t="shared" si="5"/>
        <v>0</v>
      </c>
      <c r="BG199" s="185">
        <f t="shared" si="6"/>
        <v>0</v>
      </c>
      <c r="BH199" s="185">
        <f t="shared" si="7"/>
        <v>0</v>
      </c>
      <c r="BI199" s="185">
        <f t="shared" si="8"/>
        <v>0</v>
      </c>
      <c r="BJ199" s="14" t="s">
        <v>106</v>
      </c>
      <c r="BK199" s="185">
        <f t="shared" si="9"/>
        <v>0</v>
      </c>
      <c r="BL199" s="14" t="s">
        <v>314</v>
      </c>
      <c r="BM199" s="14" t="s">
        <v>4851</v>
      </c>
    </row>
    <row r="200" spans="2:65" s="1" customFormat="1" ht="16.5" customHeight="1">
      <c r="B200" s="31"/>
      <c r="C200" s="208" t="s">
        <v>730</v>
      </c>
      <c r="D200" s="208" t="s">
        <v>422</v>
      </c>
      <c r="E200" s="209" t="s">
        <v>2091</v>
      </c>
      <c r="F200" s="210" t="s">
        <v>2108</v>
      </c>
      <c r="G200" s="211" t="s">
        <v>720</v>
      </c>
      <c r="H200" s="212">
        <v>4</v>
      </c>
      <c r="I200" s="213"/>
      <c r="J200" s="212">
        <f t="shared" si="0"/>
        <v>0</v>
      </c>
      <c r="K200" s="210" t="s">
        <v>402</v>
      </c>
      <c r="L200" s="214"/>
      <c r="M200" s="215" t="s">
        <v>1</v>
      </c>
      <c r="N200" s="216" t="s">
        <v>41</v>
      </c>
      <c r="O200" s="57"/>
      <c r="P200" s="183">
        <f t="shared" si="1"/>
        <v>0</v>
      </c>
      <c r="Q200" s="183">
        <v>0</v>
      </c>
      <c r="R200" s="183">
        <f t="shared" si="2"/>
        <v>0</v>
      </c>
      <c r="S200" s="183">
        <v>0</v>
      </c>
      <c r="T200" s="184">
        <f t="shared" si="3"/>
        <v>0</v>
      </c>
      <c r="AR200" s="14" t="s">
        <v>391</v>
      </c>
      <c r="AT200" s="14" t="s">
        <v>422</v>
      </c>
      <c r="AU200" s="14" t="s">
        <v>106</v>
      </c>
      <c r="AY200" s="14" t="s">
        <v>310</v>
      </c>
      <c r="BE200" s="185">
        <f t="shared" si="4"/>
        <v>0</v>
      </c>
      <c r="BF200" s="185">
        <f t="shared" si="5"/>
        <v>0</v>
      </c>
      <c r="BG200" s="185">
        <f t="shared" si="6"/>
        <v>0</v>
      </c>
      <c r="BH200" s="185">
        <f t="shared" si="7"/>
        <v>0</v>
      </c>
      <c r="BI200" s="185">
        <f t="shared" si="8"/>
        <v>0</v>
      </c>
      <c r="BJ200" s="14" t="s">
        <v>106</v>
      </c>
      <c r="BK200" s="185">
        <f t="shared" si="9"/>
        <v>0</v>
      </c>
      <c r="BL200" s="14" t="s">
        <v>314</v>
      </c>
      <c r="BM200" s="14" t="s">
        <v>4852</v>
      </c>
    </row>
    <row r="201" spans="2:65" s="1" customFormat="1" ht="16.5" customHeight="1">
      <c r="B201" s="31"/>
      <c r="C201" s="208" t="s">
        <v>735</v>
      </c>
      <c r="D201" s="208" t="s">
        <v>422</v>
      </c>
      <c r="E201" s="209" t="s">
        <v>2094</v>
      </c>
      <c r="F201" s="210" t="s">
        <v>2111</v>
      </c>
      <c r="G201" s="211" t="s">
        <v>720</v>
      </c>
      <c r="H201" s="212">
        <v>30</v>
      </c>
      <c r="I201" s="213"/>
      <c r="J201" s="212">
        <f t="shared" si="0"/>
        <v>0</v>
      </c>
      <c r="K201" s="210" t="s">
        <v>402</v>
      </c>
      <c r="L201" s="214"/>
      <c r="M201" s="215" t="s">
        <v>1</v>
      </c>
      <c r="N201" s="216" t="s">
        <v>41</v>
      </c>
      <c r="O201" s="57"/>
      <c r="P201" s="183">
        <f t="shared" si="1"/>
        <v>0</v>
      </c>
      <c r="Q201" s="183">
        <v>0</v>
      </c>
      <c r="R201" s="183">
        <f t="shared" si="2"/>
        <v>0</v>
      </c>
      <c r="S201" s="183">
        <v>0</v>
      </c>
      <c r="T201" s="184">
        <f t="shared" si="3"/>
        <v>0</v>
      </c>
      <c r="AR201" s="14" t="s">
        <v>391</v>
      </c>
      <c r="AT201" s="14" t="s">
        <v>422</v>
      </c>
      <c r="AU201" s="14" t="s">
        <v>106</v>
      </c>
      <c r="AY201" s="14" t="s">
        <v>310</v>
      </c>
      <c r="BE201" s="185">
        <f t="shared" si="4"/>
        <v>0</v>
      </c>
      <c r="BF201" s="185">
        <f t="shared" si="5"/>
        <v>0</v>
      </c>
      <c r="BG201" s="185">
        <f t="shared" si="6"/>
        <v>0</v>
      </c>
      <c r="BH201" s="185">
        <f t="shared" si="7"/>
        <v>0</v>
      </c>
      <c r="BI201" s="185">
        <f t="shared" si="8"/>
        <v>0</v>
      </c>
      <c r="BJ201" s="14" t="s">
        <v>106</v>
      </c>
      <c r="BK201" s="185">
        <f t="shared" si="9"/>
        <v>0</v>
      </c>
      <c r="BL201" s="14" t="s">
        <v>314</v>
      </c>
      <c r="BM201" s="14" t="s">
        <v>4853</v>
      </c>
    </row>
    <row r="202" spans="2:65" s="1" customFormat="1" ht="16.5" customHeight="1">
      <c r="B202" s="31"/>
      <c r="C202" s="208" t="s">
        <v>743</v>
      </c>
      <c r="D202" s="208" t="s">
        <v>422</v>
      </c>
      <c r="E202" s="209" t="s">
        <v>2097</v>
      </c>
      <c r="F202" s="210" t="s">
        <v>2114</v>
      </c>
      <c r="G202" s="211" t="s">
        <v>422</v>
      </c>
      <c r="H202" s="212">
        <v>78</v>
      </c>
      <c r="I202" s="213"/>
      <c r="J202" s="212">
        <f t="shared" si="0"/>
        <v>0</v>
      </c>
      <c r="K202" s="210" t="s">
        <v>402</v>
      </c>
      <c r="L202" s="214"/>
      <c r="M202" s="215" t="s">
        <v>1</v>
      </c>
      <c r="N202" s="216" t="s">
        <v>41</v>
      </c>
      <c r="O202" s="57"/>
      <c r="P202" s="183">
        <f t="shared" si="1"/>
        <v>0</v>
      </c>
      <c r="Q202" s="183">
        <v>0</v>
      </c>
      <c r="R202" s="183">
        <f t="shared" si="2"/>
        <v>0</v>
      </c>
      <c r="S202" s="183">
        <v>0</v>
      </c>
      <c r="T202" s="184">
        <f t="shared" si="3"/>
        <v>0</v>
      </c>
      <c r="AR202" s="14" t="s">
        <v>391</v>
      </c>
      <c r="AT202" s="14" t="s">
        <v>422</v>
      </c>
      <c r="AU202" s="14" t="s">
        <v>106</v>
      </c>
      <c r="AY202" s="14" t="s">
        <v>310</v>
      </c>
      <c r="BE202" s="185">
        <f t="shared" si="4"/>
        <v>0</v>
      </c>
      <c r="BF202" s="185">
        <f t="shared" si="5"/>
        <v>0</v>
      </c>
      <c r="BG202" s="185">
        <f t="shared" si="6"/>
        <v>0</v>
      </c>
      <c r="BH202" s="185">
        <f t="shared" si="7"/>
        <v>0</v>
      </c>
      <c r="BI202" s="185">
        <f t="shared" si="8"/>
        <v>0</v>
      </c>
      <c r="BJ202" s="14" t="s">
        <v>106</v>
      </c>
      <c r="BK202" s="185">
        <f t="shared" si="9"/>
        <v>0</v>
      </c>
      <c r="BL202" s="14" t="s">
        <v>314</v>
      </c>
      <c r="BM202" s="14" t="s">
        <v>4854</v>
      </c>
    </row>
    <row r="203" spans="2:65" s="1" customFormat="1" ht="16.5" customHeight="1">
      <c r="B203" s="31"/>
      <c r="C203" s="208" t="s">
        <v>749</v>
      </c>
      <c r="D203" s="208" t="s">
        <v>422</v>
      </c>
      <c r="E203" s="209" t="s">
        <v>2100</v>
      </c>
      <c r="F203" s="210" t="s">
        <v>2117</v>
      </c>
      <c r="G203" s="211" t="s">
        <v>422</v>
      </c>
      <c r="H203" s="212">
        <v>12</v>
      </c>
      <c r="I203" s="213"/>
      <c r="J203" s="212">
        <f t="shared" si="0"/>
        <v>0</v>
      </c>
      <c r="K203" s="210" t="s">
        <v>402</v>
      </c>
      <c r="L203" s="214"/>
      <c r="M203" s="215" t="s">
        <v>1</v>
      </c>
      <c r="N203" s="216" t="s">
        <v>41</v>
      </c>
      <c r="O203" s="57"/>
      <c r="P203" s="183">
        <f t="shared" si="1"/>
        <v>0</v>
      </c>
      <c r="Q203" s="183">
        <v>0</v>
      </c>
      <c r="R203" s="183">
        <f t="shared" si="2"/>
        <v>0</v>
      </c>
      <c r="S203" s="183">
        <v>0</v>
      </c>
      <c r="T203" s="184">
        <f t="shared" si="3"/>
        <v>0</v>
      </c>
      <c r="AR203" s="14" t="s">
        <v>391</v>
      </c>
      <c r="AT203" s="14" t="s">
        <v>422</v>
      </c>
      <c r="AU203" s="14" t="s">
        <v>106</v>
      </c>
      <c r="AY203" s="14" t="s">
        <v>310</v>
      </c>
      <c r="BE203" s="185">
        <f t="shared" si="4"/>
        <v>0</v>
      </c>
      <c r="BF203" s="185">
        <f t="shared" si="5"/>
        <v>0</v>
      </c>
      <c r="BG203" s="185">
        <f t="shared" si="6"/>
        <v>0</v>
      </c>
      <c r="BH203" s="185">
        <f t="shared" si="7"/>
        <v>0</v>
      </c>
      <c r="BI203" s="185">
        <f t="shared" si="8"/>
        <v>0</v>
      </c>
      <c r="BJ203" s="14" t="s">
        <v>106</v>
      </c>
      <c r="BK203" s="185">
        <f t="shared" si="9"/>
        <v>0</v>
      </c>
      <c r="BL203" s="14" t="s">
        <v>314</v>
      </c>
      <c r="BM203" s="14" t="s">
        <v>4855</v>
      </c>
    </row>
    <row r="204" spans="2:65" s="1" customFormat="1" ht="16.5" customHeight="1">
      <c r="B204" s="31"/>
      <c r="C204" s="208" t="s">
        <v>754</v>
      </c>
      <c r="D204" s="208" t="s">
        <v>422</v>
      </c>
      <c r="E204" s="209" t="s">
        <v>2103</v>
      </c>
      <c r="F204" s="210" t="s">
        <v>2120</v>
      </c>
      <c r="G204" s="211" t="s">
        <v>422</v>
      </c>
      <c r="H204" s="212">
        <v>7</v>
      </c>
      <c r="I204" s="213"/>
      <c r="J204" s="212">
        <f t="shared" si="0"/>
        <v>0</v>
      </c>
      <c r="K204" s="210" t="s">
        <v>402</v>
      </c>
      <c r="L204" s="214"/>
      <c r="M204" s="215" t="s">
        <v>1</v>
      </c>
      <c r="N204" s="216" t="s">
        <v>41</v>
      </c>
      <c r="O204" s="57"/>
      <c r="P204" s="183">
        <f t="shared" si="1"/>
        <v>0</v>
      </c>
      <c r="Q204" s="183">
        <v>0</v>
      </c>
      <c r="R204" s="183">
        <f t="shared" si="2"/>
        <v>0</v>
      </c>
      <c r="S204" s="183">
        <v>0</v>
      </c>
      <c r="T204" s="184">
        <f t="shared" si="3"/>
        <v>0</v>
      </c>
      <c r="AR204" s="14" t="s">
        <v>391</v>
      </c>
      <c r="AT204" s="14" t="s">
        <v>422</v>
      </c>
      <c r="AU204" s="14" t="s">
        <v>106</v>
      </c>
      <c r="AY204" s="14" t="s">
        <v>310</v>
      </c>
      <c r="BE204" s="185">
        <f t="shared" si="4"/>
        <v>0</v>
      </c>
      <c r="BF204" s="185">
        <f t="shared" si="5"/>
        <v>0</v>
      </c>
      <c r="BG204" s="185">
        <f t="shared" si="6"/>
        <v>0</v>
      </c>
      <c r="BH204" s="185">
        <f t="shared" si="7"/>
        <v>0</v>
      </c>
      <c r="BI204" s="185">
        <f t="shared" si="8"/>
        <v>0</v>
      </c>
      <c r="BJ204" s="14" t="s">
        <v>106</v>
      </c>
      <c r="BK204" s="185">
        <f t="shared" si="9"/>
        <v>0</v>
      </c>
      <c r="BL204" s="14" t="s">
        <v>314</v>
      </c>
      <c r="BM204" s="14" t="s">
        <v>4856</v>
      </c>
    </row>
    <row r="205" spans="2:65" s="1" customFormat="1" ht="16.5" customHeight="1">
      <c r="B205" s="31"/>
      <c r="C205" s="208" t="s">
        <v>763</v>
      </c>
      <c r="D205" s="208" t="s">
        <v>422</v>
      </c>
      <c r="E205" s="209" t="s">
        <v>2107</v>
      </c>
      <c r="F205" s="210" t="s">
        <v>2126</v>
      </c>
      <c r="G205" s="211" t="s">
        <v>720</v>
      </c>
      <c r="H205" s="212">
        <v>4</v>
      </c>
      <c r="I205" s="213"/>
      <c r="J205" s="212">
        <f t="shared" si="0"/>
        <v>0</v>
      </c>
      <c r="K205" s="210" t="s">
        <v>402</v>
      </c>
      <c r="L205" s="214"/>
      <c r="M205" s="215" t="s">
        <v>1</v>
      </c>
      <c r="N205" s="216" t="s">
        <v>41</v>
      </c>
      <c r="O205" s="57"/>
      <c r="P205" s="183">
        <f t="shared" si="1"/>
        <v>0</v>
      </c>
      <c r="Q205" s="183">
        <v>0</v>
      </c>
      <c r="R205" s="183">
        <f t="shared" si="2"/>
        <v>0</v>
      </c>
      <c r="S205" s="183">
        <v>0</v>
      </c>
      <c r="T205" s="184">
        <f t="shared" si="3"/>
        <v>0</v>
      </c>
      <c r="AR205" s="14" t="s">
        <v>391</v>
      </c>
      <c r="AT205" s="14" t="s">
        <v>422</v>
      </c>
      <c r="AU205" s="14" t="s">
        <v>106</v>
      </c>
      <c r="AY205" s="14" t="s">
        <v>310</v>
      </c>
      <c r="BE205" s="185">
        <f t="shared" si="4"/>
        <v>0</v>
      </c>
      <c r="BF205" s="185">
        <f t="shared" si="5"/>
        <v>0</v>
      </c>
      <c r="BG205" s="185">
        <f t="shared" si="6"/>
        <v>0</v>
      </c>
      <c r="BH205" s="185">
        <f t="shared" si="7"/>
        <v>0</v>
      </c>
      <c r="BI205" s="185">
        <f t="shared" si="8"/>
        <v>0</v>
      </c>
      <c r="BJ205" s="14" t="s">
        <v>106</v>
      </c>
      <c r="BK205" s="185">
        <f t="shared" si="9"/>
        <v>0</v>
      </c>
      <c r="BL205" s="14" t="s">
        <v>314</v>
      </c>
      <c r="BM205" s="14" t="s">
        <v>4857</v>
      </c>
    </row>
    <row r="206" spans="2:65" s="1" customFormat="1" ht="16.5" customHeight="1">
      <c r="B206" s="31"/>
      <c r="C206" s="208" t="s">
        <v>771</v>
      </c>
      <c r="D206" s="208" t="s">
        <v>422</v>
      </c>
      <c r="E206" s="209" t="s">
        <v>2110</v>
      </c>
      <c r="F206" s="210" t="s">
        <v>4858</v>
      </c>
      <c r="G206" s="211" t="s">
        <v>720</v>
      </c>
      <c r="H206" s="212">
        <v>5</v>
      </c>
      <c r="I206" s="213"/>
      <c r="J206" s="212">
        <f t="shared" si="0"/>
        <v>0</v>
      </c>
      <c r="K206" s="210" t="s">
        <v>402</v>
      </c>
      <c r="L206" s="214"/>
      <c r="M206" s="215" t="s">
        <v>1</v>
      </c>
      <c r="N206" s="216" t="s">
        <v>41</v>
      </c>
      <c r="O206" s="57"/>
      <c r="P206" s="183">
        <f t="shared" si="1"/>
        <v>0</v>
      </c>
      <c r="Q206" s="183">
        <v>0</v>
      </c>
      <c r="R206" s="183">
        <f t="shared" si="2"/>
        <v>0</v>
      </c>
      <c r="S206" s="183">
        <v>0</v>
      </c>
      <c r="T206" s="184">
        <f t="shared" si="3"/>
        <v>0</v>
      </c>
      <c r="AR206" s="14" t="s">
        <v>391</v>
      </c>
      <c r="AT206" s="14" t="s">
        <v>422</v>
      </c>
      <c r="AU206" s="14" t="s">
        <v>106</v>
      </c>
      <c r="AY206" s="14" t="s">
        <v>310</v>
      </c>
      <c r="BE206" s="185">
        <f t="shared" si="4"/>
        <v>0</v>
      </c>
      <c r="BF206" s="185">
        <f t="shared" si="5"/>
        <v>0</v>
      </c>
      <c r="BG206" s="185">
        <f t="shared" si="6"/>
        <v>0</v>
      </c>
      <c r="BH206" s="185">
        <f t="shared" si="7"/>
        <v>0</v>
      </c>
      <c r="BI206" s="185">
        <f t="shared" si="8"/>
        <v>0</v>
      </c>
      <c r="BJ206" s="14" t="s">
        <v>106</v>
      </c>
      <c r="BK206" s="185">
        <f t="shared" si="9"/>
        <v>0</v>
      </c>
      <c r="BL206" s="14" t="s">
        <v>314</v>
      </c>
      <c r="BM206" s="14" t="s">
        <v>4859</v>
      </c>
    </row>
    <row r="207" spans="2:65" s="1" customFormat="1" ht="16.5" customHeight="1">
      <c r="B207" s="31"/>
      <c r="C207" s="208" t="s">
        <v>777</v>
      </c>
      <c r="D207" s="208" t="s">
        <v>422</v>
      </c>
      <c r="E207" s="209" t="s">
        <v>2122</v>
      </c>
      <c r="F207" s="210" t="s">
        <v>2123</v>
      </c>
      <c r="G207" s="211" t="s">
        <v>422</v>
      </c>
      <c r="H207" s="212">
        <v>1.1</v>
      </c>
      <c r="I207" s="213"/>
      <c r="J207" s="212">
        <f t="shared" si="0"/>
        <v>0</v>
      </c>
      <c r="K207" s="210" t="s">
        <v>402</v>
      </c>
      <c r="L207" s="214"/>
      <c r="M207" s="215" t="s">
        <v>1</v>
      </c>
      <c r="N207" s="216" t="s">
        <v>41</v>
      </c>
      <c r="O207" s="57"/>
      <c r="P207" s="183">
        <f t="shared" si="1"/>
        <v>0</v>
      </c>
      <c r="Q207" s="183">
        <v>0</v>
      </c>
      <c r="R207" s="183">
        <f t="shared" si="2"/>
        <v>0</v>
      </c>
      <c r="S207" s="183">
        <v>0</v>
      </c>
      <c r="T207" s="184">
        <f t="shared" si="3"/>
        <v>0</v>
      </c>
      <c r="AR207" s="14" t="s">
        <v>391</v>
      </c>
      <c r="AT207" s="14" t="s">
        <v>422</v>
      </c>
      <c r="AU207" s="14" t="s">
        <v>106</v>
      </c>
      <c r="AY207" s="14" t="s">
        <v>310</v>
      </c>
      <c r="BE207" s="185">
        <f t="shared" si="4"/>
        <v>0</v>
      </c>
      <c r="BF207" s="185">
        <f t="shared" si="5"/>
        <v>0</v>
      </c>
      <c r="BG207" s="185">
        <f t="shared" si="6"/>
        <v>0</v>
      </c>
      <c r="BH207" s="185">
        <f t="shared" si="7"/>
        <v>0</v>
      </c>
      <c r="BI207" s="185">
        <f t="shared" si="8"/>
        <v>0</v>
      </c>
      <c r="BJ207" s="14" t="s">
        <v>106</v>
      </c>
      <c r="BK207" s="185">
        <f t="shared" si="9"/>
        <v>0</v>
      </c>
      <c r="BL207" s="14" t="s">
        <v>314</v>
      </c>
      <c r="BM207" s="14" t="s">
        <v>4860</v>
      </c>
    </row>
    <row r="208" spans="2:65" s="1" customFormat="1" ht="16.5" customHeight="1">
      <c r="B208" s="31"/>
      <c r="C208" s="208" t="s">
        <v>785</v>
      </c>
      <c r="D208" s="208" t="s">
        <v>422</v>
      </c>
      <c r="E208" s="209" t="s">
        <v>2128</v>
      </c>
      <c r="F208" s="210" t="s">
        <v>2129</v>
      </c>
      <c r="G208" s="211" t="s">
        <v>720</v>
      </c>
      <c r="H208" s="212">
        <v>1</v>
      </c>
      <c r="I208" s="213"/>
      <c r="J208" s="212">
        <f t="shared" si="0"/>
        <v>0</v>
      </c>
      <c r="K208" s="210" t="s">
        <v>402</v>
      </c>
      <c r="L208" s="214"/>
      <c r="M208" s="215" t="s">
        <v>1</v>
      </c>
      <c r="N208" s="216" t="s">
        <v>41</v>
      </c>
      <c r="O208" s="57"/>
      <c r="P208" s="183">
        <f t="shared" si="1"/>
        <v>0</v>
      </c>
      <c r="Q208" s="183">
        <v>0</v>
      </c>
      <c r="R208" s="183">
        <f t="shared" si="2"/>
        <v>0</v>
      </c>
      <c r="S208" s="183">
        <v>0</v>
      </c>
      <c r="T208" s="184">
        <f t="shared" si="3"/>
        <v>0</v>
      </c>
      <c r="AR208" s="14" t="s">
        <v>391</v>
      </c>
      <c r="AT208" s="14" t="s">
        <v>422</v>
      </c>
      <c r="AU208" s="14" t="s">
        <v>106</v>
      </c>
      <c r="AY208" s="14" t="s">
        <v>310</v>
      </c>
      <c r="BE208" s="185">
        <f t="shared" si="4"/>
        <v>0</v>
      </c>
      <c r="BF208" s="185">
        <f t="shared" si="5"/>
        <v>0</v>
      </c>
      <c r="BG208" s="185">
        <f t="shared" si="6"/>
        <v>0</v>
      </c>
      <c r="BH208" s="185">
        <f t="shared" si="7"/>
        <v>0</v>
      </c>
      <c r="BI208" s="185">
        <f t="shared" si="8"/>
        <v>0</v>
      </c>
      <c r="BJ208" s="14" t="s">
        <v>106</v>
      </c>
      <c r="BK208" s="185">
        <f t="shared" si="9"/>
        <v>0</v>
      </c>
      <c r="BL208" s="14" t="s">
        <v>314</v>
      </c>
      <c r="BM208" s="14" t="s">
        <v>4861</v>
      </c>
    </row>
    <row r="209" spans="2:65" s="1" customFormat="1" ht="16.5" customHeight="1">
      <c r="B209" s="31"/>
      <c r="C209" s="208" t="s">
        <v>791</v>
      </c>
      <c r="D209" s="208" t="s">
        <v>422</v>
      </c>
      <c r="E209" s="209" t="s">
        <v>2134</v>
      </c>
      <c r="F209" s="210" t="s">
        <v>2135</v>
      </c>
      <c r="G209" s="211" t="s">
        <v>863</v>
      </c>
      <c r="H209" s="212">
        <v>7</v>
      </c>
      <c r="I209" s="213"/>
      <c r="J209" s="212">
        <f t="shared" si="0"/>
        <v>0</v>
      </c>
      <c r="K209" s="210" t="s">
        <v>402</v>
      </c>
      <c r="L209" s="214"/>
      <c r="M209" s="215" t="s">
        <v>1</v>
      </c>
      <c r="N209" s="216" t="s">
        <v>41</v>
      </c>
      <c r="O209" s="57"/>
      <c r="P209" s="183">
        <f t="shared" si="1"/>
        <v>0</v>
      </c>
      <c r="Q209" s="183">
        <v>0</v>
      </c>
      <c r="R209" s="183">
        <f t="shared" si="2"/>
        <v>0</v>
      </c>
      <c r="S209" s="183">
        <v>0</v>
      </c>
      <c r="T209" s="184">
        <f t="shared" si="3"/>
        <v>0</v>
      </c>
      <c r="AR209" s="14" t="s">
        <v>391</v>
      </c>
      <c r="AT209" s="14" t="s">
        <v>422</v>
      </c>
      <c r="AU209" s="14" t="s">
        <v>106</v>
      </c>
      <c r="AY209" s="14" t="s">
        <v>310</v>
      </c>
      <c r="BE209" s="185">
        <f t="shared" si="4"/>
        <v>0</v>
      </c>
      <c r="BF209" s="185">
        <f t="shared" si="5"/>
        <v>0</v>
      </c>
      <c r="BG209" s="185">
        <f t="shared" si="6"/>
        <v>0</v>
      </c>
      <c r="BH209" s="185">
        <f t="shared" si="7"/>
        <v>0</v>
      </c>
      <c r="BI209" s="185">
        <f t="shared" si="8"/>
        <v>0</v>
      </c>
      <c r="BJ209" s="14" t="s">
        <v>106</v>
      </c>
      <c r="BK209" s="185">
        <f t="shared" si="9"/>
        <v>0</v>
      </c>
      <c r="BL209" s="14" t="s">
        <v>314</v>
      </c>
      <c r="BM209" s="14" t="s">
        <v>4862</v>
      </c>
    </row>
    <row r="210" spans="2:65" s="1" customFormat="1" ht="16.5" customHeight="1">
      <c r="B210" s="31"/>
      <c r="C210" s="208" t="s">
        <v>799</v>
      </c>
      <c r="D210" s="208" t="s">
        <v>422</v>
      </c>
      <c r="E210" s="209" t="s">
        <v>4863</v>
      </c>
      <c r="F210" s="210" t="s">
        <v>4864</v>
      </c>
      <c r="G210" s="211" t="s">
        <v>2463</v>
      </c>
      <c r="H210" s="212">
        <v>1</v>
      </c>
      <c r="I210" s="213"/>
      <c r="J210" s="212">
        <f t="shared" si="0"/>
        <v>0</v>
      </c>
      <c r="K210" s="210" t="s">
        <v>402</v>
      </c>
      <c r="L210" s="214"/>
      <c r="M210" s="215" t="s">
        <v>1</v>
      </c>
      <c r="N210" s="216" t="s">
        <v>41</v>
      </c>
      <c r="O210" s="57"/>
      <c r="P210" s="183">
        <f t="shared" si="1"/>
        <v>0</v>
      </c>
      <c r="Q210" s="183">
        <v>0</v>
      </c>
      <c r="R210" s="183">
        <f t="shared" si="2"/>
        <v>0</v>
      </c>
      <c r="S210" s="183">
        <v>0</v>
      </c>
      <c r="T210" s="184">
        <f t="shared" si="3"/>
        <v>0</v>
      </c>
      <c r="AR210" s="14" t="s">
        <v>391</v>
      </c>
      <c r="AT210" s="14" t="s">
        <v>422</v>
      </c>
      <c r="AU210" s="14" t="s">
        <v>106</v>
      </c>
      <c r="AY210" s="14" t="s">
        <v>310</v>
      </c>
      <c r="BE210" s="185">
        <f t="shared" si="4"/>
        <v>0</v>
      </c>
      <c r="BF210" s="185">
        <f t="shared" si="5"/>
        <v>0</v>
      </c>
      <c r="BG210" s="185">
        <f t="shared" si="6"/>
        <v>0</v>
      </c>
      <c r="BH210" s="185">
        <f t="shared" si="7"/>
        <v>0</v>
      </c>
      <c r="BI210" s="185">
        <f t="shared" si="8"/>
        <v>0</v>
      </c>
      <c r="BJ210" s="14" t="s">
        <v>106</v>
      </c>
      <c r="BK210" s="185">
        <f t="shared" si="9"/>
        <v>0</v>
      </c>
      <c r="BL210" s="14" t="s">
        <v>314</v>
      </c>
      <c r="BM210" s="14" t="s">
        <v>4865</v>
      </c>
    </row>
    <row r="211" spans="2:65" s="1" customFormat="1" ht="16.5" customHeight="1">
      <c r="B211" s="31"/>
      <c r="C211" s="208" t="s">
        <v>806</v>
      </c>
      <c r="D211" s="208" t="s">
        <v>422</v>
      </c>
      <c r="E211" s="209" t="s">
        <v>2140</v>
      </c>
      <c r="F211" s="210" t="s">
        <v>2141</v>
      </c>
      <c r="G211" s="211" t="s">
        <v>2463</v>
      </c>
      <c r="H211" s="212">
        <v>1</v>
      </c>
      <c r="I211" s="213"/>
      <c r="J211" s="212">
        <f t="shared" si="0"/>
        <v>0</v>
      </c>
      <c r="K211" s="210" t="s">
        <v>402</v>
      </c>
      <c r="L211" s="214"/>
      <c r="M211" s="215" t="s">
        <v>1</v>
      </c>
      <c r="N211" s="216" t="s">
        <v>41</v>
      </c>
      <c r="O211" s="57"/>
      <c r="P211" s="183">
        <f t="shared" si="1"/>
        <v>0</v>
      </c>
      <c r="Q211" s="183">
        <v>0</v>
      </c>
      <c r="R211" s="183">
        <f t="shared" si="2"/>
        <v>0</v>
      </c>
      <c r="S211" s="183">
        <v>0</v>
      </c>
      <c r="T211" s="184">
        <f t="shared" si="3"/>
        <v>0</v>
      </c>
      <c r="AR211" s="14" t="s">
        <v>391</v>
      </c>
      <c r="AT211" s="14" t="s">
        <v>422</v>
      </c>
      <c r="AU211" s="14" t="s">
        <v>106</v>
      </c>
      <c r="AY211" s="14" t="s">
        <v>310</v>
      </c>
      <c r="BE211" s="185">
        <f t="shared" si="4"/>
        <v>0</v>
      </c>
      <c r="BF211" s="185">
        <f t="shared" si="5"/>
        <v>0</v>
      </c>
      <c r="BG211" s="185">
        <f t="shared" si="6"/>
        <v>0</v>
      </c>
      <c r="BH211" s="185">
        <f t="shared" si="7"/>
        <v>0</v>
      </c>
      <c r="BI211" s="185">
        <f t="shared" si="8"/>
        <v>0</v>
      </c>
      <c r="BJ211" s="14" t="s">
        <v>106</v>
      </c>
      <c r="BK211" s="185">
        <f t="shared" si="9"/>
        <v>0</v>
      </c>
      <c r="BL211" s="14" t="s">
        <v>314</v>
      </c>
      <c r="BM211" s="14" t="s">
        <v>4866</v>
      </c>
    </row>
    <row r="212" spans="2:65" s="1" customFormat="1" ht="16.5" customHeight="1">
      <c r="B212" s="31"/>
      <c r="C212" s="208" t="s">
        <v>813</v>
      </c>
      <c r="D212" s="208" t="s">
        <v>422</v>
      </c>
      <c r="E212" s="209" t="s">
        <v>2143</v>
      </c>
      <c r="F212" s="210" t="s">
        <v>2144</v>
      </c>
      <c r="G212" s="211" t="s">
        <v>320</v>
      </c>
      <c r="H212" s="212">
        <v>18</v>
      </c>
      <c r="I212" s="213"/>
      <c r="J212" s="212">
        <f t="shared" si="0"/>
        <v>0</v>
      </c>
      <c r="K212" s="210" t="s">
        <v>402</v>
      </c>
      <c r="L212" s="214"/>
      <c r="M212" s="215" t="s">
        <v>1</v>
      </c>
      <c r="N212" s="216" t="s">
        <v>41</v>
      </c>
      <c r="O212" s="57"/>
      <c r="P212" s="183">
        <f t="shared" si="1"/>
        <v>0</v>
      </c>
      <c r="Q212" s="183">
        <v>0</v>
      </c>
      <c r="R212" s="183">
        <f t="shared" si="2"/>
        <v>0</v>
      </c>
      <c r="S212" s="183">
        <v>0</v>
      </c>
      <c r="T212" s="184">
        <f t="shared" si="3"/>
        <v>0</v>
      </c>
      <c r="AR212" s="14" t="s">
        <v>391</v>
      </c>
      <c r="AT212" s="14" t="s">
        <v>422</v>
      </c>
      <c r="AU212" s="14" t="s">
        <v>106</v>
      </c>
      <c r="AY212" s="14" t="s">
        <v>310</v>
      </c>
      <c r="BE212" s="185">
        <f t="shared" si="4"/>
        <v>0</v>
      </c>
      <c r="BF212" s="185">
        <f t="shared" si="5"/>
        <v>0</v>
      </c>
      <c r="BG212" s="185">
        <f t="shared" si="6"/>
        <v>0</v>
      </c>
      <c r="BH212" s="185">
        <f t="shared" si="7"/>
        <v>0</v>
      </c>
      <c r="BI212" s="185">
        <f t="shared" si="8"/>
        <v>0</v>
      </c>
      <c r="BJ212" s="14" t="s">
        <v>106</v>
      </c>
      <c r="BK212" s="185">
        <f t="shared" si="9"/>
        <v>0</v>
      </c>
      <c r="BL212" s="14" t="s">
        <v>314</v>
      </c>
      <c r="BM212" s="14" t="s">
        <v>4867</v>
      </c>
    </row>
    <row r="213" spans="2:65" s="1" customFormat="1" ht="16.5" customHeight="1">
      <c r="B213" s="31"/>
      <c r="C213" s="208" t="s">
        <v>819</v>
      </c>
      <c r="D213" s="208" t="s">
        <v>422</v>
      </c>
      <c r="E213" s="209" t="s">
        <v>2146</v>
      </c>
      <c r="F213" s="210" t="s">
        <v>2147</v>
      </c>
      <c r="G213" s="211" t="s">
        <v>320</v>
      </c>
      <c r="H213" s="212">
        <v>42</v>
      </c>
      <c r="I213" s="213"/>
      <c r="J213" s="212">
        <f t="shared" si="0"/>
        <v>0</v>
      </c>
      <c r="K213" s="210" t="s">
        <v>402</v>
      </c>
      <c r="L213" s="214"/>
      <c r="M213" s="215" t="s">
        <v>1</v>
      </c>
      <c r="N213" s="216" t="s">
        <v>41</v>
      </c>
      <c r="O213" s="57"/>
      <c r="P213" s="183">
        <f t="shared" si="1"/>
        <v>0</v>
      </c>
      <c r="Q213" s="183">
        <v>0</v>
      </c>
      <c r="R213" s="183">
        <f t="shared" si="2"/>
        <v>0</v>
      </c>
      <c r="S213" s="183">
        <v>0</v>
      </c>
      <c r="T213" s="184">
        <f t="shared" si="3"/>
        <v>0</v>
      </c>
      <c r="AR213" s="14" t="s">
        <v>391</v>
      </c>
      <c r="AT213" s="14" t="s">
        <v>422</v>
      </c>
      <c r="AU213" s="14" t="s">
        <v>106</v>
      </c>
      <c r="AY213" s="14" t="s">
        <v>310</v>
      </c>
      <c r="BE213" s="185">
        <f t="shared" si="4"/>
        <v>0</v>
      </c>
      <c r="BF213" s="185">
        <f t="shared" si="5"/>
        <v>0</v>
      </c>
      <c r="BG213" s="185">
        <f t="shared" si="6"/>
        <v>0</v>
      </c>
      <c r="BH213" s="185">
        <f t="shared" si="7"/>
        <v>0</v>
      </c>
      <c r="BI213" s="185">
        <f t="shared" si="8"/>
        <v>0</v>
      </c>
      <c r="BJ213" s="14" t="s">
        <v>106</v>
      </c>
      <c r="BK213" s="185">
        <f t="shared" si="9"/>
        <v>0</v>
      </c>
      <c r="BL213" s="14" t="s">
        <v>314</v>
      </c>
      <c r="BM213" s="14" t="s">
        <v>4868</v>
      </c>
    </row>
    <row r="214" spans="2:65" s="1" customFormat="1" ht="16.5" customHeight="1">
      <c r="B214" s="31"/>
      <c r="C214" s="208" t="s">
        <v>829</v>
      </c>
      <c r="D214" s="208" t="s">
        <v>422</v>
      </c>
      <c r="E214" s="209" t="s">
        <v>2149</v>
      </c>
      <c r="F214" s="210" t="s">
        <v>2150</v>
      </c>
      <c r="G214" s="211" t="s">
        <v>720</v>
      </c>
      <c r="H214" s="212">
        <v>5</v>
      </c>
      <c r="I214" s="213"/>
      <c r="J214" s="212">
        <f t="shared" si="0"/>
        <v>0</v>
      </c>
      <c r="K214" s="210" t="s">
        <v>402</v>
      </c>
      <c r="L214" s="214"/>
      <c r="M214" s="215" t="s">
        <v>1</v>
      </c>
      <c r="N214" s="216" t="s">
        <v>41</v>
      </c>
      <c r="O214" s="57"/>
      <c r="P214" s="183">
        <f t="shared" si="1"/>
        <v>0</v>
      </c>
      <c r="Q214" s="183">
        <v>0</v>
      </c>
      <c r="R214" s="183">
        <f t="shared" si="2"/>
        <v>0</v>
      </c>
      <c r="S214" s="183">
        <v>0</v>
      </c>
      <c r="T214" s="184">
        <f t="shared" si="3"/>
        <v>0</v>
      </c>
      <c r="AR214" s="14" t="s">
        <v>391</v>
      </c>
      <c r="AT214" s="14" t="s">
        <v>422</v>
      </c>
      <c r="AU214" s="14" t="s">
        <v>106</v>
      </c>
      <c r="AY214" s="14" t="s">
        <v>310</v>
      </c>
      <c r="BE214" s="185">
        <f t="shared" si="4"/>
        <v>0</v>
      </c>
      <c r="BF214" s="185">
        <f t="shared" si="5"/>
        <v>0</v>
      </c>
      <c r="BG214" s="185">
        <f t="shared" si="6"/>
        <v>0</v>
      </c>
      <c r="BH214" s="185">
        <f t="shared" si="7"/>
        <v>0</v>
      </c>
      <c r="BI214" s="185">
        <f t="shared" si="8"/>
        <v>0</v>
      </c>
      <c r="BJ214" s="14" t="s">
        <v>106</v>
      </c>
      <c r="BK214" s="185">
        <f t="shared" si="9"/>
        <v>0</v>
      </c>
      <c r="BL214" s="14" t="s">
        <v>314</v>
      </c>
      <c r="BM214" s="14" t="s">
        <v>4869</v>
      </c>
    </row>
    <row r="215" spans="2:65" s="1" customFormat="1" ht="16.5" customHeight="1">
      <c r="B215" s="31"/>
      <c r="C215" s="208" t="s">
        <v>836</v>
      </c>
      <c r="D215" s="208" t="s">
        <v>422</v>
      </c>
      <c r="E215" s="209" t="s">
        <v>3507</v>
      </c>
      <c r="F215" s="210" t="s">
        <v>2138</v>
      </c>
      <c r="G215" s="211" t="s">
        <v>401</v>
      </c>
      <c r="H215" s="212">
        <v>74</v>
      </c>
      <c r="I215" s="213"/>
      <c r="J215" s="212">
        <f t="shared" si="0"/>
        <v>0</v>
      </c>
      <c r="K215" s="210" t="s">
        <v>402</v>
      </c>
      <c r="L215" s="214"/>
      <c r="M215" s="215" t="s">
        <v>1</v>
      </c>
      <c r="N215" s="216" t="s">
        <v>41</v>
      </c>
      <c r="O215" s="57"/>
      <c r="P215" s="183">
        <f t="shared" si="1"/>
        <v>0</v>
      </c>
      <c r="Q215" s="183">
        <v>0</v>
      </c>
      <c r="R215" s="183">
        <f t="shared" si="2"/>
        <v>0</v>
      </c>
      <c r="S215" s="183">
        <v>0</v>
      </c>
      <c r="T215" s="184">
        <f t="shared" si="3"/>
        <v>0</v>
      </c>
      <c r="AR215" s="14" t="s">
        <v>391</v>
      </c>
      <c r="AT215" s="14" t="s">
        <v>422</v>
      </c>
      <c r="AU215" s="14" t="s">
        <v>106</v>
      </c>
      <c r="AY215" s="14" t="s">
        <v>310</v>
      </c>
      <c r="BE215" s="185">
        <f t="shared" si="4"/>
        <v>0</v>
      </c>
      <c r="BF215" s="185">
        <f t="shared" si="5"/>
        <v>0</v>
      </c>
      <c r="BG215" s="185">
        <f t="shared" si="6"/>
        <v>0</v>
      </c>
      <c r="BH215" s="185">
        <f t="shared" si="7"/>
        <v>0</v>
      </c>
      <c r="BI215" s="185">
        <f t="shared" si="8"/>
        <v>0</v>
      </c>
      <c r="BJ215" s="14" t="s">
        <v>106</v>
      </c>
      <c r="BK215" s="185">
        <f t="shared" si="9"/>
        <v>0</v>
      </c>
      <c r="BL215" s="14" t="s">
        <v>314</v>
      </c>
      <c r="BM215" s="14" t="s">
        <v>4870</v>
      </c>
    </row>
    <row r="216" spans="2:65" s="1" customFormat="1" ht="16.5" customHeight="1">
      <c r="B216" s="31"/>
      <c r="C216" s="208" t="s">
        <v>841</v>
      </c>
      <c r="D216" s="208" t="s">
        <v>422</v>
      </c>
      <c r="E216" s="209" t="s">
        <v>3509</v>
      </c>
      <c r="F216" s="210" t="s">
        <v>2141</v>
      </c>
      <c r="G216" s="211" t="s">
        <v>401</v>
      </c>
      <c r="H216" s="212">
        <v>38</v>
      </c>
      <c r="I216" s="213"/>
      <c r="J216" s="212">
        <f t="shared" si="0"/>
        <v>0</v>
      </c>
      <c r="K216" s="210" t="s">
        <v>402</v>
      </c>
      <c r="L216" s="214"/>
      <c r="M216" s="215" t="s">
        <v>1</v>
      </c>
      <c r="N216" s="216" t="s">
        <v>41</v>
      </c>
      <c r="O216" s="57"/>
      <c r="P216" s="183">
        <f t="shared" si="1"/>
        <v>0</v>
      </c>
      <c r="Q216" s="183">
        <v>0</v>
      </c>
      <c r="R216" s="183">
        <f t="shared" si="2"/>
        <v>0</v>
      </c>
      <c r="S216" s="183">
        <v>0</v>
      </c>
      <c r="T216" s="184">
        <f t="shared" si="3"/>
        <v>0</v>
      </c>
      <c r="AR216" s="14" t="s">
        <v>391</v>
      </c>
      <c r="AT216" s="14" t="s">
        <v>422</v>
      </c>
      <c r="AU216" s="14" t="s">
        <v>106</v>
      </c>
      <c r="AY216" s="14" t="s">
        <v>310</v>
      </c>
      <c r="BE216" s="185">
        <f t="shared" si="4"/>
        <v>0</v>
      </c>
      <c r="BF216" s="185">
        <f t="shared" si="5"/>
        <v>0</v>
      </c>
      <c r="BG216" s="185">
        <f t="shared" si="6"/>
        <v>0</v>
      </c>
      <c r="BH216" s="185">
        <f t="shared" si="7"/>
        <v>0</v>
      </c>
      <c r="BI216" s="185">
        <f t="shared" si="8"/>
        <v>0</v>
      </c>
      <c r="BJ216" s="14" t="s">
        <v>106</v>
      </c>
      <c r="BK216" s="185">
        <f t="shared" si="9"/>
        <v>0</v>
      </c>
      <c r="BL216" s="14" t="s">
        <v>314</v>
      </c>
      <c r="BM216" s="14" t="s">
        <v>4871</v>
      </c>
    </row>
    <row r="217" spans="2:65" s="1" customFormat="1" ht="16.5" customHeight="1">
      <c r="B217" s="31"/>
      <c r="C217" s="208" t="s">
        <v>847</v>
      </c>
      <c r="D217" s="208" t="s">
        <v>422</v>
      </c>
      <c r="E217" s="209" t="s">
        <v>1152</v>
      </c>
      <c r="F217" s="210" t="s">
        <v>2155</v>
      </c>
      <c r="G217" s="211" t="s">
        <v>720</v>
      </c>
      <c r="H217" s="212">
        <v>257</v>
      </c>
      <c r="I217" s="213"/>
      <c r="J217" s="212">
        <f t="shared" si="0"/>
        <v>0</v>
      </c>
      <c r="K217" s="210" t="s">
        <v>402</v>
      </c>
      <c r="L217" s="214"/>
      <c r="M217" s="215" t="s">
        <v>1</v>
      </c>
      <c r="N217" s="216" t="s">
        <v>41</v>
      </c>
      <c r="O217" s="57"/>
      <c r="P217" s="183">
        <f t="shared" si="1"/>
        <v>0</v>
      </c>
      <c r="Q217" s="183">
        <v>0</v>
      </c>
      <c r="R217" s="183">
        <f t="shared" si="2"/>
        <v>0</v>
      </c>
      <c r="S217" s="183">
        <v>0</v>
      </c>
      <c r="T217" s="184">
        <f t="shared" si="3"/>
        <v>0</v>
      </c>
      <c r="AR217" s="14" t="s">
        <v>391</v>
      </c>
      <c r="AT217" s="14" t="s">
        <v>422</v>
      </c>
      <c r="AU217" s="14" t="s">
        <v>106</v>
      </c>
      <c r="AY217" s="14" t="s">
        <v>310</v>
      </c>
      <c r="BE217" s="185">
        <f t="shared" si="4"/>
        <v>0</v>
      </c>
      <c r="BF217" s="185">
        <f t="shared" si="5"/>
        <v>0</v>
      </c>
      <c r="BG217" s="185">
        <f t="shared" si="6"/>
        <v>0</v>
      </c>
      <c r="BH217" s="185">
        <f t="shared" si="7"/>
        <v>0</v>
      </c>
      <c r="BI217" s="185">
        <f t="shared" si="8"/>
        <v>0</v>
      </c>
      <c r="BJ217" s="14" t="s">
        <v>106</v>
      </c>
      <c r="BK217" s="185">
        <f t="shared" si="9"/>
        <v>0</v>
      </c>
      <c r="BL217" s="14" t="s">
        <v>314</v>
      </c>
      <c r="BM217" s="14" t="s">
        <v>4872</v>
      </c>
    </row>
    <row r="218" spans="2:51" s="11" customFormat="1" ht="11.25">
      <c r="B218" s="186"/>
      <c r="C218" s="187"/>
      <c r="D218" s="188" t="s">
        <v>325</v>
      </c>
      <c r="E218" s="189" t="s">
        <v>851</v>
      </c>
      <c r="F218" s="190" t="s">
        <v>2157</v>
      </c>
      <c r="G218" s="187"/>
      <c r="H218" s="191">
        <v>257</v>
      </c>
      <c r="I218" s="192"/>
      <c r="J218" s="187"/>
      <c r="K218" s="187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325</v>
      </c>
      <c r="AU218" s="197" t="s">
        <v>106</v>
      </c>
      <c r="AV218" s="11" t="s">
        <v>106</v>
      </c>
      <c r="AW218" s="11" t="s">
        <v>31</v>
      </c>
      <c r="AX218" s="11" t="s">
        <v>77</v>
      </c>
      <c r="AY218" s="197" t="s">
        <v>310</v>
      </c>
    </row>
    <row r="219" spans="2:65" s="1" customFormat="1" ht="16.5" customHeight="1">
      <c r="B219" s="31"/>
      <c r="C219" s="208" t="s">
        <v>854</v>
      </c>
      <c r="D219" s="208" t="s">
        <v>422</v>
      </c>
      <c r="E219" s="209" t="s">
        <v>1157</v>
      </c>
      <c r="F219" s="210" t="s">
        <v>2158</v>
      </c>
      <c r="G219" s="211" t="s">
        <v>422</v>
      </c>
      <c r="H219" s="212">
        <v>257</v>
      </c>
      <c r="I219" s="213"/>
      <c r="J219" s="212">
        <f>ROUND(I219*H219,2)</f>
        <v>0</v>
      </c>
      <c r="K219" s="210" t="s">
        <v>402</v>
      </c>
      <c r="L219" s="214"/>
      <c r="M219" s="215" t="s">
        <v>1</v>
      </c>
      <c r="N219" s="216" t="s">
        <v>41</v>
      </c>
      <c r="O219" s="57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14" t="s">
        <v>391</v>
      </c>
      <c r="AT219" s="14" t="s">
        <v>422</v>
      </c>
      <c r="AU219" s="14" t="s">
        <v>106</v>
      </c>
      <c r="AY219" s="14" t="s">
        <v>310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4" t="s">
        <v>106</v>
      </c>
      <c r="BK219" s="185">
        <f>ROUND(I219*H219,2)</f>
        <v>0</v>
      </c>
      <c r="BL219" s="14" t="s">
        <v>314</v>
      </c>
      <c r="BM219" s="14" t="s">
        <v>4873</v>
      </c>
    </row>
    <row r="220" spans="2:51" s="11" customFormat="1" ht="11.25">
      <c r="B220" s="186"/>
      <c r="C220" s="187"/>
      <c r="D220" s="188" t="s">
        <v>325</v>
      </c>
      <c r="E220" s="189" t="s">
        <v>2899</v>
      </c>
      <c r="F220" s="190" t="s">
        <v>2160</v>
      </c>
      <c r="G220" s="187"/>
      <c r="H220" s="191">
        <v>257</v>
      </c>
      <c r="I220" s="192"/>
      <c r="J220" s="187"/>
      <c r="K220" s="187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325</v>
      </c>
      <c r="AU220" s="197" t="s">
        <v>106</v>
      </c>
      <c r="AV220" s="11" t="s">
        <v>106</v>
      </c>
      <c r="AW220" s="11" t="s">
        <v>31</v>
      </c>
      <c r="AX220" s="11" t="s">
        <v>77</v>
      </c>
      <c r="AY220" s="197" t="s">
        <v>310</v>
      </c>
    </row>
    <row r="221" spans="2:65" s="1" customFormat="1" ht="16.5" customHeight="1">
      <c r="B221" s="31"/>
      <c r="C221" s="175" t="s">
        <v>860</v>
      </c>
      <c r="D221" s="175" t="s">
        <v>317</v>
      </c>
      <c r="E221" s="176" t="s">
        <v>2073</v>
      </c>
      <c r="F221" s="177" t="s">
        <v>2074</v>
      </c>
      <c r="G221" s="178" t="s">
        <v>720</v>
      </c>
      <c r="H221" s="179">
        <v>47</v>
      </c>
      <c r="I221" s="180"/>
      <c r="J221" s="179">
        <f>ROUND(I221*H221,2)</f>
        <v>0</v>
      </c>
      <c r="K221" s="177" t="s">
        <v>402</v>
      </c>
      <c r="L221" s="35"/>
      <c r="M221" s="181" t="s">
        <v>1</v>
      </c>
      <c r="N221" s="182" t="s">
        <v>41</v>
      </c>
      <c r="O221" s="57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AR221" s="14" t="s">
        <v>314</v>
      </c>
      <c r="AT221" s="14" t="s">
        <v>317</v>
      </c>
      <c r="AU221" s="14" t="s">
        <v>106</v>
      </c>
      <c r="AY221" s="14" t="s">
        <v>310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4" t="s">
        <v>106</v>
      </c>
      <c r="BK221" s="185">
        <f>ROUND(I221*H221,2)</f>
        <v>0</v>
      </c>
      <c r="BL221" s="14" t="s">
        <v>314</v>
      </c>
      <c r="BM221" s="14" t="s">
        <v>4874</v>
      </c>
    </row>
    <row r="222" spans="2:65" s="1" customFormat="1" ht="16.5" customHeight="1">
      <c r="B222" s="31"/>
      <c r="C222" s="175" t="s">
        <v>867</v>
      </c>
      <c r="D222" s="175" t="s">
        <v>317</v>
      </c>
      <c r="E222" s="176" t="s">
        <v>1162</v>
      </c>
      <c r="F222" s="177" t="s">
        <v>2164</v>
      </c>
      <c r="G222" s="178" t="s">
        <v>422</v>
      </c>
      <c r="H222" s="179">
        <v>257</v>
      </c>
      <c r="I222" s="180"/>
      <c r="J222" s="179">
        <f>ROUND(I222*H222,2)</f>
        <v>0</v>
      </c>
      <c r="K222" s="177" t="s">
        <v>402</v>
      </c>
      <c r="L222" s="35"/>
      <c r="M222" s="181" t="s">
        <v>1</v>
      </c>
      <c r="N222" s="182" t="s">
        <v>41</v>
      </c>
      <c r="O222" s="57"/>
      <c r="P222" s="183">
        <f>O222*H222</f>
        <v>0</v>
      </c>
      <c r="Q222" s="183">
        <v>0</v>
      </c>
      <c r="R222" s="183">
        <f>Q222*H222</f>
        <v>0</v>
      </c>
      <c r="S222" s="183">
        <v>0</v>
      </c>
      <c r="T222" s="184">
        <f>S222*H222</f>
        <v>0</v>
      </c>
      <c r="AR222" s="14" t="s">
        <v>314</v>
      </c>
      <c r="AT222" s="14" t="s">
        <v>317</v>
      </c>
      <c r="AU222" s="14" t="s">
        <v>106</v>
      </c>
      <c r="AY222" s="14" t="s">
        <v>310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4" t="s">
        <v>106</v>
      </c>
      <c r="BK222" s="185">
        <f>ROUND(I222*H222,2)</f>
        <v>0</v>
      </c>
      <c r="BL222" s="14" t="s">
        <v>314</v>
      </c>
      <c r="BM222" s="14" t="s">
        <v>4875</v>
      </c>
    </row>
    <row r="223" spans="2:51" s="11" customFormat="1" ht="11.25">
      <c r="B223" s="186"/>
      <c r="C223" s="187"/>
      <c r="D223" s="188" t="s">
        <v>325</v>
      </c>
      <c r="E223" s="189" t="s">
        <v>871</v>
      </c>
      <c r="F223" s="190" t="s">
        <v>2160</v>
      </c>
      <c r="G223" s="187"/>
      <c r="H223" s="191">
        <v>257</v>
      </c>
      <c r="I223" s="192"/>
      <c r="J223" s="187"/>
      <c r="K223" s="187"/>
      <c r="L223" s="193"/>
      <c r="M223" s="194"/>
      <c r="N223" s="195"/>
      <c r="O223" s="195"/>
      <c r="P223" s="195"/>
      <c r="Q223" s="195"/>
      <c r="R223" s="195"/>
      <c r="S223" s="195"/>
      <c r="T223" s="196"/>
      <c r="AT223" s="197" t="s">
        <v>325</v>
      </c>
      <c r="AU223" s="197" t="s">
        <v>106</v>
      </c>
      <c r="AV223" s="11" t="s">
        <v>106</v>
      </c>
      <c r="AW223" s="11" t="s">
        <v>31</v>
      </c>
      <c r="AX223" s="11" t="s">
        <v>77</v>
      </c>
      <c r="AY223" s="197" t="s">
        <v>310</v>
      </c>
    </row>
    <row r="224" spans="2:65" s="1" customFormat="1" ht="16.5" customHeight="1">
      <c r="B224" s="31"/>
      <c r="C224" s="208" t="s">
        <v>873</v>
      </c>
      <c r="D224" s="208" t="s">
        <v>422</v>
      </c>
      <c r="E224" s="209" t="s">
        <v>2166</v>
      </c>
      <c r="F224" s="210" t="s">
        <v>1892</v>
      </c>
      <c r="G224" s="211" t="s">
        <v>422</v>
      </c>
      <c r="H224" s="212">
        <v>257</v>
      </c>
      <c r="I224" s="213"/>
      <c r="J224" s="212">
        <f>ROUND(I224*H224,2)</f>
        <v>0</v>
      </c>
      <c r="K224" s="210" t="s">
        <v>321</v>
      </c>
      <c r="L224" s="214"/>
      <c r="M224" s="215" t="s">
        <v>1</v>
      </c>
      <c r="N224" s="216" t="s">
        <v>41</v>
      </c>
      <c r="O224" s="57"/>
      <c r="P224" s="183">
        <f>O224*H224</f>
        <v>0</v>
      </c>
      <c r="Q224" s="183">
        <v>0.00012</v>
      </c>
      <c r="R224" s="183">
        <f>Q224*H224</f>
        <v>0.03084</v>
      </c>
      <c r="S224" s="183">
        <v>0</v>
      </c>
      <c r="T224" s="184">
        <f>S224*H224</f>
        <v>0</v>
      </c>
      <c r="AR224" s="14" t="s">
        <v>391</v>
      </c>
      <c r="AT224" s="14" t="s">
        <v>422</v>
      </c>
      <c r="AU224" s="14" t="s">
        <v>106</v>
      </c>
      <c r="AY224" s="14" t="s">
        <v>310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4" t="s">
        <v>106</v>
      </c>
      <c r="BK224" s="185">
        <f>ROUND(I224*H224,2)</f>
        <v>0</v>
      </c>
      <c r="BL224" s="14" t="s">
        <v>314</v>
      </c>
      <c r="BM224" s="14" t="s">
        <v>4876</v>
      </c>
    </row>
    <row r="225" spans="2:51" s="11" customFormat="1" ht="11.25">
      <c r="B225" s="186"/>
      <c r="C225" s="187"/>
      <c r="D225" s="188" t="s">
        <v>325</v>
      </c>
      <c r="E225" s="189" t="s">
        <v>877</v>
      </c>
      <c r="F225" s="190" t="s">
        <v>2160</v>
      </c>
      <c r="G225" s="187"/>
      <c r="H225" s="191">
        <v>257</v>
      </c>
      <c r="I225" s="192"/>
      <c r="J225" s="187"/>
      <c r="K225" s="187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325</v>
      </c>
      <c r="AU225" s="197" t="s">
        <v>106</v>
      </c>
      <c r="AV225" s="11" t="s">
        <v>106</v>
      </c>
      <c r="AW225" s="11" t="s">
        <v>31</v>
      </c>
      <c r="AX225" s="11" t="s">
        <v>77</v>
      </c>
      <c r="AY225" s="197" t="s">
        <v>310</v>
      </c>
    </row>
    <row r="226" spans="2:63" s="10" customFormat="1" ht="22.9" customHeight="1">
      <c r="B226" s="159"/>
      <c r="C226" s="160"/>
      <c r="D226" s="161" t="s">
        <v>68</v>
      </c>
      <c r="E226" s="173" t="s">
        <v>2168</v>
      </c>
      <c r="F226" s="173" t="s">
        <v>2169</v>
      </c>
      <c r="G226" s="160"/>
      <c r="H226" s="160"/>
      <c r="I226" s="163"/>
      <c r="J226" s="174">
        <f>BK226</f>
        <v>0</v>
      </c>
      <c r="K226" s="160"/>
      <c r="L226" s="165"/>
      <c r="M226" s="166"/>
      <c r="N226" s="167"/>
      <c r="O226" s="167"/>
      <c r="P226" s="168">
        <f>SUM(P227:P249)</f>
        <v>0</v>
      </c>
      <c r="Q226" s="167"/>
      <c r="R226" s="168">
        <f>SUM(R227:R249)</f>
        <v>0</v>
      </c>
      <c r="S226" s="167"/>
      <c r="T226" s="169">
        <f>SUM(T227:T249)</f>
        <v>0</v>
      </c>
      <c r="AR226" s="170" t="s">
        <v>314</v>
      </c>
      <c r="AT226" s="171" t="s">
        <v>68</v>
      </c>
      <c r="AU226" s="171" t="s">
        <v>77</v>
      </c>
      <c r="AY226" s="170" t="s">
        <v>310</v>
      </c>
      <c r="BK226" s="172">
        <f>SUM(BK227:BK249)</f>
        <v>0</v>
      </c>
    </row>
    <row r="227" spans="2:65" s="1" customFormat="1" ht="16.5" customHeight="1">
      <c r="B227" s="31"/>
      <c r="C227" s="208" t="s">
        <v>883</v>
      </c>
      <c r="D227" s="208" t="s">
        <v>422</v>
      </c>
      <c r="E227" s="209" t="s">
        <v>2170</v>
      </c>
      <c r="F227" s="210" t="s">
        <v>2074</v>
      </c>
      <c r="G227" s="211" t="s">
        <v>720</v>
      </c>
      <c r="H227" s="212">
        <v>47</v>
      </c>
      <c r="I227" s="213"/>
      <c r="J227" s="212">
        <f aca="true" t="shared" si="10" ref="J227:J249">ROUND(I227*H227,2)</f>
        <v>0</v>
      </c>
      <c r="K227" s="210" t="s">
        <v>402</v>
      </c>
      <c r="L227" s="214"/>
      <c r="M227" s="215" t="s">
        <v>1</v>
      </c>
      <c r="N227" s="216" t="s">
        <v>41</v>
      </c>
      <c r="O227" s="57"/>
      <c r="P227" s="183">
        <f aca="true" t="shared" si="11" ref="P227:P249">O227*H227</f>
        <v>0</v>
      </c>
      <c r="Q227" s="183">
        <v>0</v>
      </c>
      <c r="R227" s="183">
        <f aca="true" t="shared" si="12" ref="R227:R249">Q227*H227</f>
        <v>0</v>
      </c>
      <c r="S227" s="183">
        <v>0</v>
      </c>
      <c r="T227" s="184">
        <f aca="true" t="shared" si="13" ref="T227:T249">S227*H227</f>
        <v>0</v>
      </c>
      <c r="AR227" s="14" t="s">
        <v>391</v>
      </c>
      <c r="AT227" s="14" t="s">
        <v>422</v>
      </c>
      <c r="AU227" s="14" t="s">
        <v>106</v>
      </c>
      <c r="AY227" s="14" t="s">
        <v>310</v>
      </c>
      <c r="BE227" s="185">
        <f aca="true" t="shared" si="14" ref="BE227:BE249">IF(N227="základní",J227,0)</f>
        <v>0</v>
      </c>
      <c r="BF227" s="185">
        <f aca="true" t="shared" si="15" ref="BF227:BF249">IF(N227="snížená",J227,0)</f>
        <v>0</v>
      </c>
      <c r="BG227" s="185">
        <f aca="true" t="shared" si="16" ref="BG227:BG249">IF(N227="zákl. přenesená",J227,0)</f>
        <v>0</v>
      </c>
      <c r="BH227" s="185">
        <f aca="true" t="shared" si="17" ref="BH227:BH249">IF(N227="sníž. přenesená",J227,0)</f>
        <v>0</v>
      </c>
      <c r="BI227" s="185">
        <f aca="true" t="shared" si="18" ref="BI227:BI249">IF(N227="nulová",J227,0)</f>
        <v>0</v>
      </c>
      <c r="BJ227" s="14" t="s">
        <v>106</v>
      </c>
      <c r="BK227" s="185">
        <f aca="true" t="shared" si="19" ref="BK227:BK249">ROUND(I227*H227,2)</f>
        <v>0</v>
      </c>
      <c r="BL227" s="14" t="s">
        <v>314</v>
      </c>
      <c r="BM227" s="14" t="s">
        <v>4877</v>
      </c>
    </row>
    <row r="228" spans="2:65" s="1" customFormat="1" ht="16.5" customHeight="1">
      <c r="B228" s="31"/>
      <c r="C228" s="208" t="s">
        <v>891</v>
      </c>
      <c r="D228" s="208" t="s">
        <v>422</v>
      </c>
      <c r="E228" s="209" t="s">
        <v>2174</v>
      </c>
      <c r="F228" s="210" t="s">
        <v>2175</v>
      </c>
      <c r="G228" s="211" t="s">
        <v>720</v>
      </c>
      <c r="H228" s="212">
        <v>3</v>
      </c>
      <c r="I228" s="213"/>
      <c r="J228" s="212">
        <f t="shared" si="10"/>
        <v>0</v>
      </c>
      <c r="K228" s="210" t="s">
        <v>402</v>
      </c>
      <c r="L228" s="214"/>
      <c r="M228" s="215" t="s">
        <v>1</v>
      </c>
      <c r="N228" s="216" t="s">
        <v>41</v>
      </c>
      <c r="O228" s="57"/>
      <c r="P228" s="183">
        <f t="shared" si="11"/>
        <v>0</v>
      </c>
      <c r="Q228" s="183">
        <v>0</v>
      </c>
      <c r="R228" s="183">
        <f t="shared" si="12"/>
        <v>0</v>
      </c>
      <c r="S228" s="183">
        <v>0</v>
      </c>
      <c r="T228" s="184">
        <f t="shared" si="13"/>
        <v>0</v>
      </c>
      <c r="AR228" s="14" t="s">
        <v>391</v>
      </c>
      <c r="AT228" s="14" t="s">
        <v>422</v>
      </c>
      <c r="AU228" s="14" t="s">
        <v>106</v>
      </c>
      <c r="AY228" s="14" t="s">
        <v>310</v>
      </c>
      <c r="BE228" s="185">
        <f t="shared" si="14"/>
        <v>0</v>
      </c>
      <c r="BF228" s="185">
        <f t="shared" si="15"/>
        <v>0</v>
      </c>
      <c r="BG228" s="185">
        <f t="shared" si="16"/>
        <v>0</v>
      </c>
      <c r="BH228" s="185">
        <f t="shared" si="17"/>
        <v>0</v>
      </c>
      <c r="BI228" s="185">
        <f t="shared" si="18"/>
        <v>0</v>
      </c>
      <c r="BJ228" s="14" t="s">
        <v>106</v>
      </c>
      <c r="BK228" s="185">
        <f t="shared" si="19"/>
        <v>0</v>
      </c>
      <c r="BL228" s="14" t="s">
        <v>314</v>
      </c>
      <c r="BM228" s="14" t="s">
        <v>4878</v>
      </c>
    </row>
    <row r="229" spans="2:65" s="1" customFormat="1" ht="16.5" customHeight="1">
      <c r="B229" s="31"/>
      <c r="C229" s="208" t="s">
        <v>899</v>
      </c>
      <c r="D229" s="208" t="s">
        <v>422</v>
      </c>
      <c r="E229" s="209" t="s">
        <v>2179</v>
      </c>
      <c r="F229" s="210" t="s">
        <v>2080</v>
      </c>
      <c r="G229" s="211" t="s">
        <v>720</v>
      </c>
      <c r="H229" s="212">
        <v>43</v>
      </c>
      <c r="I229" s="213"/>
      <c r="J229" s="212">
        <f t="shared" si="10"/>
        <v>0</v>
      </c>
      <c r="K229" s="210" t="s">
        <v>402</v>
      </c>
      <c r="L229" s="214"/>
      <c r="M229" s="215" t="s">
        <v>1</v>
      </c>
      <c r="N229" s="216" t="s">
        <v>41</v>
      </c>
      <c r="O229" s="57"/>
      <c r="P229" s="183">
        <f t="shared" si="11"/>
        <v>0</v>
      </c>
      <c r="Q229" s="183">
        <v>0</v>
      </c>
      <c r="R229" s="183">
        <f t="shared" si="12"/>
        <v>0</v>
      </c>
      <c r="S229" s="183">
        <v>0</v>
      </c>
      <c r="T229" s="184">
        <f t="shared" si="13"/>
        <v>0</v>
      </c>
      <c r="AR229" s="14" t="s">
        <v>391</v>
      </c>
      <c r="AT229" s="14" t="s">
        <v>422</v>
      </c>
      <c r="AU229" s="14" t="s">
        <v>106</v>
      </c>
      <c r="AY229" s="14" t="s">
        <v>310</v>
      </c>
      <c r="BE229" s="185">
        <f t="shared" si="14"/>
        <v>0</v>
      </c>
      <c r="BF229" s="185">
        <f t="shared" si="15"/>
        <v>0</v>
      </c>
      <c r="BG229" s="185">
        <f t="shared" si="16"/>
        <v>0</v>
      </c>
      <c r="BH229" s="185">
        <f t="shared" si="17"/>
        <v>0</v>
      </c>
      <c r="BI229" s="185">
        <f t="shared" si="18"/>
        <v>0</v>
      </c>
      <c r="BJ229" s="14" t="s">
        <v>106</v>
      </c>
      <c r="BK229" s="185">
        <f t="shared" si="19"/>
        <v>0</v>
      </c>
      <c r="BL229" s="14" t="s">
        <v>314</v>
      </c>
      <c r="BM229" s="14" t="s">
        <v>4879</v>
      </c>
    </row>
    <row r="230" spans="2:65" s="1" customFormat="1" ht="16.5" customHeight="1">
      <c r="B230" s="31"/>
      <c r="C230" s="208" t="s">
        <v>907</v>
      </c>
      <c r="D230" s="208" t="s">
        <v>422</v>
      </c>
      <c r="E230" s="209" t="s">
        <v>2182</v>
      </c>
      <c r="F230" s="210" t="s">
        <v>2083</v>
      </c>
      <c r="G230" s="211" t="s">
        <v>720</v>
      </c>
      <c r="H230" s="212">
        <v>4</v>
      </c>
      <c r="I230" s="213"/>
      <c r="J230" s="212">
        <f t="shared" si="10"/>
        <v>0</v>
      </c>
      <c r="K230" s="210" t="s">
        <v>402</v>
      </c>
      <c r="L230" s="214"/>
      <c r="M230" s="215" t="s">
        <v>1</v>
      </c>
      <c r="N230" s="216" t="s">
        <v>41</v>
      </c>
      <c r="O230" s="57"/>
      <c r="P230" s="183">
        <f t="shared" si="11"/>
        <v>0</v>
      </c>
      <c r="Q230" s="183">
        <v>0</v>
      </c>
      <c r="R230" s="183">
        <f t="shared" si="12"/>
        <v>0</v>
      </c>
      <c r="S230" s="183">
        <v>0</v>
      </c>
      <c r="T230" s="184">
        <f t="shared" si="13"/>
        <v>0</v>
      </c>
      <c r="AR230" s="14" t="s">
        <v>391</v>
      </c>
      <c r="AT230" s="14" t="s">
        <v>422</v>
      </c>
      <c r="AU230" s="14" t="s">
        <v>106</v>
      </c>
      <c r="AY230" s="14" t="s">
        <v>310</v>
      </c>
      <c r="BE230" s="185">
        <f t="shared" si="14"/>
        <v>0</v>
      </c>
      <c r="BF230" s="185">
        <f t="shared" si="15"/>
        <v>0</v>
      </c>
      <c r="BG230" s="185">
        <f t="shared" si="16"/>
        <v>0</v>
      </c>
      <c r="BH230" s="185">
        <f t="shared" si="17"/>
        <v>0</v>
      </c>
      <c r="BI230" s="185">
        <f t="shared" si="18"/>
        <v>0</v>
      </c>
      <c r="BJ230" s="14" t="s">
        <v>106</v>
      </c>
      <c r="BK230" s="185">
        <f t="shared" si="19"/>
        <v>0</v>
      </c>
      <c r="BL230" s="14" t="s">
        <v>314</v>
      </c>
      <c r="BM230" s="14" t="s">
        <v>4880</v>
      </c>
    </row>
    <row r="231" spans="2:65" s="1" customFormat="1" ht="16.5" customHeight="1">
      <c r="B231" s="31"/>
      <c r="C231" s="208" t="s">
        <v>914</v>
      </c>
      <c r="D231" s="208" t="s">
        <v>422</v>
      </c>
      <c r="E231" s="209" t="s">
        <v>2187</v>
      </c>
      <c r="F231" s="210" t="s">
        <v>2086</v>
      </c>
      <c r="G231" s="211" t="s">
        <v>720</v>
      </c>
      <c r="H231" s="212">
        <v>4</v>
      </c>
      <c r="I231" s="213"/>
      <c r="J231" s="212">
        <f t="shared" si="10"/>
        <v>0</v>
      </c>
      <c r="K231" s="210" t="s">
        <v>402</v>
      </c>
      <c r="L231" s="214"/>
      <c r="M231" s="215" t="s">
        <v>1</v>
      </c>
      <c r="N231" s="216" t="s">
        <v>41</v>
      </c>
      <c r="O231" s="57"/>
      <c r="P231" s="183">
        <f t="shared" si="11"/>
        <v>0</v>
      </c>
      <c r="Q231" s="183">
        <v>0</v>
      </c>
      <c r="R231" s="183">
        <f t="shared" si="12"/>
        <v>0</v>
      </c>
      <c r="S231" s="183">
        <v>0</v>
      </c>
      <c r="T231" s="184">
        <f t="shared" si="13"/>
        <v>0</v>
      </c>
      <c r="AR231" s="14" t="s">
        <v>391</v>
      </c>
      <c r="AT231" s="14" t="s">
        <v>422</v>
      </c>
      <c r="AU231" s="14" t="s">
        <v>106</v>
      </c>
      <c r="AY231" s="14" t="s">
        <v>310</v>
      </c>
      <c r="BE231" s="185">
        <f t="shared" si="14"/>
        <v>0</v>
      </c>
      <c r="BF231" s="185">
        <f t="shared" si="15"/>
        <v>0</v>
      </c>
      <c r="BG231" s="185">
        <f t="shared" si="16"/>
        <v>0</v>
      </c>
      <c r="BH231" s="185">
        <f t="shared" si="17"/>
        <v>0</v>
      </c>
      <c r="BI231" s="185">
        <f t="shared" si="18"/>
        <v>0</v>
      </c>
      <c r="BJ231" s="14" t="s">
        <v>106</v>
      </c>
      <c r="BK231" s="185">
        <f t="shared" si="19"/>
        <v>0</v>
      </c>
      <c r="BL231" s="14" t="s">
        <v>314</v>
      </c>
      <c r="BM231" s="14" t="s">
        <v>4881</v>
      </c>
    </row>
    <row r="232" spans="2:65" s="1" customFormat="1" ht="16.5" customHeight="1">
      <c r="B232" s="31"/>
      <c r="C232" s="208" t="s">
        <v>921</v>
      </c>
      <c r="D232" s="208" t="s">
        <v>422</v>
      </c>
      <c r="E232" s="209" t="s">
        <v>2189</v>
      </c>
      <c r="F232" s="210" t="s">
        <v>2089</v>
      </c>
      <c r="G232" s="211" t="s">
        <v>720</v>
      </c>
      <c r="H232" s="212">
        <v>1</v>
      </c>
      <c r="I232" s="213"/>
      <c r="J232" s="212">
        <f t="shared" si="10"/>
        <v>0</v>
      </c>
      <c r="K232" s="210" t="s">
        <v>402</v>
      </c>
      <c r="L232" s="214"/>
      <c r="M232" s="215" t="s">
        <v>1</v>
      </c>
      <c r="N232" s="216" t="s">
        <v>41</v>
      </c>
      <c r="O232" s="57"/>
      <c r="P232" s="183">
        <f t="shared" si="11"/>
        <v>0</v>
      </c>
      <c r="Q232" s="183">
        <v>0</v>
      </c>
      <c r="R232" s="183">
        <f t="shared" si="12"/>
        <v>0</v>
      </c>
      <c r="S232" s="183">
        <v>0</v>
      </c>
      <c r="T232" s="184">
        <f t="shared" si="13"/>
        <v>0</v>
      </c>
      <c r="AR232" s="14" t="s">
        <v>391</v>
      </c>
      <c r="AT232" s="14" t="s">
        <v>422</v>
      </c>
      <c r="AU232" s="14" t="s">
        <v>106</v>
      </c>
      <c r="AY232" s="14" t="s">
        <v>310</v>
      </c>
      <c r="BE232" s="185">
        <f t="shared" si="14"/>
        <v>0</v>
      </c>
      <c r="BF232" s="185">
        <f t="shared" si="15"/>
        <v>0</v>
      </c>
      <c r="BG232" s="185">
        <f t="shared" si="16"/>
        <v>0</v>
      </c>
      <c r="BH232" s="185">
        <f t="shared" si="17"/>
        <v>0</v>
      </c>
      <c r="BI232" s="185">
        <f t="shared" si="18"/>
        <v>0</v>
      </c>
      <c r="BJ232" s="14" t="s">
        <v>106</v>
      </c>
      <c r="BK232" s="185">
        <f t="shared" si="19"/>
        <v>0</v>
      </c>
      <c r="BL232" s="14" t="s">
        <v>314</v>
      </c>
      <c r="BM232" s="14" t="s">
        <v>4882</v>
      </c>
    </row>
    <row r="233" spans="2:65" s="1" customFormat="1" ht="16.5" customHeight="1">
      <c r="B233" s="31"/>
      <c r="C233" s="208" t="s">
        <v>929</v>
      </c>
      <c r="D233" s="208" t="s">
        <v>422</v>
      </c>
      <c r="E233" s="209" t="s">
        <v>2191</v>
      </c>
      <c r="F233" s="210" t="s">
        <v>2092</v>
      </c>
      <c r="G233" s="211" t="s">
        <v>720</v>
      </c>
      <c r="H233" s="212">
        <v>1</v>
      </c>
      <c r="I233" s="213"/>
      <c r="J233" s="212">
        <f t="shared" si="10"/>
        <v>0</v>
      </c>
      <c r="K233" s="210" t="s">
        <v>402</v>
      </c>
      <c r="L233" s="214"/>
      <c r="M233" s="215" t="s">
        <v>1</v>
      </c>
      <c r="N233" s="216" t="s">
        <v>41</v>
      </c>
      <c r="O233" s="57"/>
      <c r="P233" s="183">
        <f t="shared" si="11"/>
        <v>0</v>
      </c>
      <c r="Q233" s="183">
        <v>0</v>
      </c>
      <c r="R233" s="183">
        <f t="shared" si="12"/>
        <v>0</v>
      </c>
      <c r="S233" s="183">
        <v>0</v>
      </c>
      <c r="T233" s="184">
        <f t="shared" si="13"/>
        <v>0</v>
      </c>
      <c r="AR233" s="14" t="s">
        <v>391</v>
      </c>
      <c r="AT233" s="14" t="s">
        <v>422</v>
      </c>
      <c r="AU233" s="14" t="s">
        <v>106</v>
      </c>
      <c r="AY233" s="14" t="s">
        <v>310</v>
      </c>
      <c r="BE233" s="185">
        <f t="shared" si="14"/>
        <v>0</v>
      </c>
      <c r="BF233" s="185">
        <f t="shared" si="15"/>
        <v>0</v>
      </c>
      <c r="BG233" s="185">
        <f t="shared" si="16"/>
        <v>0</v>
      </c>
      <c r="BH233" s="185">
        <f t="shared" si="17"/>
        <v>0</v>
      </c>
      <c r="BI233" s="185">
        <f t="shared" si="18"/>
        <v>0</v>
      </c>
      <c r="BJ233" s="14" t="s">
        <v>106</v>
      </c>
      <c r="BK233" s="185">
        <f t="shared" si="19"/>
        <v>0</v>
      </c>
      <c r="BL233" s="14" t="s">
        <v>314</v>
      </c>
      <c r="BM233" s="14" t="s">
        <v>4883</v>
      </c>
    </row>
    <row r="234" spans="2:65" s="1" customFormat="1" ht="16.5" customHeight="1">
      <c r="B234" s="31"/>
      <c r="C234" s="208" t="s">
        <v>935</v>
      </c>
      <c r="D234" s="208" t="s">
        <v>422</v>
      </c>
      <c r="E234" s="209" t="s">
        <v>2193</v>
      </c>
      <c r="F234" s="210" t="s">
        <v>2095</v>
      </c>
      <c r="G234" s="211" t="s">
        <v>720</v>
      </c>
      <c r="H234" s="212">
        <v>1</v>
      </c>
      <c r="I234" s="213"/>
      <c r="J234" s="212">
        <f t="shared" si="10"/>
        <v>0</v>
      </c>
      <c r="K234" s="210" t="s">
        <v>402</v>
      </c>
      <c r="L234" s="214"/>
      <c r="M234" s="215" t="s">
        <v>1</v>
      </c>
      <c r="N234" s="216" t="s">
        <v>41</v>
      </c>
      <c r="O234" s="57"/>
      <c r="P234" s="183">
        <f t="shared" si="11"/>
        <v>0</v>
      </c>
      <c r="Q234" s="183">
        <v>0</v>
      </c>
      <c r="R234" s="183">
        <f t="shared" si="12"/>
        <v>0</v>
      </c>
      <c r="S234" s="183">
        <v>0</v>
      </c>
      <c r="T234" s="184">
        <f t="shared" si="13"/>
        <v>0</v>
      </c>
      <c r="AR234" s="14" t="s">
        <v>391</v>
      </c>
      <c r="AT234" s="14" t="s">
        <v>422</v>
      </c>
      <c r="AU234" s="14" t="s">
        <v>106</v>
      </c>
      <c r="AY234" s="14" t="s">
        <v>310</v>
      </c>
      <c r="BE234" s="185">
        <f t="shared" si="14"/>
        <v>0</v>
      </c>
      <c r="BF234" s="185">
        <f t="shared" si="15"/>
        <v>0</v>
      </c>
      <c r="BG234" s="185">
        <f t="shared" si="16"/>
        <v>0</v>
      </c>
      <c r="BH234" s="185">
        <f t="shared" si="17"/>
        <v>0</v>
      </c>
      <c r="BI234" s="185">
        <f t="shared" si="18"/>
        <v>0</v>
      </c>
      <c r="BJ234" s="14" t="s">
        <v>106</v>
      </c>
      <c r="BK234" s="185">
        <f t="shared" si="19"/>
        <v>0</v>
      </c>
      <c r="BL234" s="14" t="s">
        <v>314</v>
      </c>
      <c r="BM234" s="14" t="s">
        <v>4884</v>
      </c>
    </row>
    <row r="235" spans="2:65" s="1" customFormat="1" ht="16.5" customHeight="1">
      <c r="B235" s="31"/>
      <c r="C235" s="208" t="s">
        <v>944</v>
      </c>
      <c r="D235" s="208" t="s">
        <v>422</v>
      </c>
      <c r="E235" s="209" t="s">
        <v>2195</v>
      </c>
      <c r="F235" s="210" t="s">
        <v>2098</v>
      </c>
      <c r="G235" s="211" t="s">
        <v>720</v>
      </c>
      <c r="H235" s="212">
        <v>1</v>
      </c>
      <c r="I235" s="213"/>
      <c r="J235" s="212">
        <f t="shared" si="10"/>
        <v>0</v>
      </c>
      <c r="K235" s="210" t="s">
        <v>402</v>
      </c>
      <c r="L235" s="214"/>
      <c r="M235" s="215" t="s">
        <v>1</v>
      </c>
      <c r="N235" s="216" t="s">
        <v>41</v>
      </c>
      <c r="O235" s="57"/>
      <c r="P235" s="183">
        <f t="shared" si="11"/>
        <v>0</v>
      </c>
      <c r="Q235" s="183">
        <v>0</v>
      </c>
      <c r="R235" s="183">
        <f t="shared" si="12"/>
        <v>0</v>
      </c>
      <c r="S235" s="183">
        <v>0</v>
      </c>
      <c r="T235" s="184">
        <f t="shared" si="13"/>
        <v>0</v>
      </c>
      <c r="AR235" s="14" t="s">
        <v>391</v>
      </c>
      <c r="AT235" s="14" t="s">
        <v>422</v>
      </c>
      <c r="AU235" s="14" t="s">
        <v>106</v>
      </c>
      <c r="AY235" s="14" t="s">
        <v>310</v>
      </c>
      <c r="BE235" s="185">
        <f t="shared" si="14"/>
        <v>0</v>
      </c>
      <c r="BF235" s="185">
        <f t="shared" si="15"/>
        <v>0</v>
      </c>
      <c r="BG235" s="185">
        <f t="shared" si="16"/>
        <v>0</v>
      </c>
      <c r="BH235" s="185">
        <f t="shared" si="17"/>
        <v>0</v>
      </c>
      <c r="BI235" s="185">
        <f t="shared" si="18"/>
        <v>0</v>
      </c>
      <c r="BJ235" s="14" t="s">
        <v>106</v>
      </c>
      <c r="BK235" s="185">
        <f t="shared" si="19"/>
        <v>0</v>
      </c>
      <c r="BL235" s="14" t="s">
        <v>314</v>
      </c>
      <c r="BM235" s="14" t="s">
        <v>4885</v>
      </c>
    </row>
    <row r="236" spans="2:65" s="1" customFormat="1" ht="16.5" customHeight="1">
      <c r="B236" s="31"/>
      <c r="C236" s="208" t="s">
        <v>952</v>
      </c>
      <c r="D236" s="208" t="s">
        <v>422</v>
      </c>
      <c r="E236" s="209" t="s">
        <v>2197</v>
      </c>
      <c r="F236" s="210" t="s">
        <v>2101</v>
      </c>
      <c r="G236" s="211" t="s">
        <v>720</v>
      </c>
      <c r="H236" s="212">
        <v>1</v>
      </c>
      <c r="I236" s="213"/>
      <c r="J236" s="212">
        <f t="shared" si="10"/>
        <v>0</v>
      </c>
      <c r="K236" s="210" t="s">
        <v>402</v>
      </c>
      <c r="L236" s="214"/>
      <c r="M236" s="215" t="s">
        <v>1</v>
      </c>
      <c r="N236" s="216" t="s">
        <v>41</v>
      </c>
      <c r="O236" s="57"/>
      <c r="P236" s="183">
        <f t="shared" si="11"/>
        <v>0</v>
      </c>
      <c r="Q236" s="183">
        <v>0</v>
      </c>
      <c r="R236" s="183">
        <f t="shared" si="12"/>
        <v>0</v>
      </c>
      <c r="S236" s="183">
        <v>0</v>
      </c>
      <c r="T236" s="184">
        <f t="shared" si="13"/>
        <v>0</v>
      </c>
      <c r="AR236" s="14" t="s">
        <v>391</v>
      </c>
      <c r="AT236" s="14" t="s">
        <v>422</v>
      </c>
      <c r="AU236" s="14" t="s">
        <v>106</v>
      </c>
      <c r="AY236" s="14" t="s">
        <v>310</v>
      </c>
      <c r="BE236" s="185">
        <f t="shared" si="14"/>
        <v>0</v>
      </c>
      <c r="BF236" s="185">
        <f t="shared" si="15"/>
        <v>0</v>
      </c>
      <c r="BG236" s="185">
        <f t="shared" si="16"/>
        <v>0</v>
      </c>
      <c r="BH236" s="185">
        <f t="shared" si="17"/>
        <v>0</v>
      </c>
      <c r="BI236" s="185">
        <f t="shared" si="18"/>
        <v>0</v>
      </c>
      <c r="BJ236" s="14" t="s">
        <v>106</v>
      </c>
      <c r="BK236" s="185">
        <f t="shared" si="19"/>
        <v>0</v>
      </c>
      <c r="BL236" s="14" t="s">
        <v>314</v>
      </c>
      <c r="BM236" s="14" t="s">
        <v>4886</v>
      </c>
    </row>
    <row r="237" spans="2:65" s="1" customFormat="1" ht="16.5" customHeight="1">
      <c r="B237" s="31"/>
      <c r="C237" s="208" t="s">
        <v>958</v>
      </c>
      <c r="D237" s="208" t="s">
        <v>422</v>
      </c>
      <c r="E237" s="209" t="s">
        <v>2199</v>
      </c>
      <c r="F237" s="210" t="s">
        <v>2104</v>
      </c>
      <c r="G237" s="211" t="s">
        <v>720</v>
      </c>
      <c r="H237" s="212">
        <v>4</v>
      </c>
      <c r="I237" s="213"/>
      <c r="J237" s="212">
        <f t="shared" si="10"/>
        <v>0</v>
      </c>
      <c r="K237" s="210" t="s">
        <v>402</v>
      </c>
      <c r="L237" s="214"/>
      <c r="M237" s="215" t="s">
        <v>1</v>
      </c>
      <c r="N237" s="216" t="s">
        <v>41</v>
      </c>
      <c r="O237" s="57"/>
      <c r="P237" s="183">
        <f t="shared" si="11"/>
        <v>0</v>
      </c>
      <c r="Q237" s="183">
        <v>0</v>
      </c>
      <c r="R237" s="183">
        <f t="shared" si="12"/>
        <v>0</v>
      </c>
      <c r="S237" s="183">
        <v>0</v>
      </c>
      <c r="T237" s="184">
        <f t="shared" si="13"/>
        <v>0</v>
      </c>
      <c r="AR237" s="14" t="s">
        <v>391</v>
      </c>
      <c r="AT237" s="14" t="s">
        <v>422</v>
      </c>
      <c r="AU237" s="14" t="s">
        <v>106</v>
      </c>
      <c r="AY237" s="14" t="s">
        <v>310</v>
      </c>
      <c r="BE237" s="185">
        <f t="shared" si="14"/>
        <v>0</v>
      </c>
      <c r="BF237" s="185">
        <f t="shared" si="15"/>
        <v>0</v>
      </c>
      <c r="BG237" s="185">
        <f t="shared" si="16"/>
        <v>0</v>
      </c>
      <c r="BH237" s="185">
        <f t="shared" si="17"/>
        <v>0</v>
      </c>
      <c r="BI237" s="185">
        <f t="shared" si="18"/>
        <v>0</v>
      </c>
      <c r="BJ237" s="14" t="s">
        <v>106</v>
      </c>
      <c r="BK237" s="185">
        <f t="shared" si="19"/>
        <v>0</v>
      </c>
      <c r="BL237" s="14" t="s">
        <v>314</v>
      </c>
      <c r="BM237" s="14" t="s">
        <v>4887</v>
      </c>
    </row>
    <row r="238" spans="2:65" s="1" customFormat="1" ht="16.5" customHeight="1">
      <c r="B238" s="31"/>
      <c r="C238" s="208" t="s">
        <v>966</v>
      </c>
      <c r="D238" s="208" t="s">
        <v>422</v>
      </c>
      <c r="E238" s="209" t="s">
        <v>2203</v>
      </c>
      <c r="F238" s="210" t="s">
        <v>2108</v>
      </c>
      <c r="G238" s="211" t="s">
        <v>720</v>
      </c>
      <c r="H238" s="212">
        <v>4</v>
      </c>
      <c r="I238" s="213"/>
      <c r="J238" s="212">
        <f t="shared" si="10"/>
        <v>0</v>
      </c>
      <c r="K238" s="210" t="s">
        <v>402</v>
      </c>
      <c r="L238" s="214"/>
      <c r="M238" s="215" t="s">
        <v>1</v>
      </c>
      <c r="N238" s="216" t="s">
        <v>41</v>
      </c>
      <c r="O238" s="57"/>
      <c r="P238" s="183">
        <f t="shared" si="11"/>
        <v>0</v>
      </c>
      <c r="Q238" s="183">
        <v>0</v>
      </c>
      <c r="R238" s="183">
        <f t="shared" si="12"/>
        <v>0</v>
      </c>
      <c r="S238" s="183">
        <v>0</v>
      </c>
      <c r="T238" s="184">
        <f t="shared" si="13"/>
        <v>0</v>
      </c>
      <c r="AR238" s="14" t="s">
        <v>391</v>
      </c>
      <c r="AT238" s="14" t="s">
        <v>422</v>
      </c>
      <c r="AU238" s="14" t="s">
        <v>106</v>
      </c>
      <c r="AY238" s="14" t="s">
        <v>310</v>
      </c>
      <c r="BE238" s="185">
        <f t="shared" si="14"/>
        <v>0</v>
      </c>
      <c r="BF238" s="185">
        <f t="shared" si="15"/>
        <v>0</v>
      </c>
      <c r="BG238" s="185">
        <f t="shared" si="16"/>
        <v>0</v>
      </c>
      <c r="BH238" s="185">
        <f t="shared" si="17"/>
        <v>0</v>
      </c>
      <c r="BI238" s="185">
        <f t="shared" si="18"/>
        <v>0</v>
      </c>
      <c r="BJ238" s="14" t="s">
        <v>106</v>
      </c>
      <c r="BK238" s="185">
        <f t="shared" si="19"/>
        <v>0</v>
      </c>
      <c r="BL238" s="14" t="s">
        <v>314</v>
      </c>
      <c r="BM238" s="14" t="s">
        <v>4888</v>
      </c>
    </row>
    <row r="239" spans="2:65" s="1" customFormat="1" ht="16.5" customHeight="1">
      <c r="B239" s="31"/>
      <c r="C239" s="208" t="s">
        <v>974</v>
      </c>
      <c r="D239" s="208" t="s">
        <v>422</v>
      </c>
      <c r="E239" s="209" t="s">
        <v>2207</v>
      </c>
      <c r="F239" s="210" t="s">
        <v>2111</v>
      </c>
      <c r="G239" s="211" t="s">
        <v>720</v>
      </c>
      <c r="H239" s="212">
        <v>30</v>
      </c>
      <c r="I239" s="213"/>
      <c r="J239" s="212">
        <f t="shared" si="10"/>
        <v>0</v>
      </c>
      <c r="K239" s="210" t="s">
        <v>402</v>
      </c>
      <c r="L239" s="214"/>
      <c r="M239" s="215" t="s">
        <v>1</v>
      </c>
      <c r="N239" s="216" t="s">
        <v>41</v>
      </c>
      <c r="O239" s="57"/>
      <c r="P239" s="183">
        <f t="shared" si="11"/>
        <v>0</v>
      </c>
      <c r="Q239" s="183">
        <v>0</v>
      </c>
      <c r="R239" s="183">
        <f t="shared" si="12"/>
        <v>0</v>
      </c>
      <c r="S239" s="183">
        <v>0</v>
      </c>
      <c r="T239" s="184">
        <f t="shared" si="13"/>
        <v>0</v>
      </c>
      <c r="AR239" s="14" t="s">
        <v>391</v>
      </c>
      <c r="AT239" s="14" t="s">
        <v>422</v>
      </c>
      <c r="AU239" s="14" t="s">
        <v>106</v>
      </c>
      <c r="AY239" s="14" t="s">
        <v>310</v>
      </c>
      <c r="BE239" s="185">
        <f t="shared" si="14"/>
        <v>0</v>
      </c>
      <c r="BF239" s="185">
        <f t="shared" si="15"/>
        <v>0</v>
      </c>
      <c r="BG239" s="185">
        <f t="shared" si="16"/>
        <v>0</v>
      </c>
      <c r="BH239" s="185">
        <f t="shared" si="17"/>
        <v>0</v>
      </c>
      <c r="BI239" s="185">
        <f t="shared" si="18"/>
        <v>0</v>
      </c>
      <c r="BJ239" s="14" t="s">
        <v>106</v>
      </c>
      <c r="BK239" s="185">
        <f t="shared" si="19"/>
        <v>0</v>
      </c>
      <c r="BL239" s="14" t="s">
        <v>314</v>
      </c>
      <c r="BM239" s="14" t="s">
        <v>4889</v>
      </c>
    </row>
    <row r="240" spans="2:65" s="1" customFormat="1" ht="16.5" customHeight="1">
      <c r="B240" s="31"/>
      <c r="C240" s="208" t="s">
        <v>980</v>
      </c>
      <c r="D240" s="208" t="s">
        <v>422</v>
      </c>
      <c r="E240" s="209" t="s">
        <v>2210</v>
      </c>
      <c r="F240" s="210" t="s">
        <v>2114</v>
      </c>
      <c r="G240" s="211" t="s">
        <v>422</v>
      </c>
      <c r="H240" s="212">
        <v>78</v>
      </c>
      <c r="I240" s="213"/>
      <c r="J240" s="212">
        <f t="shared" si="10"/>
        <v>0</v>
      </c>
      <c r="K240" s="210" t="s">
        <v>402</v>
      </c>
      <c r="L240" s="214"/>
      <c r="M240" s="215" t="s">
        <v>1</v>
      </c>
      <c r="N240" s="216" t="s">
        <v>41</v>
      </c>
      <c r="O240" s="57"/>
      <c r="P240" s="183">
        <f t="shared" si="11"/>
        <v>0</v>
      </c>
      <c r="Q240" s="183">
        <v>0</v>
      </c>
      <c r="R240" s="183">
        <f t="shared" si="12"/>
        <v>0</v>
      </c>
      <c r="S240" s="183">
        <v>0</v>
      </c>
      <c r="T240" s="184">
        <f t="shared" si="13"/>
        <v>0</v>
      </c>
      <c r="AR240" s="14" t="s">
        <v>391</v>
      </c>
      <c r="AT240" s="14" t="s">
        <v>422</v>
      </c>
      <c r="AU240" s="14" t="s">
        <v>106</v>
      </c>
      <c r="AY240" s="14" t="s">
        <v>310</v>
      </c>
      <c r="BE240" s="185">
        <f t="shared" si="14"/>
        <v>0</v>
      </c>
      <c r="BF240" s="185">
        <f t="shared" si="15"/>
        <v>0</v>
      </c>
      <c r="BG240" s="185">
        <f t="shared" si="16"/>
        <v>0</v>
      </c>
      <c r="BH240" s="185">
        <f t="shared" si="17"/>
        <v>0</v>
      </c>
      <c r="BI240" s="185">
        <f t="shared" si="18"/>
        <v>0</v>
      </c>
      <c r="BJ240" s="14" t="s">
        <v>106</v>
      </c>
      <c r="BK240" s="185">
        <f t="shared" si="19"/>
        <v>0</v>
      </c>
      <c r="BL240" s="14" t="s">
        <v>314</v>
      </c>
      <c r="BM240" s="14" t="s">
        <v>4890</v>
      </c>
    </row>
    <row r="241" spans="2:65" s="1" customFormat="1" ht="16.5" customHeight="1">
      <c r="B241" s="31"/>
      <c r="C241" s="208" t="s">
        <v>987</v>
      </c>
      <c r="D241" s="208" t="s">
        <v>422</v>
      </c>
      <c r="E241" s="209" t="s">
        <v>2213</v>
      </c>
      <c r="F241" s="210" t="s">
        <v>2117</v>
      </c>
      <c r="G241" s="211" t="s">
        <v>422</v>
      </c>
      <c r="H241" s="212">
        <v>12</v>
      </c>
      <c r="I241" s="213"/>
      <c r="J241" s="212">
        <f t="shared" si="10"/>
        <v>0</v>
      </c>
      <c r="K241" s="210" t="s">
        <v>402</v>
      </c>
      <c r="L241" s="214"/>
      <c r="M241" s="215" t="s">
        <v>1</v>
      </c>
      <c r="N241" s="216" t="s">
        <v>41</v>
      </c>
      <c r="O241" s="57"/>
      <c r="P241" s="183">
        <f t="shared" si="11"/>
        <v>0</v>
      </c>
      <c r="Q241" s="183">
        <v>0</v>
      </c>
      <c r="R241" s="183">
        <f t="shared" si="12"/>
        <v>0</v>
      </c>
      <c r="S241" s="183">
        <v>0</v>
      </c>
      <c r="T241" s="184">
        <f t="shared" si="13"/>
        <v>0</v>
      </c>
      <c r="AR241" s="14" t="s">
        <v>391</v>
      </c>
      <c r="AT241" s="14" t="s">
        <v>422</v>
      </c>
      <c r="AU241" s="14" t="s">
        <v>106</v>
      </c>
      <c r="AY241" s="14" t="s">
        <v>310</v>
      </c>
      <c r="BE241" s="185">
        <f t="shared" si="14"/>
        <v>0</v>
      </c>
      <c r="BF241" s="185">
        <f t="shared" si="15"/>
        <v>0</v>
      </c>
      <c r="BG241" s="185">
        <f t="shared" si="16"/>
        <v>0</v>
      </c>
      <c r="BH241" s="185">
        <f t="shared" si="17"/>
        <v>0</v>
      </c>
      <c r="BI241" s="185">
        <f t="shared" si="18"/>
        <v>0</v>
      </c>
      <c r="BJ241" s="14" t="s">
        <v>106</v>
      </c>
      <c r="BK241" s="185">
        <f t="shared" si="19"/>
        <v>0</v>
      </c>
      <c r="BL241" s="14" t="s">
        <v>314</v>
      </c>
      <c r="BM241" s="14" t="s">
        <v>4891</v>
      </c>
    </row>
    <row r="242" spans="2:65" s="1" customFormat="1" ht="16.5" customHeight="1">
      <c r="B242" s="31"/>
      <c r="C242" s="208" t="s">
        <v>993</v>
      </c>
      <c r="D242" s="208" t="s">
        <v>422</v>
      </c>
      <c r="E242" s="209" t="s">
        <v>2218</v>
      </c>
      <c r="F242" s="210" t="s">
        <v>2120</v>
      </c>
      <c r="G242" s="211" t="s">
        <v>422</v>
      </c>
      <c r="H242" s="212">
        <v>7</v>
      </c>
      <c r="I242" s="213"/>
      <c r="J242" s="212">
        <f t="shared" si="10"/>
        <v>0</v>
      </c>
      <c r="K242" s="210" t="s">
        <v>402</v>
      </c>
      <c r="L242" s="214"/>
      <c r="M242" s="215" t="s">
        <v>1</v>
      </c>
      <c r="N242" s="216" t="s">
        <v>41</v>
      </c>
      <c r="O242" s="57"/>
      <c r="P242" s="183">
        <f t="shared" si="11"/>
        <v>0</v>
      </c>
      <c r="Q242" s="183">
        <v>0</v>
      </c>
      <c r="R242" s="183">
        <f t="shared" si="12"/>
        <v>0</v>
      </c>
      <c r="S242" s="183">
        <v>0</v>
      </c>
      <c r="T242" s="184">
        <f t="shared" si="13"/>
        <v>0</v>
      </c>
      <c r="AR242" s="14" t="s">
        <v>391</v>
      </c>
      <c r="AT242" s="14" t="s">
        <v>422</v>
      </c>
      <c r="AU242" s="14" t="s">
        <v>106</v>
      </c>
      <c r="AY242" s="14" t="s">
        <v>310</v>
      </c>
      <c r="BE242" s="185">
        <f t="shared" si="14"/>
        <v>0</v>
      </c>
      <c r="BF242" s="185">
        <f t="shared" si="15"/>
        <v>0</v>
      </c>
      <c r="BG242" s="185">
        <f t="shared" si="16"/>
        <v>0</v>
      </c>
      <c r="BH242" s="185">
        <f t="shared" si="17"/>
        <v>0</v>
      </c>
      <c r="BI242" s="185">
        <f t="shared" si="18"/>
        <v>0</v>
      </c>
      <c r="BJ242" s="14" t="s">
        <v>106</v>
      </c>
      <c r="BK242" s="185">
        <f t="shared" si="19"/>
        <v>0</v>
      </c>
      <c r="BL242" s="14" t="s">
        <v>314</v>
      </c>
      <c r="BM242" s="14" t="s">
        <v>4892</v>
      </c>
    </row>
    <row r="243" spans="2:65" s="1" customFormat="1" ht="16.5" customHeight="1">
      <c r="B243" s="31"/>
      <c r="C243" s="208" t="s">
        <v>1001</v>
      </c>
      <c r="D243" s="208" t="s">
        <v>422</v>
      </c>
      <c r="E243" s="209" t="s">
        <v>2223</v>
      </c>
      <c r="F243" s="210" t="s">
        <v>2123</v>
      </c>
      <c r="G243" s="211" t="s">
        <v>422</v>
      </c>
      <c r="H243" s="212">
        <v>1.1</v>
      </c>
      <c r="I243" s="213"/>
      <c r="J243" s="212">
        <f t="shared" si="10"/>
        <v>0</v>
      </c>
      <c r="K243" s="210" t="s">
        <v>402</v>
      </c>
      <c r="L243" s="214"/>
      <c r="M243" s="215" t="s">
        <v>1</v>
      </c>
      <c r="N243" s="216" t="s">
        <v>41</v>
      </c>
      <c r="O243" s="57"/>
      <c r="P243" s="183">
        <f t="shared" si="11"/>
        <v>0</v>
      </c>
      <c r="Q243" s="183">
        <v>0</v>
      </c>
      <c r="R243" s="183">
        <f t="shared" si="12"/>
        <v>0</v>
      </c>
      <c r="S243" s="183">
        <v>0</v>
      </c>
      <c r="T243" s="184">
        <f t="shared" si="13"/>
        <v>0</v>
      </c>
      <c r="AR243" s="14" t="s">
        <v>391</v>
      </c>
      <c r="AT243" s="14" t="s">
        <v>422</v>
      </c>
      <c r="AU243" s="14" t="s">
        <v>106</v>
      </c>
      <c r="AY243" s="14" t="s">
        <v>310</v>
      </c>
      <c r="BE243" s="185">
        <f t="shared" si="14"/>
        <v>0</v>
      </c>
      <c r="BF243" s="185">
        <f t="shared" si="15"/>
        <v>0</v>
      </c>
      <c r="BG243" s="185">
        <f t="shared" si="16"/>
        <v>0</v>
      </c>
      <c r="BH243" s="185">
        <f t="shared" si="17"/>
        <v>0</v>
      </c>
      <c r="BI243" s="185">
        <f t="shared" si="18"/>
        <v>0</v>
      </c>
      <c r="BJ243" s="14" t="s">
        <v>106</v>
      </c>
      <c r="BK243" s="185">
        <f t="shared" si="19"/>
        <v>0</v>
      </c>
      <c r="BL243" s="14" t="s">
        <v>314</v>
      </c>
      <c r="BM243" s="14" t="s">
        <v>4893</v>
      </c>
    </row>
    <row r="244" spans="2:65" s="1" customFormat="1" ht="16.5" customHeight="1">
      <c r="B244" s="31"/>
      <c r="C244" s="208" t="s">
        <v>1009</v>
      </c>
      <c r="D244" s="208" t="s">
        <v>422</v>
      </c>
      <c r="E244" s="209" t="s">
        <v>2228</v>
      </c>
      <c r="F244" s="210" t="s">
        <v>2126</v>
      </c>
      <c r="G244" s="211" t="s">
        <v>720</v>
      </c>
      <c r="H244" s="212">
        <v>4</v>
      </c>
      <c r="I244" s="213"/>
      <c r="J244" s="212">
        <f t="shared" si="10"/>
        <v>0</v>
      </c>
      <c r="K244" s="210" t="s">
        <v>402</v>
      </c>
      <c r="L244" s="214"/>
      <c r="M244" s="215" t="s">
        <v>1</v>
      </c>
      <c r="N244" s="216" t="s">
        <v>41</v>
      </c>
      <c r="O244" s="57"/>
      <c r="P244" s="183">
        <f t="shared" si="11"/>
        <v>0</v>
      </c>
      <c r="Q244" s="183">
        <v>0</v>
      </c>
      <c r="R244" s="183">
        <f t="shared" si="12"/>
        <v>0</v>
      </c>
      <c r="S244" s="183">
        <v>0</v>
      </c>
      <c r="T244" s="184">
        <f t="shared" si="13"/>
        <v>0</v>
      </c>
      <c r="AR244" s="14" t="s">
        <v>391</v>
      </c>
      <c r="AT244" s="14" t="s">
        <v>422</v>
      </c>
      <c r="AU244" s="14" t="s">
        <v>106</v>
      </c>
      <c r="AY244" s="14" t="s">
        <v>310</v>
      </c>
      <c r="BE244" s="185">
        <f t="shared" si="14"/>
        <v>0</v>
      </c>
      <c r="BF244" s="185">
        <f t="shared" si="15"/>
        <v>0</v>
      </c>
      <c r="BG244" s="185">
        <f t="shared" si="16"/>
        <v>0</v>
      </c>
      <c r="BH244" s="185">
        <f t="shared" si="17"/>
        <v>0</v>
      </c>
      <c r="BI244" s="185">
        <f t="shared" si="18"/>
        <v>0</v>
      </c>
      <c r="BJ244" s="14" t="s">
        <v>106</v>
      </c>
      <c r="BK244" s="185">
        <f t="shared" si="19"/>
        <v>0</v>
      </c>
      <c r="BL244" s="14" t="s">
        <v>314</v>
      </c>
      <c r="BM244" s="14" t="s">
        <v>4894</v>
      </c>
    </row>
    <row r="245" spans="2:65" s="1" customFormat="1" ht="16.5" customHeight="1">
      <c r="B245" s="31"/>
      <c r="C245" s="208" t="s">
        <v>1016</v>
      </c>
      <c r="D245" s="208" t="s">
        <v>422</v>
      </c>
      <c r="E245" s="209" t="s">
        <v>2232</v>
      </c>
      <c r="F245" s="210" t="s">
        <v>2129</v>
      </c>
      <c r="G245" s="211" t="s">
        <v>720</v>
      </c>
      <c r="H245" s="212">
        <v>1</v>
      </c>
      <c r="I245" s="213"/>
      <c r="J245" s="212">
        <f t="shared" si="10"/>
        <v>0</v>
      </c>
      <c r="K245" s="210" t="s">
        <v>402</v>
      </c>
      <c r="L245" s="214"/>
      <c r="M245" s="215" t="s">
        <v>1</v>
      </c>
      <c r="N245" s="216" t="s">
        <v>41</v>
      </c>
      <c r="O245" s="57"/>
      <c r="P245" s="183">
        <f t="shared" si="11"/>
        <v>0</v>
      </c>
      <c r="Q245" s="183">
        <v>0</v>
      </c>
      <c r="R245" s="183">
        <f t="shared" si="12"/>
        <v>0</v>
      </c>
      <c r="S245" s="183">
        <v>0</v>
      </c>
      <c r="T245" s="184">
        <f t="shared" si="13"/>
        <v>0</v>
      </c>
      <c r="AR245" s="14" t="s">
        <v>391</v>
      </c>
      <c r="AT245" s="14" t="s">
        <v>422</v>
      </c>
      <c r="AU245" s="14" t="s">
        <v>106</v>
      </c>
      <c r="AY245" s="14" t="s">
        <v>310</v>
      </c>
      <c r="BE245" s="185">
        <f t="shared" si="14"/>
        <v>0</v>
      </c>
      <c r="BF245" s="185">
        <f t="shared" si="15"/>
        <v>0</v>
      </c>
      <c r="BG245" s="185">
        <f t="shared" si="16"/>
        <v>0</v>
      </c>
      <c r="BH245" s="185">
        <f t="shared" si="17"/>
        <v>0</v>
      </c>
      <c r="BI245" s="185">
        <f t="shared" si="18"/>
        <v>0</v>
      </c>
      <c r="BJ245" s="14" t="s">
        <v>106</v>
      </c>
      <c r="BK245" s="185">
        <f t="shared" si="19"/>
        <v>0</v>
      </c>
      <c r="BL245" s="14" t="s">
        <v>314</v>
      </c>
      <c r="BM245" s="14" t="s">
        <v>4895</v>
      </c>
    </row>
    <row r="246" spans="2:65" s="1" customFormat="1" ht="16.5" customHeight="1">
      <c r="B246" s="31"/>
      <c r="C246" s="208" t="s">
        <v>1022</v>
      </c>
      <c r="D246" s="208" t="s">
        <v>422</v>
      </c>
      <c r="E246" s="209" t="s">
        <v>2236</v>
      </c>
      <c r="F246" s="210" t="s">
        <v>4896</v>
      </c>
      <c r="G246" s="211" t="s">
        <v>720</v>
      </c>
      <c r="H246" s="212">
        <v>5</v>
      </c>
      <c r="I246" s="213"/>
      <c r="J246" s="212">
        <f t="shared" si="10"/>
        <v>0</v>
      </c>
      <c r="K246" s="210" t="s">
        <v>402</v>
      </c>
      <c r="L246" s="214"/>
      <c r="M246" s="215" t="s">
        <v>1</v>
      </c>
      <c r="N246" s="216" t="s">
        <v>41</v>
      </c>
      <c r="O246" s="57"/>
      <c r="P246" s="183">
        <f t="shared" si="11"/>
        <v>0</v>
      </c>
      <c r="Q246" s="183">
        <v>0</v>
      </c>
      <c r="R246" s="183">
        <f t="shared" si="12"/>
        <v>0</v>
      </c>
      <c r="S246" s="183">
        <v>0</v>
      </c>
      <c r="T246" s="184">
        <f t="shared" si="13"/>
        <v>0</v>
      </c>
      <c r="AR246" s="14" t="s">
        <v>391</v>
      </c>
      <c r="AT246" s="14" t="s">
        <v>422</v>
      </c>
      <c r="AU246" s="14" t="s">
        <v>106</v>
      </c>
      <c r="AY246" s="14" t="s">
        <v>310</v>
      </c>
      <c r="BE246" s="185">
        <f t="shared" si="14"/>
        <v>0</v>
      </c>
      <c r="BF246" s="185">
        <f t="shared" si="15"/>
        <v>0</v>
      </c>
      <c r="BG246" s="185">
        <f t="shared" si="16"/>
        <v>0</v>
      </c>
      <c r="BH246" s="185">
        <f t="shared" si="17"/>
        <v>0</v>
      </c>
      <c r="BI246" s="185">
        <f t="shared" si="18"/>
        <v>0</v>
      </c>
      <c r="BJ246" s="14" t="s">
        <v>106</v>
      </c>
      <c r="BK246" s="185">
        <f t="shared" si="19"/>
        <v>0</v>
      </c>
      <c r="BL246" s="14" t="s">
        <v>314</v>
      </c>
      <c r="BM246" s="14" t="s">
        <v>4897</v>
      </c>
    </row>
    <row r="247" spans="2:65" s="1" customFormat="1" ht="16.5" customHeight="1">
      <c r="B247" s="31"/>
      <c r="C247" s="208" t="s">
        <v>1028</v>
      </c>
      <c r="D247" s="208" t="s">
        <v>422</v>
      </c>
      <c r="E247" s="209" t="s">
        <v>2242</v>
      </c>
      <c r="F247" s="210" t="s">
        <v>2135</v>
      </c>
      <c r="G247" s="211" t="s">
        <v>863</v>
      </c>
      <c r="H247" s="212">
        <v>7</v>
      </c>
      <c r="I247" s="213"/>
      <c r="J247" s="212">
        <f t="shared" si="10"/>
        <v>0</v>
      </c>
      <c r="K247" s="210" t="s">
        <v>402</v>
      </c>
      <c r="L247" s="214"/>
      <c r="M247" s="215" t="s">
        <v>1</v>
      </c>
      <c r="N247" s="216" t="s">
        <v>41</v>
      </c>
      <c r="O247" s="57"/>
      <c r="P247" s="183">
        <f t="shared" si="11"/>
        <v>0</v>
      </c>
      <c r="Q247" s="183">
        <v>0</v>
      </c>
      <c r="R247" s="183">
        <f t="shared" si="12"/>
        <v>0</v>
      </c>
      <c r="S247" s="183">
        <v>0</v>
      </c>
      <c r="T247" s="184">
        <f t="shared" si="13"/>
        <v>0</v>
      </c>
      <c r="AR247" s="14" t="s">
        <v>391</v>
      </c>
      <c r="AT247" s="14" t="s">
        <v>422</v>
      </c>
      <c r="AU247" s="14" t="s">
        <v>106</v>
      </c>
      <c r="AY247" s="14" t="s">
        <v>310</v>
      </c>
      <c r="BE247" s="185">
        <f t="shared" si="14"/>
        <v>0</v>
      </c>
      <c r="BF247" s="185">
        <f t="shared" si="15"/>
        <v>0</v>
      </c>
      <c r="BG247" s="185">
        <f t="shared" si="16"/>
        <v>0</v>
      </c>
      <c r="BH247" s="185">
        <f t="shared" si="17"/>
        <v>0</v>
      </c>
      <c r="BI247" s="185">
        <f t="shared" si="18"/>
        <v>0</v>
      </c>
      <c r="BJ247" s="14" t="s">
        <v>106</v>
      </c>
      <c r="BK247" s="185">
        <f t="shared" si="19"/>
        <v>0</v>
      </c>
      <c r="BL247" s="14" t="s">
        <v>314</v>
      </c>
      <c r="BM247" s="14" t="s">
        <v>4898</v>
      </c>
    </row>
    <row r="248" spans="2:65" s="1" customFormat="1" ht="16.5" customHeight="1">
      <c r="B248" s="31"/>
      <c r="C248" s="208" t="s">
        <v>1034</v>
      </c>
      <c r="D248" s="208" t="s">
        <v>422</v>
      </c>
      <c r="E248" s="209" t="s">
        <v>2246</v>
      </c>
      <c r="F248" s="210" t="s">
        <v>2144</v>
      </c>
      <c r="G248" s="211" t="s">
        <v>320</v>
      </c>
      <c r="H248" s="212">
        <v>18</v>
      </c>
      <c r="I248" s="213"/>
      <c r="J248" s="212">
        <f t="shared" si="10"/>
        <v>0</v>
      </c>
      <c r="K248" s="210" t="s">
        <v>402</v>
      </c>
      <c r="L248" s="214"/>
      <c r="M248" s="215" t="s">
        <v>1</v>
      </c>
      <c r="N248" s="216" t="s">
        <v>41</v>
      </c>
      <c r="O248" s="57"/>
      <c r="P248" s="183">
        <f t="shared" si="11"/>
        <v>0</v>
      </c>
      <c r="Q248" s="183">
        <v>0</v>
      </c>
      <c r="R248" s="183">
        <f t="shared" si="12"/>
        <v>0</v>
      </c>
      <c r="S248" s="183">
        <v>0</v>
      </c>
      <c r="T248" s="184">
        <f t="shared" si="13"/>
        <v>0</v>
      </c>
      <c r="AR248" s="14" t="s">
        <v>391</v>
      </c>
      <c r="AT248" s="14" t="s">
        <v>422</v>
      </c>
      <c r="AU248" s="14" t="s">
        <v>106</v>
      </c>
      <c r="AY248" s="14" t="s">
        <v>310</v>
      </c>
      <c r="BE248" s="185">
        <f t="shared" si="14"/>
        <v>0</v>
      </c>
      <c r="BF248" s="185">
        <f t="shared" si="15"/>
        <v>0</v>
      </c>
      <c r="BG248" s="185">
        <f t="shared" si="16"/>
        <v>0</v>
      </c>
      <c r="BH248" s="185">
        <f t="shared" si="17"/>
        <v>0</v>
      </c>
      <c r="BI248" s="185">
        <f t="shared" si="18"/>
        <v>0</v>
      </c>
      <c r="BJ248" s="14" t="s">
        <v>106</v>
      </c>
      <c r="BK248" s="185">
        <f t="shared" si="19"/>
        <v>0</v>
      </c>
      <c r="BL248" s="14" t="s">
        <v>314</v>
      </c>
      <c r="BM248" s="14" t="s">
        <v>4899</v>
      </c>
    </row>
    <row r="249" spans="2:65" s="1" customFormat="1" ht="16.5" customHeight="1">
      <c r="B249" s="31"/>
      <c r="C249" s="175" t="s">
        <v>1040</v>
      </c>
      <c r="D249" s="175" t="s">
        <v>317</v>
      </c>
      <c r="E249" s="176" t="s">
        <v>2251</v>
      </c>
      <c r="F249" s="177" t="s">
        <v>4900</v>
      </c>
      <c r="G249" s="178" t="s">
        <v>320</v>
      </c>
      <c r="H249" s="179">
        <v>42</v>
      </c>
      <c r="I249" s="180"/>
      <c r="J249" s="179">
        <f t="shared" si="10"/>
        <v>0</v>
      </c>
      <c r="K249" s="177" t="s">
        <v>402</v>
      </c>
      <c r="L249" s="35"/>
      <c r="M249" s="181" t="s">
        <v>1</v>
      </c>
      <c r="N249" s="182" t="s">
        <v>41</v>
      </c>
      <c r="O249" s="57"/>
      <c r="P249" s="183">
        <f t="shared" si="11"/>
        <v>0</v>
      </c>
      <c r="Q249" s="183">
        <v>0</v>
      </c>
      <c r="R249" s="183">
        <f t="shared" si="12"/>
        <v>0</v>
      </c>
      <c r="S249" s="183">
        <v>0</v>
      </c>
      <c r="T249" s="184">
        <f t="shared" si="13"/>
        <v>0</v>
      </c>
      <c r="AR249" s="14" t="s">
        <v>314</v>
      </c>
      <c r="AT249" s="14" t="s">
        <v>317</v>
      </c>
      <c r="AU249" s="14" t="s">
        <v>106</v>
      </c>
      <c r="AY249" s="14" t="s">
        <v>310</v>
      </c>
      <c r="BE249" s="185">
        <f t="shared" si="14"/>
        <v>0</v>
      </c>
      <c r="BF249" s="185">
        <f t="shared" si="15"/>
        <v>0</v>
      </c>
      <c r="BG249" s="185">
        <f t="shared" si="16"/>
        <v>0</v>
      </c>
      <c r="BH249" s="185">
        <f t="shared" si="17"/>
        <v>0</v>
      </c>
      <c r="BI249" s="185">
        <f t="shared" si="18"/>
        <v>0</v>
      </c>
      <c r="BJ249" s="14" t="s">
        <v>106</v>
      </c>
      <c r="BK249" s="185">
        <f t="shared" si="19"/>
        <v>0</v>
      </c>
      <c r="BL249" s="14" t="s">
        <v>314</v>
      </c>
      <c r="BM249" s="14" t="s">
        <v>4901</v>
      </c>
    </row>
    <row r="250" spans="2:63" s="10" customFormat="1" ht="22.9" customHeight="1">
      <c r="B250" s="159"/>
      <c r="C250" s="160"/>
      <c r="D250" s="161" t="s">
        <v>68</v>
      </c>
      <c r="E250" s="173" t="s">
        <v>1662</v>
      </c>
      <c r="F250" s="173" t="s">
        <v>1663</v>
      </c>
      <c r="G250" s="160"/>
      <c r="H250" s="160"/>
      <c r="I250" s="163"/>
      <c r="J250" s="174">
        <f>BK250</f>
        <v>0</v>
      </c>
      <c r="K250" s="160"/>
      <c r="L250" s="165"/>
      <c r="M250" s="166"/>
      <c r="N250" s="167"/>
      <c r="O250" s="167"/>
      <c r="P250" s="168">
        <f>SUM(P251:P268)</f>
        <v>0</v>
      </c>
      <c r="Q250" s="167"/>
      <c r="R250" s="168">
        <f>SUM(R251:R268)</f>
        <v>0</v>
      </c>
      <c r="S250" s="167"/>
      <c r="T250" s="169">
        <f>SUM(T251:T268)</f>
        <v>0</v>
      </c>
      <c r="AR250" s="170" t="s">
        <v>314</v>
      </c>
      <c r="AT250" s="171" t="s">
        <v>68</v>
      </c>
      <c r="AU250" s="171" t="s">
        <v>77</v>
      </c>
      <c r="AY250" s="170" t="s">
        <v>310</v>
      </c>
      <c r="BK250" s="172">
        <f>SUM(BK251:BK268)</f>
        <v>0</v>
      </c>
    </row>
    <row r="251" spans="2:65" s="1" customFormat="1" ht="16.5" customHeight="1">
      <c r="B251" s="31"/>
      <c r="C251" s="175" t="s">
        <v>1046</v>
      </c>
      <c r="D251" s="175" t="s">
        <v>317</v>
      </c>
      <c r="E251" s="176" t="s">
        <v>2257</v>
      </c>
      <c r="F251" s="177" t="s">
        <v>2258</v>
      </c>
      <c r="G251" s="178" t="s">
        <v>720</v>
      </c>
      <c r="H251" s="179">
        <v>24</v>
      </c>
      <c r="I251" s="180"/>
      <c r="J251" s="179">
        <f>ROUND(I251*H251,2)</f>
        <v>0</v>
      </c>
      <c r="K251" s="177" t="s">
        <v>402</v>
      </c>
      <c r="L251" s="35"/>
      <c r="M251" s="181" t="s">
        <v>1</v>
      </c>
      <c r="N251" s="182" t="s">
        <v>41</v>
      </c>
      <c r="O251" s="57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AR251" s="14" t="s">
        <v>314</v>
      </c>
      <c r="AT251" s="14" t="s">
        <v>317</v>
      </c>
      <c r="AU251" s="14" t="s">
        <v>106</v>
      </c>
      <c r="AY251" s="14" t="s">
        <v>310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4" t="s">
        <v>106</v>
      </c>
      <c r="BK251" s="185">
        <f>ROUND(I251*H251,2)</f>
        <v>0</v>
      </c>
      <c r="BL251" s="14" t="s">
        <v>314</v>
      </c>
      <c r="BM251" s="14" t="s">
        <v>4902</v>
      </c>
    </row>
    <row r="252" spans="2:51" s="11" customFormat="1" ht="11.25">
      <c r="B252" s="186"/>
      <c r="C252" s="187"/>
      <c r="D252" s="188" t="s">
        <v>325</v>
      </c>
      <c r="E252" s="189" t="s">
        <v>1050</v>
      </c>
      <c r="F252" s="190" t="s">
        <v>4903</v>
      </c>
      <c r="G252" s="187"/>
      <c r="H252" s="191">
        <v>24</v>
      </c>
      <c r="I252" s="192"/>
      <c r="J252" s="187"/>
      <c r="K252" s="187"/>
      <c r="L252" s="193"/>
      <c r="M252" s="194"/>
      <c r="N252" s="195"/>
      <c r="O252" s="195"/>
      <c r="P252" s="195"/>
      <c r="Q252" s="195"/>
      <c r="R252" s="195"/>
      <c r="S252" s="195"/>
      <c r="T252" s="196"/>
      <c r="AT252" s="197" t="s">
        <v>325</v>
      </c>
      <c r="AU252" s="197" t="s">
        <v>106</v>
      </c>
      <c r="AV252" s="11" t="s">
        <v>106</v>
      </c>
      <c r="AW252" s="11" t="s">
        <v>31</v>
      </c>
      <c r="AX252" s="11" t="s">
        <v>77</v>
      </c>
      <c r="AY252" s="197" t="s">
        <v>310</v>
      </c>
    </row>
    <row r="253" spans="2:65" s="1" customFormat="1" ht="16.5" customHeight="1">
      <c r="B253" s="31"/>
      <c r="C253" s="175" t="s">
        <v>1052</v>
      </c>
      <c r="D253" s="175" t="s">
        <v>317</v>
      </c>
      <c r="E253" s="176" t="s">
        <v>2263</v>
      </c>
      <c r="F253" s="177" t="s">
        <v>2264</v>
      </c>
      <c r="G253" s="178" t="s">
        <v>320</v>
      </c>
      <c r="H253" s="179">
        <v>173.51</v>
      </c>
      <c r="I253" s="180"/>
      <c r="J253" s="179">
        <f>ROUND(I253*H253,2)</f>
        <v>0</v>
      </c>
      <c r="K253" s="177" t="s">
        <v>402</v>
      </c>
      <c r="L253" s="35"/>
      <c r="M253" s="181" t="s">
        <v>1</v>
      </c>
      <c r="N253" s="182" t="s">
        <v>41</v>
      </c>
      <c r="O253" s="57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AR253" s="14" t="s">
        <v>314</v>
      </c>
      <c r="AT253" s="14" t="s">
        <v>317</v>
      </c>
      <c r="AU253" s="14" t="s">
        <v>106</v>
      </c>
      <c r="AY253" s="14" t="s">
        <v>310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4" t="s">
        <v>106</v>
      </c>
      <c r="BK253" s="185">
        <f>ROUND(I253*H253,2)</f>
        <v>0</v>
      </c>
      <c r="BL253" s="14" t="s">
        <v>314</v>
      </c>
      <c r="BM253" s="14" t="s">
        <v>4904</v>
      </c>
    </row>
    <row r="254" spans="2:51" s="11" customFormat="1" ht="11.25">
      <c r="B254" s="186"/>
      <c r="C254" s="187"/>
      <c r="D254" s="188" t="s">
        <v>325</v>
      </c>
      <c r="E254" s="189" t="s">
        <v>1056</v>
      </c>
      <c r="F254" s="190" t="s">
        <v>2267</v>
      </c>
      <c r="G254" s="187"/>
      <c r="H254" s="191">
        <v>173.51</v>
      </c>
      <c r="I254" s="192"/>
      <c r="J254" s="187"/>
      <c r="K254" s="187"/>
      <c r="L254" s="193"/>
      <c r="M254" s="194"/>
      <c r="N254" s="195"/>
      <c r="O254" s="195"/>
      <c r="P254" s="195"/>
      <c r="Q254" s="195"/>
      <c r="R254" s="195"/>
      <c r="S254" s="195"/>
      <c r="T254" s="196"/>
      <c r="AT254" s="197" t="s">
        <v>325</v>
      </c>
      <c r="AU254" s="197" t="s">
        <v>106</v>
      </c>
      <c r="AV254" s="11" t="s">
        <v>106</v>
      </c>
      <c r="AW254" s="11" t="s">
        <v>31</v>
      </c>
      <c r="AX254" s="11" t="s">
        <v>69</v>
      </c>
      <c r="AY254" s="197" t="s">
        <v>310</v>
      </c>
    </row>
    <row r="255" spans="2:51" s="11" customFormat="1" ht="11.25">
      <c r="B255" s="186"/>
      <c r="C255" s="187"/>
      <c r="D255" s="188" t="s">
        <v>325</v>
      </c>
      <c r="E255" s="189" t="s">
        <v>2249</v>
      </c>
      <c r="F255" s="190" t="s">
        <v>2250</v>
      </c>
      <c r="G255" s="187"/>
      <c r="H255" s="191">
        <v>173.51</v>
      </c>
      <c r="I255" s="192"/>
      <c r="J255" s="187"/>
      <c r="K255" s="187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325</v>
      </c>
      <c r="AU255" s="197" t="s">
        <v>106</v>
      </c>
      <c r="AV255" s="11" t="s">
        <v>106</v>
      </c>
      <c r="AW255" s="11" t="s">
        <v>31</v>
      </c>
      <c r="AX255" s="11" t="s">
        <v>77</v>
      </c>
      <c r="AY255" s="197" t="s">
        <v>310</v>
      </c>
    </row>
    <row r="256" spans="2:65" s="1" customFormat="1" ht="22.5" customHeight="1">
      <c r="B256" s="31"/>
      <c r="C256" s="175" t="s">
        <v>1058</v>
      </c>
      <c r="D256" s="175" t="s">
        <v>317</v>
      </c>
      <c r="E256" s="176" t="s">
        <v>2270</v>
      </c>
      <c r="F256" s="177" t="s">
        <v>2271</v>
      </c>
      <c r="G256" s="178" t="s">
        <v>1084</v>
      </c>
      <c r="H256" s="179">
        <v>15</v>
      </c>
      <c r="I256" s="180"/>
      <c r="J256" s="179">
        <f>ROUND(I256*H256,2)</f>
        <v>0</v>
      </c>
      <c r="K256" s="177" t="s">
        <v>321</v>
      </c>
      <c r="L256" s="35"/>
      <c r="M256" s="181" t="s">
        <v>1</v>
      </c>
      <c r="N256" s="182" t="s">
        <v>41</v>
      </c>
      <c r="O256" s="57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AR256" s="14" t="s">
        <v>314</v>
      </c>
      <c r="AT256" s="14" t="s">
        <v>317</v>
      </c>
      <c r="AU256" s="14" t="s">
        <v>106</v>
      </c>
      <c r="AY256" s="14" t="s">
        <v>310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4" t="s">
        <v>106</v>
      </c>
      <c r="BK256" s="185">
        <f>ROUND(I256*H256,2)</f>
        <v>0</v>
      </c>
      <c r="BL256" s="14" t="s">
        <v>314</v>
      </c>
      <c r="BM256" s="14" t="s">
        <v>4905</v>
      </c>
    </row>
    <row r="257" spans="2:51" s="11" customFormat="1" ht="11.25">
      <c r="B257" s="186"/>
      <c r="C257" s="187"/>
      <c r="D257" s="188" t="s">
        <v>325</v>
      </c>
      <c r="E257" s="189" t="s">
        <v>1062</v>
      </c>
      <c r="F257" s="190" t="s">
        <v>4906</v>
      </c>
      <c r="G257" s="187"/>
      <c r="H257" s="191">
        <v>15</v>
      </c>
      <c r="I257" s="192"/>
      <c r="J257" s="187"/>
      <c r="K257" s="187"/>
      <c r="L257" s="193"/>
      <c r="M257" s="194"/>
      <c r="N257" s="195"/>
      <c r="O257" s="195"/>
      <c r="P257" s="195"/>
      <c r="Q257" s="195"/>
      <c r="R257" s="195"/>
      <c r="S257" s="195"/>
      <c r="T257" s="196"/>
      <c r="AT257" s="197" t="s">
        <v>325</v>
      </c>
      <c r="AU257" s="197" t="s">
        <v>106</v>
      </c>
      <c r="AV257" s="11" t="s">
        <v>106</v>
      </c>
      <c r="AW257" s="11" t="s">
        <v>31</v>
      </c>
      <c r="AX257" s="11" t="s">
        <v>77</v>
      </c>
      <c r="AY257" s="197" t="s">
        <v>310</v>
      </c>
    </row>
    <row r="258" spans="2:65" s="1" customFormat="1" ht="22.5" customHeight="1">
      <c r="B258" s="31"/>
      <c r="C258" s="175" t="s">
        <v>1064</v>
      </c>
      <c r="D258" s="175" t="s">
        <v>317</v>
      </c>
      <c r="E258" s="176" t="s">
        <v>2287</v>
      </c>
      <c r="F258" s="177" t="s">
        <v>2288</v>
      </c>
      <c r="G258" s="178" t="s">
        <v>1084</v>
      </c>
      <c r="H258" s="179">
        <v>96</v>
      </c>
      <c r="I258" s="180"/>
      <c r="J258" s="179">
        <f>ROUND(I258*H258,2)</f>
        <v>0</v>
      </c>
      <c r="K258" s="177" t="s">
        <v>321</v>
      </c>
      <c r="L258" s="35"/>
      <c r="M258" s="181" t="s">
        <v>1</v>
      </c>
      <c r="N258" s="182" t="s">
        <v>41</v>
      </c>
      <c r="O258" s="57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AR258" s="14" t="s">
        <v>314</v>
      </c>
      <c r="AT258" s="14" t="s">
        <v>317</v>
      </c>
      <c r="AU258" s="14" t="s">
        <v>106</v>
      </c>
      <c r="AY258" s="14" t="s">
        <v>310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4" t="s">
        <v>106</v>
      </c>
      <c r="BK258" s="185">
        <f>ROUND(I258*H258,2)</f>
        <v>0</v>
      </c>
      <c r="BL258" s="14" t="s">
        <v>314</v>
      </c>
      <c r="BM258" s="14" t="s">
        <v>4907</v>
      </c>
    </row>
    <row r="259" spans="2:51" s="11" customFormat="1" ht="11.25">
      <c r="B259" s="186"/>
      <c r="C259" s="187"/>
      <c r="D259" s="188" t="s">
        <v>325</v>
      </c>
      <c r="E259" s="189" t="s">
        <v>1068</v>
      </c>
      <c r="F259" s="190" t="s">
        <v>2290</v>
      </c>
      <c r="G259" s="187"/>
      <c r="H259" s="191">
        <v>96</v>
      </c>
      <c r="I259" s="192"/>
      <c r="J259" s="187"/>
      <c r="K259" s="187"/>
      <c r="L259" s="193"/>
      <c r="M259" s="194"/>
      <c r="N259" s="195"/>
      <c r="O259" s="195"/>
      <c r="P259" s="195"/>
      <c r="Q259" s="195"/>
      <c r="R259" s="195"/>
      <c r="S259" s="195"/>
      <c r="T259" s="196"/>
      <c r="AT259" s="197" t="s">
        <v>325</v>
      </c>
      <c r="AU259" s="197" t="s">
        <v>106</v>
      </c>
      <c r="AV259" s="11" t="s">
        <v>106</v>
      </c>
      <c r="AW259" s="11" t="s">
        <v>31</v>
      </c>
      <c r="AX259" s="11" t="s">
        <v>69</v>
      </c>
      <c r="AY259" s="197" t="s">
        <v>310</v>
      </c>
    </row>
    <row r="260" spans="2:51" s="11" customFormat="1" ht="11.25">
      <c r="B260" s="186"/>
      <c r="C260" s="187"/>
      <c r="D260" s="188" t="s">
        <v>325</v>
      </c>
      <c r="E260" s="189" t="s">
        <v>2261</v>
      </c>
      <c r="F260" s="190" t="s">
        <v>2262</v>
      </c>
      <c r="G260" s="187"/>
      <c r="H260" s="191">
        <v>96</v>
      </c>
      <c r="I260" s="192"/>
      <c r="J260" s="187"/>
      <c r="K260" s="187"/>
      <c r="L260" s="193"/>
      <c r="M260" s="194"/>
      <c r="N260" s="195"/>
      <c r="O260" s="195"/>
      <c r="P260" s="195"/>
      <c r="Q260" s="195"/>
      <c r="R260" s="195"/>
      <c r="S260" s="195"/>
      <c r="T260" s="196"/>
      <c r="AT260" s="197" t="s">
        <v>325</v>
      </c>
      <c r="AU260" s="197" t="s">
        <v>106</v>
      </c>
      <c r="AV260" s="11" t="s">
        <v>106</v>
      </c>
      <c r="AW260" s="11" t="s">
        <v>31</v>
      </c>
      <c r="AX260" s="11" t="s">
        <v>77</v>
      </c>
      <c r="AY260" s="197" t="s">
        <v>310</v>
      </c>
    </row>
    <row r="261" spans="2:65" s="1" customFormat="1" ht="22.5" customHeight="1">
      <c r="B261" s="31"/>
      <c r="C261" s="175" t="s">
        <v>1070</v>
      </c>
      <c r="D261" s="175" t="s">
        <v>317</v>
      </c>
      <c r="E261" s="176" t="s">
        <v>2293</v>
      </c>
      <c r="F261" s="177" t="s">
        <v>2294</v>
      </c>
      <c r="G261" s="178" t="s">
        <v>1084</v>
      </c>
      <c r="H261" s="179">
        <v>2</v>
      </c>
      <c r="I261" s="180"/>
      <c r="J261" s="179">
        <f>ROUND(I261*H261,2)</f>
        <v>0</v>
      </c>
      <c r="K261" s="177" t="s">
        <v>321</v>
      </c>
      <c r="L261" s="35"/>
      <c r="M261" s="181" t="s">
        <v>1</v>
      </c>
      <c r="N261" s="182" t="s">
        <v>41</v>
      </c>
      <c r="O261" s="57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AR261" s="14" t="s">
        <v>314</v>
      </c>
      <c r="AT261" s="14" t="s">
        <v>317</v>
      </c>
      <c r="AU261" s="14" t="s">
        <v>106</v>
      </c>
      <c r="AY261" s="14" t="s">
        <v>310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4" t="s">
        <v>106</v>
      </c>
      <c r="BK261" s="185">
        <f>ROUND(I261*H261,2)</f>
        <v>0</v>
      </c>
      <c r="BL261" s="14" t="s">
        <v>314</v>
      </c>
      <c r="BM261" s="14" t="s">
        <v>4908</v>
      </c>
    </row>
    <row r="262" spans="2:51" s="11" customFormat="1" ht="11.25">
      <c r="B262" s="186"/>
      <c r="C262" s="187"/>
      <c r="D262" s="188" t="s">
        <v>325</v>
      </c>
      <c r="E262" s="189" t="s">
        <v>2266</v>
      </c>
      <c r="F262" s="190" t="s">
        <v>4645</v>
      </c>
      <c r="G262" s="187"/>
      <c r="H262" s="191">
        <v>2</v>
      </c>
      <c r="I262" s="192"/>
      <c r="J262" s="187"/>
      <c r="K262" s="187"/>
      <c r="L262" s="193"/>
      <c r="M262" s="194"/>
      <c r="N262" s="195"/>
      <c r="O262" s="195"/>
      <c r="P262" s="195"/>
      <c r="Q262" s="195"/>
      <c r="R262" s="195"/>
      <c r="S262" s="195"/>
      <c r="T262" s="196"/>
      <c r="AT262" s="197" t="s">
        <v>325</v>
      </c>
      <c r="AU262" s="197" t="s">
        <v>106</v>
      </c>
      <c r="AV262" s="11" t="s">
        <v>106</v>
      </c>
      <c r="AW262" s="11" t="s">
        <v>31</v>
      </c>
      <c r="AX262" s="11" t="s">
        <v>77</v>
      </c>
      <c r="AY262" s="197" t="s">
        <v>310</v>
      </c>
    </row>
    <row r="263" spans="2:65" s="1" customFormat="1" ht="16.5" customHeight="1">
      <c r="B263" s="31"/>
      <c r="C263" s="208" t="s">
        <v>1076</v>
      </c>
      <c r="D263" s="208" t="s">
        <v>422</v>
      </c>
      <c r="E263" s="209" t="s">
        <v>2274</v>
      </c>
      <c r="F263" s="210" t="s">
        <v>2275</v>
      </c>
      <c r="G263" s="211" t="s">
        <v>422</v>
      </c>
      <c r="H263" s="212">
        <v>87.85</v>
      </c>
      <c r="I263" s="213"/>
      <c r="J263" s="212">
        <f>ROUND(I263*H263,2)</f>
        <v>0</v>
      </c>
      <c r="K263" s="210" t="s">
        <v>402</v>
      </c>
      <c r="L263" s="214"/>
      <c r="M263" s="215" t="s">
        <v>1</v>
      </c>
      <c r="N263" s="216" t="s">
        <v>41</v>
      </c>
      <c r="O263" s="57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AR263" s="14" t="s">
        <v>391</v>
      </c>
      <c r="AT263" s="14" t="s">
        <v>422</v>
      </c>
      <c r="AU263" s="14" t="s">
        <v>106</v>
      </c>
      <c r="AY263" s="14" t="s">
        <v>310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4" t="s">
        <v>106</v>
      </c>
      <c r="BK263" s="185">
        <f>ROUND(I263*H263,2)</f>
        <v>0</v>
      </c>
      <c r="BL263" s="14" t="s">
        <v>314</v>
      </c>
      <c r="BM263" s="14" t="s">
        <v>4909</v>
      </c>
    </row>
    <row r="264" spans="2:51" s="11" customFormat="1" ht="11.25">
      <c r="B264" s="186"/>
      <c r="C264" s="187"/>
      <c r="D264" s="188" t="s">
        <v>325</v>
      </c>
      <c r="E264" s="189" t="s">
        <v>1080</v>
      </c>
      <c r="F264" s="190" t="s">
        <v>2277</v>
      </c>
      <c r="G264" s="187"/>
      <c r="H264" s="191">
        <v>87.85</v>
      </c>
      <c r="I264" s="192"/>
      <c r="J264" s="187"/>
      <c r="K264" s="187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325</v>
      </c>
      <c r="AU264" s="197" t="s">
        <v>106</v>
      </c>
      <c r="AV264" s="11" t="s">
        <v>106</v>
      </c>
      <c r="AW264" s="11" t="s">
        <v>31</v>
      </c>
      <c r="AX264" s="11" t="s">
        <v>69</v>
      </c>
      <c r="AY264" s="197" t="s">
        <v>310</v>
      </c>
    </row>
    <row r="265" spans="2:51" s="11" customFormat="1" ht="11.25">
      <c r="B265" s="186"/>
      <c r="C265" s="187"/>
      <c r="D265" s="188" t="s">
        <v>325</v>
      </c>
      <c r="E265" s="189" t="s">
        <v>3528</v>
      </c>
      <c r="F265" s="190" t="s">
        <v>3529</v>
      </c>
      <c r="G265" s="187"/>
      <c r="H265" s="191">
        <v>87.85</v>
      </c>
      <c r="I265" s="192"/>
      <c r="J265" s="187"/>
      <c r="K265" s="187"/>
      <c r="L265" s="193"/>
      <c r="M265" s="194"/>
      <c r="N265" s="195"/>
      <c r="O265" s="195"/>
      <c r="P265" s="195"/>
      <c r="Q265" s="195"/>
      <c r="R265" s="195"/>
      <c r="S265" s="195"/>
      <c r="T265" s="196"/>
      <c r="AT265" s="197" t="s">
        <v>325</v>
      </c>
      <c r="AU265" s="197" t="s">
        <v>106</v>
      </c>
      <c r="AV265" s="11" t="s">
        <v>106</v>
      </c>
      <c r="AW265" s="11" t="s">
        <v>31</v>
      </c>
      <c r="AX265" s="11" t="s">
        <v>77</v>
      </c>
      <c r="AY265" s="197" t="s">
        <v>310</v>
      </c>
    </row>
    <row r="266" spans="2:65" s="1" customFormat="1" ht="16.5" customHeight="1">
      <c r="B266" s="31"/>
      <c r="C266" s="208" t="s">
        <v>1081</v>
      </c>
      <c r="D266" s="208" t="s">
        <v>422</v>
      </c>
      <c r="E266" s="209" t="s">
        <v>2280</v>
      </c>
      <c r="F266" s="210" t="s">
        <v>2281</v>
      </c>
      <c r="G266" s="211" t="s">
        <v>422</v>
      </c>
      <c r="H266" s="212">
        <v>42.42</v>
      </c>
      <c r="I266" s="213"/>
      <c r="J266" s="212">
        <f>ROUND(I266*H266,2)</f>
        <v>0</v>
      </c>
      <c r="K266" s="210" t="s">
        <v>402</v>
      </c>
      <c r="L266" s="214"/>
      <c r="M266" s="215" t="s">
        <v>1</v>
      </c>
      <c r="N266" s="216" t="s">
        <v>41</v>
      </c>
      <c r="O266" s="57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AR266" s="14" t="s">
        <v>391</v>
      </c>
      <c r="AT266" s="14" t="s">
        <v>422</v>
      </c>
      <c r="AU266" s="14" t="s">
        <v>106</v>
      </c>
      <c r="AY266" s="14" t="s">
        <v>310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4" t="s">
        <v>106</v>
      </c>
      <c r="BK266" s="185">
        <f>ROUND(I266*H266,2)</f>
        <v>0</v>
      </c>
      <c r="BL266" s="14" t="s">
        <v>314</v>
      </c>
      <c r="BM266" s="14" t="s">
        <v>4910</v>
      </c>
    </row>
    <row r="267" spans="2:51" s="11" customFormat="1" ht="11.25">
      <c r="B267" s="186"/>
      <c r="C267" s="187"/>
      <c r="D267" s="188" t="s">
        <v>325</v>
      </c>
      <c r="E267" s="189" t="s">
        <v>1086</v>
      </c>
      <c r="F267" s="190" t="s">
        <v>4911</v>
      </c>
      <c r="G267" s="187"/>
      <c r="H267" s="191">
        <v>42.42</v>
      </c>
      <c r="I267" s="192"/>
      <c r="J267" s="187"/>
      <c r="K267" s="187"/>
      <c r="L267" s="193"/>
      <c r="M267" s="194"/>
      <c r="N267" s="195"/>
      <c r="O267" s="195"/>
      <c r="P267" s="195"/>
      <c r="Q267" s="195"/>
      <c r="R267" s="195"/>
      <c r="S267" s="195"/>
      <c r="T267" s="196"/>
      <c r="AT267" s="197" t="s">
        <v>325</v>
      </c>
      <c r="AU267" s="197" t="s">
        <v>106</v>
      </c>
      <c r="AV267" s="11" t="s">
        <v>106</v>
      </c>
      <c r="AW267" s="11" t="s">
        <v>31</v>
      </c>
      <c r="AX267" s="11" t="s">
        <v>77</v>
      </c>
      <c r="AY267" s="197" t="s">
        <v>310</v>
      </c>
    </row>
    <row r="268" spans="2:65" s="1" customFormat="1" ht="22.5" customHeight="1">
      <c r="B268" s="31"/>
      <c r="C268" s="175" t="s">
        <v>1087</v>
      </c>
      <c r="D268" s="175" t="s">
        <v>317</v>
      </c>
      <c r="E268" s="176" t="s">
        <v>1797</v>
      </c>
      <c r="F268" s="177" t="s">
        <v>1798</v>
      </c>
      <c r="G268" s="178" t="s">
        <v>832</v>
      </c>
      <c r="H268" s="179">
        <v>1.13</v>
      </c>
      <c r="I268" s="180"/>
      <c r="J268" s="179">
        <f>ROUND(I268*H268,2)</f>
        <v>0</v>
      </c>
      <c r="K268" s="177" t="s">
        <v>321</v>
      </c>
      <c r="L268" s="35"/>
      <c r="M268" s="181" t="s">
        <v>1</v>
      </c>
      <c r="N268" s="182" t="s">
        <v>41</v>
      </c>
      <c r="O268" s="57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AR268" s="14" t="s">
        <v>314</v>
      </c>
      <c r="AT268" s="14" t="s">
        <v>317</v>
      </c>
      <c r="AU268" s="14" t="s">
        <v>106</v>
      </c>
      <c r="AY268" s="14" t="s">
        <v>310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4" t="s">
        <v>106</v>
      </c>
      <c r="BK268" s="185">
        <f>ROUND(I268*H268,2)</f>
        <v>0</v>
      </c>
      <c r="BL268" s="14" t="s">
        <v>314</v>
      </c>
      <c r="BM268" s="14" t="s">
        <v>4912</v>
      </c>
    </row>
    <row r="269" spans="2:63" s="10" customFormat="1" ht="22.9" customHeight="1">
      <c r="B269" s="159"/>
      <c r="C269" s="160"/>
      <c r="D269" s="161" t="s">
        <v>68</v>
      </c>
      <c r="E269" s="173" t="s">
        <v>2296</v>
      </c>
      <c r="F269" s="173" t="s">
        <v>2297</v>
      </c>
      <c r="G269" s="160"/>
      <c r="H269" s="160"/>
      <c r="I269" s="163"/>
      <c r="J269" s="174">
        <f>BK269</f>
        <v>0</v>
      </c>
      <c r="K269" s="160"/>
      <c r="L269" s="165"/>
      <c r="M269" s="166"/>
      <c r="N269" s="167"/>
      <c r="O269" s="167"/>
      <c r="P269" s="168">
        <f>SUM(P270:P277)</f>
        <v>0</v>
      </c>
      <c r="Q269" s="167"/>
      <c r="R269" s="168">
        <f>SUM(R270:R277)</f>
        <v>0.6576493000000001</v>
      </c>
      <c r="S269" s="167"/>
      <c r="T269" s="169">
        <f>SUM(T270:T277)</f>
        <v>0</v>
      </c>
      <c r="AR269" s="170" t="s">
        <v>314</v>
      </c>
      <c r="AT269" s="171" t="s">
        <v>68</v>
      </c>
      <c r="AU269" s="171" t="s">
        <v>77</v>
      </c>
      <c r="AY269" s="170" t="s">
        <v>310</v>
      </c>
      <c r="BK269" s="172">
        <f>SUM(BK270:BK277)</f>
        <v>0</v>
      </c>
    </row>
    <row r="270" spans="2:65" s="1" customFormat="1" ht="16.5" customHeight="1">
      <c r="B270" s="31"/>
      <c r="C270" s="175" t="s">
        <v>1093</v>
      </c>
      <c r="D270" s="175" t="s">
        <v>317</v>
      </c>
      <c r="E270" s="176" t="s">
        <v>2298</v>
      </c>
      <c r="F270" s="177" t="s">
        <v>2299</v>
      </c>
      <c r="G270" s="178" t="s">
        <v>320</v>
      </c>
      <c r="H270" s="179">
        <v>335.35</v>
      </c>
      <c r="I270" s="180"/>
      <c r="J270" s="179">
        <f>ROUND(I270*H270,2)</f>
        <v>0</v>
      </c>
      <c r="K270" s="177" t="s">
        <v>321</v>
      </c>
      <c r="L270" s="35"/>
      <c r="M270" s="181" t="s">
        <v>1</v>
      </c>
      <c r="N270" s="182" t="s">
        <v>41</v>
      </c>
      <c r="O270" s="57"/>
      <c r="P270" s="183">
        <f>O270*H270</f>
        <v>0</v>
      </c>
      <c r="Q270" s="183">
        <v>0.0002</v>
      </c>
      <c r="R270" s="183">
        <f>Q270*H270</f>
        <v>0.06707</v>
      </c>
      <c r="S270" s="183">
        <v>0</v>
      </c>
      <c r="T270" s="184">
        <f>S270*H270</f>
        <v>0</v>
      </c>
      <c r="AR270" s="14" t="s">
        <v>314</v>
      </c>
      <c r="AT270" s="14" t="s">
        <v>317</v>
      </c>
      <c r="AU270" s="14" t="s">
        <v>106</v>
      </c>
      <c r="AY270" s="14" t="s">
        <v>310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4" t="s">
        <v>106</v>
      </c>
      <c r="BK270" s="185">
        <f>ROUND(I270*H270,2)</f>
        <v>0</v>
      </c>
      <c r="BL270" s="14" t="s">
        <v>314</v>
      </c>
      <c r="BM270" s="14" t="s">
        <v>4913</v>
      </c>
    </row>
    <row r="271" spans="2:51" s="11" customFormat="1" ht="11.25">
      <c r="B271" s="186"/>
      <c r="C271" s="187"/>
      <c r="D271" s="188" t="s">
        <v>325</v>
      </c>
      <c r="E271" s="189" t="s">
        <v>1097</v>
      </c>
      <c r="F271" s="190" t="s">
        <v>4914</v>
      </c>
      <c r="G271" s="187"/>
      <c r="H271" s="191">
        <v>335.35</v>
      </c>
      <c r="I271" s="192"/>
      <c r="J271" s="187"/>
      <c r="K271" s="187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325</v>
      </c>
      <c r="AU271" s="197" t="s">
        <v>106</v>
      </c>
      <c r="AV271" s="11" t="s">
        <v>106</v>
      </c>
      <c r="AW271" s="11" t="s">
        <v>31</v>
      </c>
      <c r="AX271" s="11" t="s">
        <v>77</v>
      </c>
      <c r="AY271" s="197" t="s">
        <v>310</v>
      </c>
    </row>
    <row r="272" spans="2:65" s="1" customFormat="1" ht="16.5" customHeight="1">
      <c r="B272" s="31"/>
      <c r="C272" s="175" t="s">
        <v>1099</v>
      </c>
      <c r="D272" s="175" t="s">
        <v>317</v>
      </c>
      <c r="E272" s="176" t="s">
        <v>2302</v>
      </c>
      <c r="F272" s="177" t="s">
        <v>2303</v>
      </c>
      <c r="G272" s="178" t="s">
        <v>320</v>
      </c>
      <c r="H272" s="179">
        <v>913.57</v>
      </c>
      <c r="I272" s="180"/>
      <c r="J272" s="179">
        <f>ROUND(I272*H272,2)</f>
        <v>0</v>
      </c>
      <c r="K272" s="177" t="s">
        <v>321</v>
      </c>
      <c r="L272" s="35"/>
      <c r="M272" s="181" t="s">
        <v>1</v>
      </c>
      <c r="N272" s="182" t="s">
        <v>41</v>
      </c>
      <c r="O272" s="57"/>
      <c r="P272" s="183">
        <f>O272*H272</f>
        <v>0</v>
      </c>
      <c r="Q272" s="183">
        <v>0.00021</v>
      </c>
      <c r="R272" s="183">
        <f>Q272*H272</f>
        <v>0.1918497</v>
      </c>
      <c r="S272" s="183">
        <v>0</v>
      </c>
      <c r="T272" s="184">
        <f>S272*H272</f>
        <v>0</v>
      </c>
      <c r="AR272" s="14" t="s">
        <v>314</v>
      </c>
      <c r="AT272" s="14" t="s">
        <v>317</v>
      </c>
      <c r="AU272" s="14" t="s">
        <v>106</v>
      </c>
      <c r="AY272" s="14" t="s">
        <v>310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4" t="s">
        <v>106</v>
      </c>
      <c r="BK272" s="185">
        <f>ROUND(I272*H272,2)</f>
        <v>0</v>
      </c>
      <c r="BL272" s="14" t="s">
        <v>314</v>
      </c>
      <c r="BM272" s="14" t="s">
        <v>4915</v>
      </c>
    </row>
    <row r="273" spans="2:51" s="11" customFormat="1" ht="11.25">
      <c r="B273" s="186"/>
      <c r="C273" s="187"/>
      <c r="D273" s="188" t="s">
        <v>325</v>
      </c>
      <c r="E273" s="189" t="s">
        <v>1103</v>
      </c>
      <c r="F273" s="190" t="s">
        <v>4916</v>
      </c>
      <c r="G273" s="187"/>
      <c r="H273" s="191">
        <v>913.57</v>
      </c>
      <c r="I273" s="192"/>
      <c r="J273" s="187"/>
      <c r="K273" s="187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325</v>
      </c>
      <c r="AU273" s="197" t="s">
        <v>106</v>
      </c>
      <c r="AV273" s="11" t="s">
        <v>106</v>
      </c>
      <c r="AW273" s="11" t="s">
        <v>31</v>
      </c>
      <c r="AX273" s="11" t="s">
        <v>77</v>
      </c>
      <c r="AY273" s="197" t="s">
        <v>310</v>
      </c>
    </row>
    <row r="274" spans="2:65" s="1" customFormat="1" ht="22.5" customHeight="1">
      <c r="B274" s="31"/>
      <c r="C274" s="175" t="s">
        <v>396</v>
      </c>
      <c r="D274" s="175" t="s">
        <v>317</v>
      </c>
      <c r="E274" s="176" t="s">
        <v>2306</v>
      </c>
      <c r="F274" s="177" t="s">
        <v>2307</v>
      </c>
      <c r="G274" s="178" t="s">
        <v>320</v>
      </c>
      <c r="H274" s="179">
        <v>335.35</v>
      </c>
      <c r="I274" s="180"/>
      <c r="J274" s="179">
        <f>ROUND(I274*H274,2)</f>
        <v>0</v>
      </c>
      <c r="K274" s="177" t="s">
        <v>321</v>
      </c>
      <c r="L274" s="35"/>
      <c r="M274" s="181" t="s">
        <v>1</v>
      </c>
      <c r="N274" s="182" t="s">
        <v>41</v>
      </c>
      <c r="O274" s="57"/>
      <c r="P274" s="183">
        <f>O274*H274</f>
        <v>0</v>
      </c>
      <c r="Q274" s="183">
        <v>0.00029</v>
      </c>
      <c r="R274" s="183">
        <f>Q274*H274</f>
        <v>0.0972515</v>
      </c>
      <c r="S274" s="183">
        <v>0</v>
      </c>
      <c r="T274" s="184">
        <f>S274*H274</f>
        <v>0</v>
      </c>
      <c r="AR274" s="14" t="s">
        <v>314</v>
      </c>
      <c r="AT274" s="14" t="s">
        <v>317</v>
      </c>
      <c r="AU274" s="14" t="s">
        <v>106</v>
      </c>
      <c r="AY274" s="14" t="s">
        <v>310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4" t="s">
        <v>106</v>
      </c>
      <c r="BK274" s="185">
        <f>ROUND(I274*H274,2)</f>
        <v>0</v>
      </c>
      <c r="BL274" s="14" t="s">
        <v>314</v>
      </c>
      <c r="BM274" s="14" t="s">
        <v>4917</v>
      </c>
    </row>
    <row r="275" spans="2:51" s="11" customFormat="1" ht="11.25">
      <c r="B275" s="186"/>
      <c r="C275" s="187"/>
      <c r="D275" s="188" t="s">
        <v>325</v>
      </c>
      <c r="E275" s="189" t="s">
        <v>1107</v>
      </c>
      <c r="F275" s="190" t="s">
        <v>4914</v>
      </c>
      <c r="G275" s="187"/>
      <c r="H275" s="191">
        <v>335.35</v>
      </c>
      <c r="I275" s="192"/>
      <c r="J275" s="187"/>
      <c r="K275" s="187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325</v>
      </c>
      <c r="AU275" s="197" t="s">
        <v>106</v>
      </c>
      <c r="AV275" s="11" t="s">
        <v>106</v>
      </c>
      <c r="AW275" s="11" t="s">
        <v>31</v>
      </c>
      <c r="AX275" s="11" t="s">
        <v>77</v>
      </c>
      <c r="AY275" s="197" t="s">
        <v>310</v>
      </c>
    </row>
    <row r="276" spans="2:65" s="1" customFormat="1" ht="16.5" customHeight="1">
      <c r="B276" s="31"/>
      <c r="C276" s="175" t="s">
        <v>1109</v>
      </c>
      <c r="D276" s="175" t="s">
        <v>317</v>
      </c>
      <c r="E276" s="176" t="s">
        <v>2309</v>
      </c>
      <c r="F276" s="177" t="s">
        <v>2310</v>
      </c>
      <c r="G276" s="178" t="s">
        <v>320</v>
      </c>
      <c r="H276" s="179">
        <v>913.57</v>
      </c>
      <c r="I276" s="180"/>
      <c r="J276" s="179">
        <f>ROUND(I276*H276,2)</f>
        <v>0</v>
      </c>
      <c r="K276" s="177" t="s">
        <v>321</v>
      </c>
      <c r="L276" s="35"/>
      <c r="M276" s="181" t="s">
        <v>1</v>
      </c>
      <c r="N276" s="182" t="s">
        <v>41</v>
      </c>
      <c r="O276" s="57"/>
      <c r="P276" s="183">
        <f>O276*H276</f>
        <v>0</v>
      </c>
      <c r="Q276" s="183">
        <v>0.00033</v>
      </c>
      <c r="R276" s="183">
        <f>Q276*H276</f>
        <v>0.3014781</v>
      </c>
      <c r="S276" s="183">
        <v>0</v>
      </c>
      <c r="T276" s="184">
        <f>S276*H276</f>
        <v>0</v>
      </c>
      <c r="AR276" s="14" t="s">
        <v>314</v>
      </c>
      <c r="AT276" s="14" t="s">
        <v>317</v>
      </c>
      <c r="AU276" s="14" t="s">
        <v>106</v>
      </c>
      <c r="AY276" s="14" t="s">
        <v>310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4" t="s">
        <v>106</v>
      </c>
      <c r="BK276" s="185">
        <f>ROUND(I276*H276,2)</f>
        <v>0</v>
      </c>
      <c r="BL276" s="14" t="s">
        <v>314</v>
      </c>
      <c r="BM276" s="14" t="s">
        <v>4918</v>
      </c>
    </row>
    <row r="277" spans="2:51" s="11" customFormat="1" ht="11.25">
      <c r="B277" s="186"/>
      <c r="C277" s="187"/>
      <c r="D277" s="188" t="s">
        <v>325</v>
      </c>
      <c r="E277" s="189" t="s">
        <v>1113</v>
      </c>
      <c r="F277" s="190" t="s">
        <v>4916</v>
      </c>
      <c r="G277" s="187"/>
      <c r="H277" s="191">
        <v>913.57</v>
      </c>
      <c r="I277" s="192"/>
      <c r="J277" s="187"/>
      <c r="K277" s="187"/>
      <c r="L277" s="193"/>
      <c r="M277" s="194"/>
      <c r="N277" s="195"/>
      <c r="O277" s="195"/>
      <c r="P277" s="195"/>
      <c r="Q277" s="195"/>
      <c r="R277" s="195"/>
      <c r="S277" s="195"/>
      <c r="T277" s="196"/>
      <c r="AT277" s="197" t="s">
        <v>325</v>
      </c>
      <c r="AU277" s="197" t="s">
        <v>106</v>
      </c>
      <c r="AV277" s="11" t="s">
        <v>106</v>
      </c>
      <c r="AW277" s="11" t="s">
        <v>31</v>
      </c>
      <c r="AX277" s="11" t="s">
        <v>77</v>
      </c>
      <c r="AY277" s="197" t="s">
        <v>310</v>
      </c>
    </row>
    <row r="278" spans="2:63" s="10" customFormat="1" ht="22.9" customHeight="1">
      <c r="B278" s="159"/>
      <c r="C278" s="160"/>
      <c r="D278" s="161" t="s">
        <v>68</v>
      </c>
      <c r="E278" s="173" t="s">
        <v>2312</v>
      </c>
      <c r="F278" s="173" t="s">
        <v>2313</v>
      </c>
      <c r="G278" s="160"/>
      <c r="H278" s="160"/>
      <c r="I278" s="163"/>
      <c r="J278" s="174">
        <f>BK278</f>
        <v>0</v>
      </c>
      <c r="K278" s="160"/>
      <c r="L278" s="165"/>
      <c r="M278" s="166"/>
      <c r="N278" s="167"/>
      <c r="O278" s="167"/>
      <c r="P278" s="168">
        <f>SUM(P279:P286)</f>
        <v>0</v>
      </c>
      <c r="Q278" s="167"/>
      <c r="R278" s="168">
        <f>SUM(R279:R286)</f>
        <v>0</v>
      </c>
      <c r="S278" s="167"/>
      <c r="T278" s="169">
        <f>SUM(T279:T286)</f>
        <v>0</v>
      </c>
      <c r="AR278" s="170" t="s">
        <v>314</v>
      </c>
      <c r="AT278" s="171" t="s">
        <v>68</v>
      </c>
      <c r="AU278" s="171" t="s">
        <v>77</v>
      </c>
      <c r="AY278" s="170" t="s">
        <v>310</v>
      </c>
      <c r="BK278" s="172">
        <f>SUM(BK279:BK286)</f>
        <v>0</v>
      </c>
    </row>
    <row r="279" spans="2:65" s="1" customFormat="1" ht="16.5" customHeight="1">
      <c r="B279" s="31"/>
      <c r="C279" s="175" t="s">
        <v>1115</v>
      </c>
      <c r="D279" s="175" t="s">
        <v>317</v>
      </c>
      <c r="E279" s="176" t="s">
        <v>861</v>
      </c>
      <c r="F279" s="177" t="s">
        <v>2314</v>
      </c>
      <c r="G279" s="178" t="s">
        <v>863</v>
      </c>
      <c r="H279" s="179">
        <v>20</v>
      </c>
      <c r="I279" s="180"/>
      <c r="J279" s="179">
        <f>ROUND(I279*H279,2)</f>
        <v>0</v>
      </c>
      <c r="K279" s="177" t="s">
        <v>402</v>
      </c>
      <c r="L279" s="35"/>
      <c r="M279" s="181" t="s">
        <v>1</v>
      </c>
      <c r="N279" s="182" t="s">
        <v>41</v>
      </c>
      <c r="O279" s="57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AR279" s="14" t="s">
        <v>314</v>
      </c>
      <c r="AT279" s="14" t="s">
        <v>317</v>
      </c>
      <c r="AU279" s="14" t="s">
        <v>106</v>
      </c>
      <c r="AY279" s="14" t="s">
        <v>310</v>
      </c>
      <c r="BE279" s="185">
        <f>IF(N279="základní",J279,0)</f>
        <v>0</v>
      </c>
      <c r="BF279" s="185">
        <f>IF(N279="snížená",J279,0)</f>
        <v>0</v>
      </c>
      <c r="BG279" s="185">
        <f>IF(N279="zákl. přenesená",J279,0)</f>
        <v>0</v>
      </c>
      <c r="BH279" s="185">
        <f>IF(N279="sníž. přenesená",J279,0)</f>
        <v>0</v>
      </c>
      <c r="BI279" s="185">
        <f>IF(N279="nulová",J279,0)</f>
        <v>0</v>
      </c>
      <c r="BJ279" s="14" t="s">
        <v>106</v>
      </c>
      <c r="BK279" s="185">
        <f>ROUND(I279*H279,2)</f>
        <v>0</v>
      </c>
      <c r="BL279" s="14" t="s">
        <v>314</v>
      </c>
      <c r="BM279" s="14" t="s">
        <v>4919</v>
      </c>
    </row>
    <row r="280" spans="2:51" s="11" customFormat="1" ht="11.25">
      <c r="B280" s="186"/>
      <c r="C280" s="187"/>
      <c r="D280" s="188" t="s">
        <v>325</v>
      </c>
      <c r="E280" s="189" t="s">
        <v>1119</v>
      </c>
      <c r="F280" s="190" t="s">
        <v>4920</v>
      </c>
      <c r="G280" s="187"/>
      <c r="H280" s="191">
        <v>20</v>
      </c>
      <c r="I280" s="192"/>
      <c r="J280" s="187"/>
      <c r="K280" s="187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325</v>
      </c>
      <c r="AU280" s="197" t="s">
        <v>106</v>
      </c>
      <c r="AV280" s="11" t="s">
        <v>106</v>
      </c>
      <c r="AW280" s="11" t="s">
        <v>31</v>
      </c>
      <c r="AX280" s="11" t="s">
        <v>77</v>
      </c>
      <c r="AY280" s="197" t="s">
        <v>310</v>
      </c>
    </row>
    <row r="281" spans="2:65" s="1" customFormat="1" ht="16.5" customHeight="1">
      <c r="B281" s="31"/>
      <c r="C281" s="208" t="s">
        <v>1121</v>
      </c>
      <c r="D281" s="208" t="s">
        <v>422</v>
      </c>
      <c r="E281" s="209" t="s">
        <v>4921</v>
      </c>
      <c r="F281" s="210" t="s">
        <v>4922</v>
      </c>
      <c r="G281" s="211" t="s">
        <v>720</v>
      </c>
      <c r="H281" s="212">
        <v>2</v>
      </c>
      <c r="I281" s="213"/>
      <c r="J281" s="212">
        <f>ROUND(I281*H281,2)</f>
        <v>0</v>
      </c>
      <c r="K281" s="210" t="s">
        <v>402</v>
      </c>
      <c r="L281" s="214"/>
      <c r="M281" s="215" t="s">
        <v>1</v>
      </c>
      <c r="N281" s="216" t="s">
        <v>41</v>
      </c>
      <c r="O281" s="57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AR281" s="14" t="s">
        <v>391</v>
      </c>
      <c r="AT281" s="14" t="s">
        <v>422</v>
      </c>
      <c r="AU281" s="14" t="s">
        <v>106</v>
      </c>
      <c r="AY281" s="14" t="s">
        <v>310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4" t="s">
        <v>106</v>
      </c>
      <c r="BK281" s="185">
        <f>ROUND(I281*H281,2)</f>
        <v>0</v>
      </c>
      <c r="BL281" s="14" t="s">
        <v>314</v>
      </c>
      <c r="BM281" s="14" t="s">
        <v>4923</v>
      </c>
    </row>
    <row r="282" spans="2:51" s="11" customFormat="1" ht="11.25">
      <c r="B282" s="186"/>
      <c r="C282" s="187"/>
      <c r="D282" s="188" t="s">
        <v>325</v>
      </c>
      <c r="E282" s="189" t="s">
        <v>1125</v>
      </c>
      <c r="F282" s="190" t="s">
        <v>106</v>
      </c>
      <c r="G282" s="187"/>
      <c r="H282" s="191">
        <v>2</v>
      </c>
      <c r="I282" s="192"/>
      <c r="J282" s="187"/>
      <c r="K282" s="187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325</v>
      </c>
      <c r="AU282" s="197" t="s">
        <v>106</v>
      </c>
      <c r="AV282" s="11" t="s">
        <v>106</v>
      </c>
      <c r="AW282" s="11" t="s">
        <v>31</v>
      </c>
      <c r="AX282" s="11" t="s">
        <v>77</v>
      </c>
      <c r="AY282" s="197" t="s">
        <v>310</v>
      </c>
    </row>
    <row r="283" spans="2:65" s="1" customFormat="1" ht="16.5" customHeight="1">
      <c r="B283" s="31"/>
      <c r="C283" s="208" t="s">
        <v>1126</v>
      </c>
      <c r="D283" s="208" t="s">
        <v>422</v>
      </c>
      <c r="E283" s="209" t="s">
        <v>868</v>
      </c>
      <c r="F283" s="210" t="s">
        <v>869</v>
      </c>
      <c r="G283" s="211" t="s">
        <v>320</v>
      </c>
      <c r="H283" s="212">
        <v>5</v>
      </c>
      <c r="I283" s="213"/>
      <c r="J283" s="212">
        <f>ROUND(I283*H283,2)</f>
        <v>0</v>
      </c>
      <c r="K283" s="210" t="s">
        <v>402</v>
      </c>
      <c r="L283" s="214"/>
      <c r="M283" s="215" t="s">
        <v>1</v>
      </c>
      <c r="N283" s="216" t="s">
        <v>41</v>
      </c>
      <c r="O283" s="57"/>
      <c r="P283" s="183">
        <f>O283*H283</f>
        <v>0</v>
      </c>
      <c r="Q283" s="183">
        <v>0</v>
      </c>
      <c r="R283" s="183">
        <f>Q283*H283</f>
        <v>0</v>
      </c>
      <c r="S283" s="183">
        <v>0</v>
      </c>
      <c r="T283" s="184">
        <f>S283*H283</f>
        <v>0</v>
      </c>
      <c r="AR283" s="14" t="s">
        <v>391</v>
      </c>
      <c r="AT283" s="14" t="s">
        <v>422</v>
      </c>
      <c r="AU283" s="14" t="s">
        <v>106</v>
      </c>
      <c r="AY283" s="14" t="s">
        <v>310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14" t="s">
        <v>106</v>
      </c>
      <c r="BK283" s="185">
        <f>ROUND(I283*H283,2)</f>
        <v>0</v>
      </c>
      <c r="BL283" s="14" t="s">
        <v>314</v>
      </c>
      <c r="BM283" s="14" t="s">
        <v>4924</v>
      </c>
    </row>
    <row r="284" spans="2:51" s="11" customFormat="1" ht="11.25">
      <c r="B284" s="186"/>
      <c r="C284" s="187"/>
      <c r="D284" s="188" t="s">
        <v>325</v>
      </c>
      <c r="E284" s="189" t="s">
        <v>1131</v>
      </c>
      <c r="F284" s="190" t="s">
        <v>4925</v>
      </c>
      <c r="G284" s="187"/>
      <c r="H284" s="191">
        <v>5</v>
      </c>
      <c r="I284" s="192"/>
      <c r="J284" s="187"/>
      <c r="K284" s="187"/>
      <c r="L284" s="193"/>
      <c r="M284" s="194"/>
      <c r="N284" s="195"/>
      <c r="O284" s="195"/>
      <c r="P284" s="195"/>
      <c r="Q284" s="195"/>
      <c r="R284" s="195"/>
      <c r="S284" s="195"/>
      <c r="T284" s="196"/>
      <c r="AT284" s="197" t="s">
        <v>325</v>
      </c>
      <c r="AU284" s="197" t="s">
        <v>106</v>
      </c>
      <c r="AV284" s="11" t="s">
        <v>106</v>
      </c>
      <c r="AW284" s="11" t="s">
        <v>31</v>
      </c>
      <c r="AX284" s="11" t="s">
        <v>77</v>
      </c>
      <c r="AY284" s="197" t="s">
        <v>310</v>
      </c>
    </row>
    <row r="285" spans="2:65" s="1" customFormat="1" ht="16.5" customHeight="1">
      <c r="B285" s="31"/>
      <c r="C285" s="208" t="s">
        <v>1132</v>
      </c>
      <c r="D285" s="208" t="s">
        <v>422</v>
      </c>
      <c r="E285" s="209" t="s">
        <v>874</v>
      </c>
      <c r="F285" s="210" t="s">
        <v>4926</v>
      </c>
      <c r="G285" s="211" t="s">
        <v>863</v>
      </c>
      <c r="H285" s="212">
        <v>100</v>
      </c>
      <c r="I285" s="213"/>
      <c r="J285" s="212">
        <f>ROUND(I285*H285,2)</f>
        <v>0</v>
      </c>
      <c r="K285" s="210" t="s">
        <v>402</v>
      </c>
      <c r="L285" s="214"/>
      <c r="M285" s="215" t="s">
        <v>1</v>
      </c>
      <c r="N285" s="216" t="s">
        <v>41</v>
      </c>
      <c r="O285" s="57"/>
      <c r="P285" s="183">
        <f>O285*H285</f>
        <v>0</v>
      </c>
      <c r="Q285" s="183">
        <v>0</v>
      </c>
      <c r="R285" s="183">
        <f>Q285*H285</f>
        <v>0</v>
      </c>
      <c r="S285" s="183">
        <v>0</v>
      </c>
      <c r="T285" s="184">
        <f>S285*H285</f>
        <v>0</v>
      </c>
      <c r="AR285" s="14" t="s">
        <v>391</v>
      </c>
      <c r="AT285" s="14" t="s">
        <v>422</v>
      </c>
      <c r="AU285" s="14" t="s">
        <v>106</v>
      </c>
      <c r="AY285" s="14" t="s">
        <v>310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4" t="s">
        <v>106</v>
      </c>
      <c r="BK285" s="185">
        <f>ROUND(I285*H285,2)</f>
        <v>0</v>
      </c>
      <c r="BL285" s="14" t="s">
        <v>314</v>
      </c>
      <c r="BM285" s="14" t="s">
        <v>4927</v>
      </c>
    </row>
    <row r="286" spans="2:51" s="11" customFormat="1" ht="11.25">
      <c r="B286" s="186"/>
      <c r="C286" s="187"/>
      <c r="D286" s="188" t="s">
        <v>325</v>
      </c>
      <c r="E286" s="189" t="s">
        <v>1136</v>
      </c>
      <c r="F286" s="190" t="s">
        <v>4928</v>
      </c>
      <c r="G286" s="187"/>
      <c r="H286" s="191">
        <v>100</v>
      </c>
      <c r="I286" s="192"/>
      <c r="J286" s="187"/>
      <c r="K286" s="187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325</v>
      </c>
      <c r="AU286" s="197" t="s">
        <v>106</v>
      </c>
      <c r="AV286" s="11" t="s">
        <v>106</v>
      </c>
      <c r="AW286" s="11" t="s">
        <v>31</v>
      </c>
      <c r="AX286" s="11" t="s">
        <v>77</v>
      </c>
      <c r="AY286" s="197" t="s">
        <v>310</v>
      </c>
    </row>
    <row r="287" spans="2:63" s="10" customFormat="1" ht="25.9" customHeight="1">
      <c r="B287" s="159"/>
      <c r="C287" s="160"/>
      <c r="D287" s="161" t="s">
        <v>68</v>
      </c>
      <c r="E287" s="162" t="s">
        <v>422</v>
      </c>
      <c r="F287" s="162" t="s">
        <v>1875</v>
      </c>
      <c r="G287" s="160"/>
      <c r="H287" s="160"/>
      <c r="I287" s="163"/>
      <c r="J287" s="164">
        <f>BK287</f>
        <v>0</v>
      </c>
      <c r="K287" s="160"/>
      <c r="L287" s="165"/>
      <c r="M287" s="166"/>
      <c r="N287" s="167"/>
      <c r="O287" s="167"/>
      <c r="P287" s="168">
        <f>P288</f>
        <v>0</v>
      </c>
      <c r="Q287" s="167"/>
      <c r="R287" s="168">
        <f>R288</f>
        <v>0.0104025</v>
      </c>
      <c r="S287" s="167"/>
      <c r="T287" s="169">
        <f>T288</f>
        <v>0</v>
      </c>
      <c r="AR287" s="170" t="s">
        <v>344</v>
      </c>
      <c r="AT287" s="171" t="s">
        <v>68</v>
      </c>
      <c r="AU287" s="171" t="s">
        <v>69</v>
      </c>
      <c r="AY287" s="170" t="s">
        <v>310</v>
      </c>
      <c r="BK287" s="172">
        <f>BK288</f>
        <v>0</v>
      </c>
    </row>
    <row r="288" spans="2:63" s="10" customFormat="1" ht="22.9" customHeight="1">
      <c r="B288" s="159"/>
      <c r="C288" s="160"/>
      <c r="D288" s="161" t="s">
        <v>68</v>
      </c>
      <c r="E288" s="173" t="s">
        <v>1876</v>
      </c>
      <c r="F288" s="173" t="s">
        <v>2317</v>
      </c>
      <c r="G288" s="160"/>
      <c r="H288" s="160"/>
      <c r="I288" s="163"/>
      <c r="J288" s="174">
        <f>BK288</f>
        <v>0</v>
      </c>
      <c r="K288" s="160"/>
      <c r="L288" s="165"/>
      <c r="M288" s="166"/>
      <c r="N288" s="167"/>
      <c r="O288" s="167"/>
      <c r="P288" s="168">
        <f>SUM(P289:P360)</f>
        <v>0</v>
      </c>
      <c r="Q288" s="167"/>
      <c r="R288" s="168">
        <f>SUM(R289:R360)</f>
        <v>0.0104025</v>
      </c>
      <c r="S288" s="167"/>
      <c r="T288" s="169">
        <f>SUM(T289:T360)</f>
        <v>0</v>
      </c>
      <c r="AR288" s="170" t="s">
        <v>314</v>
      </c>
      <c r="AT288" s="171" t="s">
        <v>68</v>
      </c>
      <c r="AU288" s="171" t="s">
        <v>77</v>
      </c>
      <c r="AY288" s="170" t="s">
        <v>310</v>
      </c>
      <c r="BK288" s="172">
        <f>SUM(BK289:BK360)</f>
        <v>0</v>
      </c>
    </row>
    <row r="289" spans="2:65" s="1" customFormat="1" ht="22.5" customHeight="1">
      <c r="B289" s="31"/>
      <c r="C289" s="175" t="s">
        <v>1137</v>
      </c>
      <c r="D289" s="175" t="s">
        <v>317</v>
      </c>
      <c r="E289" s="176" t="s">
        <v>2318</v>
      </c>
      <c r="F289" s="177" t="s">
        <v>2319</v>
      </c>
      <c r="G289" s="178" t="s">
        <v>422</v>
      </c>
      <c r="H289" s="179">
        <v>63</v>
      </c>
      <c r="I289" s="180"/>
      <c r="J289" s="179">
        <f>ROUND(I289*H289,2)</f>
        <v>0</v>
      </c>
      <c r="K289" s="177" t="s">
        <v>402</v>
      </c>
      <c r="L289" s="35"/>
      <c r="M289" s="181" t="s">
        <v>1</v>
      </c>
      <c r="N289" s="182" t="s">
        <v>41</v>
      </c>
      <c r="O289" s="57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AR289" s="14" t="s">
        <v>314</v>
      </c>
      <c r="AT289" s="14" t="s">
        <v>317</v>
      </c>
      <c r="AU289" s="14" t="s">
        <v>106</v>
      </c>
      <c r="AY289" s="14" t="s">
        <v>310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4" t="s">
        <v>106</v>
      </c>
      <c r="BK289" s="185">
        <f>ROUND(I289*H289,2)</f>
        <v>0</v>
      </c>
      <c r="BL289" s="14" t="s">
        <v>314</v>
      </c>
      <c r="BM289" s="14" t="s">
        <v>4929</v>
      </c>
    </row>
    <row r="290" spans="2:51" s="11" customFormat="1" ht="11.25">
      <c r="B290" s="186"/>
      <c r="C290" s="187"/>
      <c r="D290" s="188" t="s">
        <v>325</v>
      </c>
      <c r="E290" s="189" t="s">
        <v>1141</v>
      </c>
      <c r="F290" s="190" t="s">
        <v>4930</v>
      </c>
      <c r="G290" s="187"/>
      <c r="H290" s="191">
        <v>63</v>
      </c>
      <c r="I290" s="192"/>
      <c r="J290" s="187"/>
      <c r="K290" s="187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325</v>
      </c>
      <c r="AU290" s="197" t="s">
        <v>106</v>
      </c>
      <c r="AV290" s="11" t="s">
        <v>106</v>
      </c>
      <c r="AW290" s="11" t="s">
        <v>31</v>
      </c>
      <c r="AX290" s="11" t="s">
        <v>77</v>
      </c>
      <c r="AY290" s="197" t="s">
        <v>310</v>
      </c>
    </row>
    <row r="291" spans="2:65" s="1" customFormat="1" ht="22.5" customHeight="1">
      <c r="B291" s="31"/>
      <c r="C291" s="175" t="s">
        <v>1142</v>
      </c>
      <c r="D291" s="175" t="s">
        <v>317</v>
      </c>
      <c r="E291" s="176" t="s">
        <v>2322</v>
      </c>
      <c r="F291" s="177" t="s">
        <v>2323</v>
      </c>
      <c r="G291" s="178" t="s">
        <v>422</v>
      </c>
      <c r="H291" s="179">
        <v>11</v>
      </c>
      <c r="I291" s="180"/>
      <c r="J291" s="179">
        <f>ROUND(I291*H291,2)</f>
        <v>0</v>
      </c>
      <c r="K291" s="177" t="s">
        <v>402</v>
      </c>
      <c r="L291" s="35"/>
      <c r="M291" s="181" t="s">
        <v>1</v>
      </c>
      <c r="N291" s="182" t="s">
        <v>41</v>
      </c>
      <c r="O291" s="57"/>
      <c r="P291" s="183">
        <f>O291*H291</f>
        <v>0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AR291" s="14" t="s">
        <v>314</v>
      </c>
      <c r="AT291" s="14" t="s">
        <v>317</v>
      </c>
      <c r="AU291" s="14" t="s">
        <v>106</v>
      </c>
      <c r="AY291" s="14" t="s">
        <v>310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4" t="s">
        <v>106</v>
      </c>
      <c r="BK291" s="185">
        <f>ROUND(I291*H291,2)</f>
        <v>0</v>
      </c>
      <c r="BL291" s="14" t="s">
        <v>314</v>
      </c>
      <c r="BM291" s="14" t="s">
        <v>4931</v>
      </c>
    </row>
    <row r="292" spans="2:51" s="11" customFormat="1" ht="11.25">
      <c r="B292" s="186"/>
      <c r="C292" s="187"/>
      <c r="D292" s="188" t="s">
        <v>325</v>
      </c>
      <c r="E292" s="189" t="s">
        <v>1146</v>
      </c>
      <c r="F292" s="190" t="s">
        <v>4932</v>
      </c>
      <c r="G292" s="187"/>
      <c r="H292" s="191">
        <v>11</v>
      </c>
      <c r="I292" s="192"/>
      <c r="J292" s="187"/>
      <c r="K292" s="187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325</v>
      </c>
      <c r="AU292" s="197" t="s">
        <v>106</v>
      </c>
      <c r="AV292" s="11" t="s">
        <v>106</v>
      </c>
      <c r="AW292" s="11" t="s">
        <v>31</v>
      </c>
      <c r="AX292" s="11" t="s">
        <v>77</v>
      </c>
      <c r="AY292" s="197" t="s">
        <v>310</v>
      </c>
    </row>
    <row r="293" spans="2:65" s="1" customFormat="1" ht="22.5" customHeight="1">
      <c r="B293" s="31"/>
      <c r="C293" s="175" t="s">
        <v>1147</v>
      </c>
      <c r="D293" s="175" t="s">
        <v>317</v>
      </c>
      <c r="E293" s="176" t="s">
        <v>2326</v>
      </c>
      <c r="F293" s="177" t="s">
        <v>2327</v>
      </c>
      <c r="G293" s="178" t="s">
        <v>1084</v>
      </c>
      <c r="H293" s="179">
        <v>14</v>
      </c>
      <c r="I293" s="180"/>
      <c r="J293" s="179">
        <f>ROUND(I293*H293,2)</f>
        <v>0</v>
      </c>
      <c r="K293" s="177" t="s">
        <v>402</v>
      </c>
      <c r="L293" s="35"/>
      <c r="M293" s="181" t="s">
        <v>1</v>
      </c>
      <c r="N293" s="182" t="s">
        <v>41</v>
      </c>
      <c r="O293" s="57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AR293" s="14" t="s">
        <v>314</v>
      </c>
      <c r="AT293" s="14" t="s">
        <v>317</v>
      </c>
      <c r="AU293" s="14" t="s">
        <v>106</v>
      </c>
      <c r="AY293" s="14" t="s">
        <v>310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4" t="s">
        <v>106</v>
      </c>
      <c r="BK293" s="185">
        <f>ROUND(I293*H293,2)</f>
        <v>0</v>
      </c>
      <c r="BL293" s="14" t="s">
        <v>314</v>
      </c>
      <c r="BM293" s="14" t="s">
        <v>4933</v>
      </c>
    </row>
    <row r="294" spans="2:51" s="11" customFormat="1" ht="11.25">
      <c r="B294" s="186"/>
      <c r="C294" s="187"/>
      <c r="D294" s="188" t="s">
        <v>325</v>
      </c>
      <c r="E294" s="189" t="s">
        <v>1151</v>
      </c>
      <c r="F294" s="190" t="s">
        <v>4934</v>
      </c>
      <c r="G294" s="187"/>
      <c r="H294" s="191">
        <v>14</v>
      </c>
      <c r="I294" s="192"/>
      <c r="J294" s="187"/>
      <c r="K294" s="187"/>
      <c r="L294" s="193"/>
      <c r="M294" s="194"/>
      <c r="N294" s="195"/>
      <c r="O294" s="195"/>
      <c r="P294" s="195"/>
      <c r="Q294" s="195"/>
      <c r="R294" s="195"/>
      <c r="S294" s="195"/>
      <c r="T294" s="196"/>
      <c r="AT294" s="197" t="s">
        <v>325</v>
      </c>
      <c r="AU294" s="197" t="s">
        <v>106</v>
      </c>
      <c r="AV294" s="11" t="s">
        <v>106</v>
      </c>
      <c r="AW294" s="11" t="s">
        <v>31</v>
      </c>
      <c r="AX294" s="11" t="s">
        <v>77</v>
      </c>
      <c r="AY294" s="197" t="s">
        <v>310</v>
      </c>
    </row>
    <row r="295" spans="2:65" s="1" customFormat="1" ht="22.5" customHeight="1">
      <c r="B295" s="31"/>
      <c r="C295" s="175" t="s">
        <v>1152</v>
      </c>
      <c r="D295" s="175" t="s">
        <v>317</v>
      </c>
      <c r="E295" s="176" t="s">
        <v>2330</v>
      </c>
      <c r="F295" s="177" t="s">
        <v>2331</v>
      </c>
      <c r="G295" s="178" t="s">
        <v>1084</v>
      </c>
      <c r="H295" s="179">
        <v>216</v>
      </c>
      <c r="I295" s="180"/>
      <c r="J295" s="179">
        <f>ROUND(I295*H295,2)</f>
        <v>0</v>
      </c>
      <c r="K295" s="177" t="s">
        <v>321</v>
      </c>
      <c r="L295" s="35"/>
      <c r="M295" s="181" t="s">
        <v>1</v>
      </c>
      <c r="N295" s="182" t="s">
        <v>41</v>
      </c>
      <c r="O295" s="57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AR295" s="14" t="s">
        <v>314</v>
      </c>
      <c r="AT295" s="14" t="s">
        <v>317</v>
      </c>
      <c r="AU295" s="14" t="s">
        <v>106</v>
      </c>
      <c r="AY295" s="14" t="s">
        <v>310</v>
      </c>
      <c r="BE295" s="185">
        <f>IF(N295="základní",J295,0)</f>
        <v>0</v>
      </c>
      <c r="BF295" s="185">
        <f>IF(N295="snížená",J295,0)</f>
        <v>0</v>
      </c>
      <c r="BG295" s="185">
        <f>IF(N295="zákl. přenesená",J295,0)</f>
        <v>0</v>
      </c>
      <c r="BH295" s="185">
        <f>IF(N295="sníž. přenesená",J295,0)</f>
        <v>0</v>
      </c>
      <c r="BI295" s="185">
        <f>IF(N295="nulová",J295,0)</f>
        <v>0</v>
      </c>
      <c r="BJ295" s="14" t="s">
        <v>106</v>
      </c>
      <c r="BK295" s="185">
        <f>ROUND(I295*H295,2)</f>
        <v>0</v>
      </c>
      <c r="BL295" s="14" t="s">
        <v>314</v>
      </c>
      <c r="BM295" s="14" t="s">
        <v>4935</v>
      </c>
    </row>
    <row r="296" spans="2:51" s="11" customFormat="1" ht="11.25">
      <c r="B296" s="186"/>
      <c r="C296" s="187"/>
      <c r="D296" s="188" t="s">
        <v>325</v>
      </c>
      <c r="E296" s="189" t="s">
        <v>1156</v>
      </c>
      <c r="F296" s="190" t="s">
        <v>4936</v>
      </c>
      <c r="G296" s="187"/>
      <c r="H296" s="191">
        <v>216</v>
      </c>
      <c r="I296" s="192"/>
      <c r="J296" s="187"/>
      <c r="K296" s="187"/>
      <c r="L296" s="193"/>
      <c r="M296" s="194"/>
      <c r="N296" s="195"/>
      <c r="O296" s="195"/>
      <c r="P296" s="195"/>
      <c r="Q296" s="195"/>
      <c r="R296" s="195"/>
      <c r="S296" s="195"/>
      <c r="T296" s="196"/>
      <c r="AT296" s="197" t="s">
        <v>325</v>
      </c>
      <c r="AU296" s="197" t="s">
        <v>106</v>
      </c>
      <c r="AV296" s="11" t="s">
        <v>106</v>
      </c>
      <c r="AW296" s="11" t="s">
        <v>31</v>
      </c>
      <c r="AX296" s="11" t="s">
        <v>77</v>
      </c>
      <c r="AY296" s="197" t="s">
        <v>310</v>
      </c>
    </row>
    <row r="297" spans="2:65" s="1" customFormat="1" ht="16.5" customHeight="1">
      <c r="B297" s="31"/>
      <c r="C297" s="175" t="s">
        <v>1157</v>
      </c>
      <c r="D297" s="175" t="s">
        <v>317</v>
      </c>
      <c r="E297" s="176" t="s">
        <v>2334</v>
      </c>
      <c r="F297" s="177" t="s">
        <v>2335</v>
      </c>
      <c r="G297" s="178" t="s">
        <v>1084</v>
      </c>
      <c r="H297" s="179">
        <v>7</v>
      </c>
      <c r="I297" s="180"/>
      <c r="J297" s="179">
        <f>ROUND(I297*H297,2)</f>
        <v>0</v>
      </c>
      <c r="K297" s="177" t="s">
        <v>321</v>
      </c>
      <c r="L297" s="35"/>
      <c r="M297" s="181" t="s">
        <v>1</v>
      </c>
      <c r="N297" s="182" t="s">
        <v>41</v>
      </c>
      <c r="O297" s="57"/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AR297" s="14" t="s">
        <v>314</v>
      </c>
      <c r="AT297" s="14" t="s">
        <v>317</v>
      </c>
      <c r="AU297" s="14" t="s">
        <v>106</v>
      </c>
      <c r="AY297" s="14" t="s">
        <v>310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14" t="s">
        <v>106</v>
      </c>
      <c r="BK297" s="185">
        <f>ROUND(I297*H297,2)</f>
        <v>0</v>
      </c>
      <c r="BL297" s="14" t="s">
        <v>314</v>
      </c>
      <c r="BM297" s="14" t="s">
        <v>4937</v>
      </c>
    </row>
    <row r="298" spans="2:51" s="11" customFormat="1" ht="11.25">
      <c r="B298" s="186"/>
      <c r="C298" s="187"/>
      <c r="D298" s="188" t="s">
        <v>325</v>
      </c>
      <c r="E298" s="189" t="s">
        <v>1161</v>
      </c>
      <c r="F298" s="190" t="s">
        <v>3633</v>
      </c>
      <c r="G298" s="187"/>
      <c r="H298" s="191">
        <v>7</v>
      </c>
      <c r="I298" s="192"/>
      <c r="J298" s="187"/>
      <c r="K298" s="187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325</v>
      </c>
      <c r="AU298" s="197" t="s">
        <v>106</v>
      </c>
      <c r="AV298" s="11" t="s">
        <v>106</v>
      </c>
      <c r="AW298" s="11" t="s">
        <v>31</v>
      </c>
      <c r="AX298" s="11" t="s">
        <v>77</v>
      </c>
      <c r="AY298" s="197" t="s">
        <v>310</v>
      </c>
    </row>
    <row r="299" spans="2:65" s="1" customFormat="1" ht="16.5" customHeight="1">
      <c r="B299" s="31"/>
      <c r="C299" s="208" t="s">
        <v>1162</v>
      </c>
      <c r="D299" s="208" t="s">
        <v>422</v>
      </c>
      <c r="E299" s="209" t="s">
        <v>2338</v>
      </c>
      <c r="F299" s="210" t="s">
        <v>2339</v>
      </c>
      <c r="G299" s="211" t="s">
        <v>720</v>
      </c>
      <c r="H299" s="212">
        <v>14</v>
      </c>
      <c r="I299" s="213"/>
      <c r="J299" s="212">
        <f>ROUND(I299*H299,2)</f>
        <v>0</v>
      </c>
      <c r="K299" s="210" t="s">
        <v>402</v>
      </c>
      <c r="L299" s="214"/>
      <c r="M299" s="215" t="s">
        <v>1</v>
      </c>
      <c r="N299" s="216" t="s">
        <v>41</v>
      </c>
      <c r="O299" s="57"/>
      <c r="P299" s="183">
        <f>O299*H299</f>
        <v>0</v>
      </c>
      <c r="Q299" s="183">
        <v>0</v>
      </c>
      <c r="R299" s="183">
        <f>Q299*H299</f>
        <v>0</v>
      </c>
      <c r="S299" s="183">
        <v>0</v>
      </c>
      <c r="T299" s="184">
        <f>S299*H299</f>
        <v>0</v>
      </c>
      <c r="AR299" s="14" t="s">
        <v>391</v>
      </c>
      <c r="AT299" s="14" t="s">
        <v>422</v>
      </c>
      <c r="AU299" s="14" t="s">
        <v>106</v>
      </c>
      <c r="AY299" s="14" t="s">
        <v>310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4" t="s">
        <v>106</v>
      </c>
      <c r="BK299" s="185">
        <f>ROUND(I299*H299,2)</f>
        <v>0</v>
      </c>
      <c r="BL299" s="14" t="s">
        <v>314</v>
      </c>
      <c r="BM299" s="14" t="s">
        <v>4938</v>
      </c>
    </row>
    <row r="300" spans="2:51" s="11" customFormat="1" ht="11.25">
      <c r="B300" s="186"/>
      <c r="C300" s="187"/>
      <c r="D300" s="188" t="s">
        <v>325</v>
      </c>
      <c r="E300" s="189" t="s">
        <v>1166</v>
      </c>
      <c r="F300" s="190" t="s">
        <v>4939</v>
      </c>
      <c r="G300" s="187"/>
      <c r="H300" s="191">
        <v>14</v>
      </c>
      <c r="I300" s="192"/>
      <c r="J300" s="187"/>
      <c r="K300" s="187"/>
      <c r="L300" s="193"/>
      <c r="M300" s="194"/>
      <c r="N300" s="195"/>
      <c r="O300" s="195"/>
      <c r="P300" s="195"/>
      <c r="Q300" s="195"/>
      <c r="R300" s="195"/>
      <c r="S300" s="195"/>
      <c r="T300" s="196"/>
      <c r="AT300" s="197" t="s">
        <v>325</v>
      </c>
      <c r="AU300" s="197" t="s">
        <v>106</v>
      </c>
      <c r="AV300" s="11" t="s">
        <v>106</v>
      </c>
      <c r="AW300" s="11" t="s">
        <v>31</v>
      </c>
      <c r="AX300" s="11" t="s">
        <v>77</v>
      </c>
      <c r="AY300" s="197" t="s">
        <v>310</v>
      </c>
    </row>
    <row r="301" spans="2:65" s="1" customFormat="1" ht="16.5" customHeight="1">
      <c r="B301" s="31"/>
      <c r="C301" s="208" t="s">
        <v>1167</v>
      </c>
      <c r="D301" s="208" t="s">
        <v>422</v>
      </c>
      <c r="E301" s="209" t="s">
        <v>2342</v>
      </c>
      <c r="F301" s="210" t="s">
        <v>2343</v>
      </c>
      <c r="G301" s="211" t="s">
        <v>720</v>
      </c>
      <c r="H301" s="212">
        <v>8</v>
      </c>
      <c r="I301" s="213"/>
      <c r="J301" s="212">
        <f>ROUND(I301*H301,2)</f>
        <v>0</v>
      </c>
      <c r="K301" s="210" t="s">
        <v>402</v>
      </c>
      <c r="L301" s="214"/>
      <c r="M301" s="215" t="s">
        <v>1</v>
      </c>
      <c r="N301" s="216" t="s">
        <v>41</v>
      </c>
      <c r="O301" s="57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AR301" s="14" t="s">
        <v>391</v>
      </c>
      <c r="AT301" s="14" t="s">
        <v>422</v>
      </c>
      <c r="AU301" s="14" t="s">
        <v>106</v>
      </c>
      <c r="AY301" s="14" t="s">
        <v>310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4" t="s">
        <v>106</v>
      </c>
      <c r="BK301" s="185">
        <f>ROUND(I301*H301,2)</f>
        <v>0</v>
      </c>
      <c r="BL301" s="14" t="s">
        <v>314</v>
      </c>
      <c r="BM301" s="14" t="s">
        <v>4940</v>
      </c>
    </row>
    <row r="302" spans="2:51" s="11" customFormat="1" ht="11.25">
      <c r="B302" s="186"/>
      <c r="C302" s="187"/>
      <c r="D302" s="188" t="s">
        <v>325</v>
      </c>
      <c r="E302" s="189" t="s">
        <v>1171</v>
      </c>
      <c r="F302" s="190" t="s">
        <v>3551</v>
      </c>
      <c r="G302" s="187"/>
      <c r="H302" s="191">
        <v>8</v>
      </c>
      <c r="I302" s="192"/>
      <c r="J302" s="187"/>
      <c r="K302" s="187"/>
      <c r="L302" s="193"/>
      <c r="M302" s="194"/>
      <c r="N302" s="195"/>
      <c r="O302" s="195"/>
      <c r="P302" s="195"/>
      <c r="Q302" s="195"/>
      <c r="R302" s="195"/>
      <c r="S302" s="195"/>
      <c r="T302" s="196"/>
      <c r="AT302" s="197" t="s">
        <v>325</v>
      </c>
      <c r="AU302" s="197" t="s">
        <v>106</v>
      </c>
      <c r="AV302" s="11" t="s">
        <v>106</v>
      </c>
      <c r="AW302" s="11" t="s">
        <v>31</v>
      </c>
      <c r="AX302" s="11" t="s">
        <v>77</v>
      </c>
      <c r="AY302" s="197" t="s">
        <v>310</v>
      </c>
    </row>
    <row r="303" spans="2:65" s="1" customFormat="1" ht="16.5" customHeight="1">
      <c r="B303" s="31"/>
      <c r="C303" s="208" t="s">
        <v>1172</v>
      </c>
      <c r="D303" s="208" t="s">
        <v>422</v>
      </c>
      <c r="E303" s="209" t="s">
        <v>2346</v>
      </c>
      <c r="F303" s="210" t="s">
        <v>2347</v>
      </c>
      <c r="G303" s="211" t="s">
        <v>720</v>
      </c>
      <c r="H303" s="212">
        <v>2</v>
      </c>
      <c r="I303" s="213"/>
      <c r="J303" s="212">
        <f>ROUND(I303*H303,2)</f>
        <v>0</v>
      </c>
      <c r="K303" s="210" t="s">
        <v>402</v>
      </c>
      <c r="L303" s="214"/>
      <c r="M303" s="215" t="s">
        <v>1</v>
      </c>
      <c r="N303" s="216" t="s">
        <v>41</v>
      </c>
      <c r="O303" s="57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AR303" s="14" t="s">
        <v>391</v>
      </c>
      <c r="AT303" s="14" t="s">
        <v>422</v>
      </c>
      <c r="AU303" s="14" t="s">
        <v>106</v>
      </c>
      <c r="AY303" s="14" t="s">
        <v>310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4" t="s">
        <v>106</v>
      </c>
      <c r="BK303" s="185">
        <f>ROUND(I303*H303,2)</f>
        <v>0</v>
      </c>
      <c r="BL303" s="14" t="s">
        <v>314</v>
      </c>
      <c r="BM303" s="14" t="s">
        <v>4941</v>
      </c>
    </row>
    <row r="304" spans="2:51" s="11" customFormat="1" ht="11.25">
      <c r="B304" s="186"/>
      <c r="C304" s="187"/>
      <c r="D304" s="188" t="s">
        <v>325</v>
      </c>
      <c r="E304" s="189" t="s">
        <v>1176</v>
      </c>
      <c r="F304" s="190" t="s">
        <v>106</v>
      </c>
      <c r="G304" s="187"/>
      <c r="H304" s="191">
        <v>2</v>
      </c>
      <c r="I304" s="192"/>
      <c r="J304" s="187"/>
      <c r="K304" s="187"/>
      <c r="L304" s="193"/>
      <c r="M304" s="194"/>
      <c r="N304" s="195"/>
      <c r="O304" s="195"/>
      <c r="P304" s="195"/>
      <c r="Q304" s="195"/>
      <c r="R304" s="195"/>
      <c r="S304" s="195"/>
      <c r="T304" s="196"/>
      <c r="AT304" s="197" t="s">
        <v>325</v>
      </c>
      <c r="AU304" s="197" t="s">
        <v>106</v>
      </c>
      <c r="AV304" s="11" t="s">
        <v>106</v>
      </c>
      <c r="AW304" s="11" t="s">
        <v>31</v>
      </c>
      <c r="AX304" s="11" t="s">
        <v>77</v>
      </c>
      <c r="AY304" s="197" t="s">
        <v>310</v>
      </c>
    </row>
    <row r="305" spans="2:65" s="1" customFormat="1" ht="16.5" customHeight="1">
      <c r="B305" s="31"/>
      <c r="C305" s="208" t="s">
        <v>1177</v>
      </c>
      <c r="D305" s="208" t="s">
        <v>422</v>
      </c>
      <c r="E305" s="209" t="s">
        <v>2349</v>
      </c>
      <c r="F305" s="210" t="s">
        <v>2350</v>
      </c>
      <c r="G305" s="211" t="s">
        <v>720</v>
      </c>
      <c r="H305" s="212">
        <v>1</v>
      </c>
      <c r="I305" s="213"/>
      <c r="J305" s="212">
        <f>ROUND(I305*H305,2)</f>
        <v>0</v>
      </c>
      <c r="K305" s="210" t="s">
        <v>402</v>
      </c>
      <c r="L305" s="214"/>
      <c r="M305" s="215" t="s">
        <v>1</v>
      </c>
      <c r="N305" s="216" t="s">
        <v>41</v>
      </c>
      <c r="O305" s="57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14" t="s">
        <v>391</v>
      </c>
      <c r="AT305" s="14" t="s">
        <v>422</v>
      </c>
      <c r="AU305" s="14" t="s">
        <v>106</v>
      </c>
      <c r="AY305" s="14" t="s">
        <v>310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4" t="s">
        <v>106</v>
      </c>
      <c r="BK305" s="185">
        <f>ROUND(I305*H305,2)</f>
        <v>0</v>
      </c>
      <c r="BL305" s="14" t="s">
        <v>314</v>
      </c>
      <c r="BM305" s="14" t="s">
        <v>4942</v>
      </c>
    </row>
    <row r="306" spans="2:51" s="11" customFormat="1" ht="11.25">
      <c r="B306" s="186"/>
      <c r="C306" s="187"/>
      <c r="D306" s="188" t="s">
        <v>325</v>
      </c>
      <c r="E306" s="189" t="s">
        <v>1181</v>
      </c>
      <c r="F306" s="190" t="s">
        <v>77</v>
      </c>
      <c r="G306" s="187"/>
      <c r="H306" s="191">
        <v>1</v>
      </c>
      <c r="I306" s="192"/>
      <c r="J306" s="187"/>
      <c r="K306" s="187"/>
      <c r="L306" s="193"/>
      <c r="M306" s="194"/>
      <c r="N306" s="195"/>
      <c r="O306" s="195"/>
      <c r="P306" s="195"/>
      <c r="Q306" s="195"/>
      <c r="R306" s="195"/>
      <c r="S306" s="195"/>
      <c r="T306" s="196"/>
      <c r="AT306" s="197" t="s">
        <v>325</v>
      </c>
      <c r="AU306" s="197" t="s">
        <v>106</v>
      </c>
      <c r="AV306" s="11" t="s">
        <v>106</v>
      </c>
      <c r="AW306" s="11" t="s">
        <v>31</v>
      </c>
      <c r="AX306" s="11" t="s">
        <v>77</v>
      </c>
      <c r="AY306" s="197" t="s">
        <v>310</v>
      </c>
    </row>
    <row r="307" spans="2:65" s="1" customFormat="1" ht="16.5" customHeight="1">
      <c r="B307" s="31"/>
      <c r="C307" s="208" t="s">
        <v>1182</v>
      </c>
      <c r="D307" s="208" t="s">
        <v>422</v>
      </c>
      <c r="E307" s="209" t="s">
        <v>2352</v>
      </c>
      <c r="F307" s="210" t="s">
        <v>2353</v>
      </c>
      <c r="G307" s="211" t="s">
        <v>720</v>
      </c>
      <c r="H307" s="212">
        <v>6</v>
      </c>
      <c r="I307" s="213"/>
      <c r="J307" s="212">
        <f>ROUND(I307*H307,2)</f>
        <v>0</v>
      </c>
      <c r="K307" s="210" t="s">
        <v>402</v>
      </c>
      <c r="L307" s="214"/>
      <c r="M307" s="215" t="s">
        <v>1</v>
      </c>
      <c r="N307" s="216" t="s">
        <v>41</v>
      </c>
      <c r="O307" s="57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AR307" s="14" t="s">
        <v>391</v>
      </c>
      <c r="AT307" s="14" t="s">
        <v>422</v>
      </c>
      <c r="AU307" s="14" t="s">
        <v>106</v>
      </c>
      <c r="AY307" s="14" t="s">
        <v>310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4" t="s">
        <v>106</v>
      </c>
      <c r="BK307" s="185">
        <f>ROUND(I307*H307,2)</f>
        <v>0</v>
      </c>
      <c r="BL307" s="14" t="s">
        <v>314</v>
      </c>
      <c r="BM307" s="14" t="s">
        <v>4943</v>
      </c>
    </row>
    <row r="308" spans="2:51" s="11" customFormat="1" ht="11.25">
      <c r="B308" s="186"/>
      <c r="C308" s="187"/>
      <c r="D308" s="188" t="s">
        <v>325</v>
      </c>
      <c r="E308" s="189" t="s">
        <v>1186</v>
      </c>
      <c r="F308" s="190" t="s">
        <v>1114</v>
      </c>
      <c r="G308" s="187"/>
      <c r="H308" s="191">
        <v>6</v>
      </c>
      <c r="I308" s="192"/>
      <c r="J308" s="187"/>
      <c r="K308" s="187"/>
      <c r="L308" s="193"/>
      <c r="M308" s="194"/>
      <c r="N308" s="195"/>
      <c r="O308" s="195"/>
      <c r="P308" s="195"/>
      <c r="Q308" s="195"/>
      <c r="R308" s="195"/>
      <c r="S308" s="195"/>
      <c r="T308" s="196"/>
      <c r="AT308" s="197" t="s">
        <v>325</v>
      </c>
      <c r="AU308" s="197" t="s">
        <v>106</v>
      </c>
      <c r="AV308" s="11" t="s">
        <v>106</v>
      </c>
      <c r="AW308" s="11" t="s">
        <v>31</v>
      </c>
      <c r="AX308" s="11" t="s">
        <v>77</v>
      </c>
      <c r="AY308" s="197" t="s">
        <v>310</v>
      </c>
    </row>
    <row r="309" spans="2:65" s="1" customFormat="1" ht="16.5" customHeight="1">
      <c r="B309" s="31"/>
      <c r="C309" s="208" t="s">
        <v>1187</v>
      </c>
      <c r="D309" s="208" t="s">
        <v>422</v>
      </c>
      <c r="E309" s="209" t="s">
        <v>2355</v>
      </c>
      <c r="F309" s="210" t="s">
        <v>2356</v>
      </c>
      <c r="G309" s="211" t="s">
        <v>720</v>
      </c>
      <c r="H309" s="212">
        <v>6</v>
      </c>
      <c r="I309" s="213"/>
      <c r="J309" s="212">
        <f>ROUND(I309*H309,2)</f>
        <v>0</v>
      </c>
      <c r="K309" s="210" t="s">
        <v>402</v>
      </c>
      <c r="L309" s="214"/>
      <c r="M309" s="215" t="s">
        <v>1</v>
      </c>
      <c r="N309" s="216" t="s">
        <v>41</v>
      </c>
      <c r="O309" s="57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AR309" s="14" t="s">
        <v>391</v>
      </c>
      <c r="AT309" s="14" t="s">
        <v>422</v>
      </c>
      <c r="AU309" s="14" t="s">
        <v>106</v>
      </c>
      <c r="AY309" s="14" t="s">
        <v>310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4" t="s">
        <v>106</v>
      </c>
      <c r="BK309" s="185">
        <f>ROUND(I309*H309,2)</f>
        <v>0</v>
      </c>
      <c r="BL309" s="14" t="s">
        <v>314</v>
      </c>
      <c r="BM309" s="14" t="s">
        <v>4944</v>
      </c>
    </row>
    <row r="310" spans="2:51" s="11" customFormat="1" ht="11.25">
      <c r="B310" s="186"/>
      <c r="C310" s="187"/>
      <c r="D310" s="188" t="s">
        <v>325</v>
      </c>
      <c r="E310" s="189" t="s">
        <v>2361</v>
      </c>
      <c r="F310" s="190" t="s">
        <v>1114</v>
      </c>
      <c r="G310" s="187"/>
      <c r="H310" s="191">
        <v>6</v>
      </c>
      <c r="I310" s="192"/>
      <c r="J310" s="187"/>
      <c r="K310" s="187"/>
      <c r="L310" s="193"/>
      <c r="M310" s="194"/>
      <c r="N310" s="195"/>
      <c r="O310" s="195"/>
      <c r="P310" s="195"/>
      <c r="Q310" s="195"/>
      <c r="R310" s="195"/>
      <c r="S310" s="195"/>
      <c r="T310" s="196"/>
      <c r="AT310" s="197" t="s">
        <v>325</v>
      </c>
      <c r="AU310" s="197" t="s">
        <v>106</v>
      </c>
      <c r="AV310" s="11" t="s">
        <v>106</v>
      </c>
      <c r="AW310" s="11" t="s">
        <v>31</v>
      </c>
      <c r="AX310" s="11" t="s">
        <v>77</v>
      </c>
      <c r="AY310" s="197" t="s">
        <v>310</v>
      </c>
    </row>
    <row r="311" spans="2:65" s="1" customFormat="1" ht="16.5" customHeight="1">
      <c r="B311" s="31"/>
      <c r="C311" s="208" t="s">
        <v>1191</v>
      </c>
      <c r="D311" s="208" t="s">
        <v>422</v>
      </c>
      <c r="E311" s="209" t="s">
        <v>2358</v>
      </c>
      <c r="F311" s="210" t="s">
        <v>2359</v>
      </c>
      <c r="G311" s="211" t="s">
        <v>720</v>
      </c>
      <c r="H311" s="212">
        <v>2</v>
      </c>
      <c r="I311" s="213"/>
      <c r="J311" s="212">
        <f>ROUND(I311*H311,2)</f>
        <v>0</v>
      </c>
      <c r="K311" s="210" t="s">
        <v>402</v>
      </c>
      <c r="L311" s="214"/>
      <c r="M311" s="215" t="s">
        <v>1</v>
      </c>
      <c r="N311" s="216" t="s">
        <v>41</v>
      </c>
      <c r="O311" s="57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AR311" s="14" t="s">
        <v>391</v>
      </c>
      <c r="AT311" s="14" t="s">
        <v>422</v>
      </c>
      <c r="AU311" s="14" t="s">
        <v>106</v>
      </c>
      <c r="AY311" s="14" t="s">
        <v>310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4" t="s">
        <v>106</v>
      </c>
      <c r="BK311" s="185">
        <f>ROUND(I311*H311,2)</f>
        <v>0</v>
      </c>
      <c r="BL311" s="14" t="s">
        <v>314</v>
      </c>
      <c r="BM311" s="14" t="s">
        <v>4945</v>
      </c>
    </row>
    <row r="312" spans="2:51" s="11" customFormat="1" ht="11.25">
      <c r="B312" s="186"/>
      <c r="C312" s="187"/>
      <c r="D312" s="188" t="s">
        <v>325</v>
      </c>
      <c r="E312" s="189" t="s">
        <v>2365</v>
      </c>
      <c r="F312" s="190" t="s">
        <v>106</v>
      </c>
      <c r="G312" s="187"/>
      <c r="H312" s="191">
        <v>2</v>
      </c>
      <c r="I312" s="192"/>
      <c r="J312" s="187"/>
      <c r="K312" s="187"/>
      <c r="L312" s="193"/>
      <c r="M312" s="194"/>
      <c r="N312" s="195"/>
      <c r="O312" s="195"/>
      <c r="P312" s="195"/>
      <c r="Q312" s="195"/>
      <c r="R312" s="195"/>
      <c r="S312" s="195"/>
      <c r="T312" s="196"/>
      <c r="AT312" s="197" t="s">
        <v>325</v>
      </c>
      <c r="AU312" s="197" t="s">
        <v>106</v>
      </c>
      <c r="AV312" s="11" t="s">
        <v>106</v>
      </c>
      <c r="AW312" s="11" t="s">
        <v>31</v>
      </c>
      <c r="AX312" s="11" t="s">
        <v>77</v>
      </c>
      <c r="AY312" s="197" t="s">
        <v>310</v>
      </c>
    </row>
    <row r="313" spans="2:65" s="1" customFormat="1" ht="16.5" customHeight="1">
      <c r="B313" s="31"/>
      <c r="C313" s="208" t="s">
        <v>1197</v>
      </c>
      <c r="D313" s="208" t="s">
        <v>422</v>
      </c>
      <c r="E313" s="209" t="s">
        <v>2362</v>
      </c>
      <c r="F313" s="210" t="s">
        <v>2363</v>
      </c>
      <c r="G313" s="211" t="s">
        <v>720</v>
      </c>
      <c r="H313" s="212">
        <v>1</v>
      </c>
      <c r="I313" s="213"/>
      <c r="J313" s="212">
        <f>ROUND(I313*H313,2)</f>
        <v>0</v>
      </c>
      <c r="K313" s="210" t="s">
        <v>402</v>
      </c>
      <c r="L313" s="214"/>
      <c r="M313" s="215" t="s">
        <v>1</v>
      </c>
      <c r="N313" s="216" t="s">
        <v>41</v>
      </c>
      <c r="O313" s="57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AR313" s="14" t="s">
        <v>391</v>
      </c>
      <c r="AT313" s="14" t="s">
        <v>422</v>
      </c>
      <c r="AU313" s="14" t="s">
        <v>106</v>
      </c>
      <c r="AY313" s="14" t="s">
        <v>310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4" t="s">
        <v>106</v>
      </c>
      <c r="BK313" s="185">
        <f>ROUND(I313*H313,2)</f>
        <v>0</v>
      </c>
      <c r="BL313" s="14" t="s">
        <v>314</v>
      </c>
      <c r="BM313" s="14" t="s">
        <v>4946</v>
      </c>
    </row>
    <row r="314" spans="2:51" s="11" customFormat="1" ht="11.25">
      <c r="B314" s="186"/>
      <c r="C314" s="187"/>
      <c r="D314" s="188" t="s">
        <v>325</v>
      </c>
      <c r="E314" s="189" t="s">
        <v>1201</v>
      </c>
      <c r="F314" s="190" t="s">
        <v>77</v>
      </c>
      <c r="G314" s="187"/>
      <c r="H314" s="191">
        <v>1</v>
      </c>
      <c r="I314" s="192"/>
      <c r="J314" s="187"/>
      <c r="K314" s="187"/>
      <c r="L314" s="193"/>
      <c r="M314" s="194"/>
      <c r="N314" s="195"/>
      <c r="O314" s="195"/>
      <c r="P314" s="195"/>
      <c r="Q314" s="195"/>
      <c r="R314" s="195"/>
      <c r="S314" s="195"/>
      <c r="T314" s="196"/>
      <c r="AT314" s="197" t="s">
        <v>325</v>
      </c>
      <c r="AU314" s="197" t="s">
        <v>106</v>
      </c>
      <c r="AV314" s="11" t="s">
        <v>106</v>
      </c>
      <c r="AW314" s="11" t="s">
        <v>31</v>
      </c>
      <c r="AX314" s="11" t="s">
        <v>77</v>
      </c>
      <c r="AY314" s="197" t="s">
        <v>310</v>
      </c>
    </row>
    <row r="315" spans="2:65" s="1" customFormat="1" ht="16.5" customHeight="1">
      <c r="B315" s="31"/>
      <c r="C315" s="208" t="s">
        <v>1203</v>
      </c>
      <c r="D315" s="208" t="s">
        <v>422</v>
      </c>
      <c r="E315" s="209" t="s">
        <v>2366</v>
      </c>
      <c r="F315" s="210" t="s">
        <v>2367</v>
      </c>
      <c r="G315" s="211" t="s">
        <v>720</v>
      </c>
      <c r="H315" s="212">
        <v>4</v>
      </c>
      <c r="I315" s="213"/>
      <c r="J315" s="212">
        <f>ROUND(I315*H315,2)</f>
        <v>0</v>
      </c>
      <c r="K315" s="210" t="s">
        <v>402</v>
      </c>
      <c r="L315" s="214"/>
      <c r="M315" s="215" t="s">
        <v>1</v>
      </c>
      <c r="N315" s="216" t="s">
        <v>41</v>
      </c>
      <c r="O315" s="57"/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AR315" s="14" t="s">
        <v>391</v>
      </c>
      <c r="AT315" s="14" t="s">
        <v>422</v>
      </c>
      <c r="AU315" s="14" t="s">
        <v>106</v>
      </c>
      <c r="AY315" s="14" t="s">
        <v>310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4" t="s">
        <v>106</v>
      </c>
      <c r="BK315" s="185">
        <f>ROUND(I315*H315,2)</f>
        <v>0</v>
      </c>
      <c r="BL315" s="14" t="s">
        <v>314</v>
      </c>
      <c r="BM315" s="14" t="s">
        <v>4947</v>
      </c>
    </row>
    <row r="316" spans="2:51" s="11" customFormat="1" ht="11.25">
      <c r="B316" s="186"/>
      <c r="C316" s="187"/>
      <c r="D316" s="188" t="s">
        <v>325</v>
      </c>
      <c r="E316" s="189" t="s">
        <v>1207</v>
      </c>
      <c r="F316" s="190" t="s">
        <v>2184</v>
      </c>
      <c r="G316" s="187"/>
      <c r="H316" s="191">
        <v>4</v>
      </c>
      <c r="I316" s="192"/>
      <c r="J316" s="187"/>
      <c r="K316" s="187"/>
      <c r="L316" s="193"/>
      <c r="M316" s="194"/>
      <c r="N316" s="195"/>
      <c r="O316" s="195"/>
      <c r="P316" s="195"/>
      <c r="Q316" s="195"/>
      <c r="R316" s="195"/>
      <c r="S316" s="195"/>
      <c r="T316" s="196"/>
      <c r="AT316" s="197" t="s">
        <v>325</v>
      </c>
      <c r="AU316" s="197" t="s">
        <v>106</v>
      </c>
      <c r="AV316" s="11" t="s">
        <v>106</v>
      </c>
      <c r="AW316" s="11" t="s">
        <v>31</v>
      </c>
      <c r="AX316" s="11" t="s">
        <v>77</v>
      </c>
      <c r="AY316" s="197" t="s">
        <v>310</v>
      </c>
    </row>
    <row r="317" spans="2:65" s="1" customFormat="1" ht="16.5" customHeight="1">
      <c r="B317" s="31"/>
      <c r="C317" s="208" t="s">
        <v>1209</v>
      </c>
      <c r="D317" s="208" t="s">
        <v>422</v>
      </c>
      <c r="E317" s="209" t="s">
        <v>2369</v>
      </c>
      <c r="F317" s="210" t="s">
        <v>2370</v>
      </c>
      <c r="G317" s="211" t="s">
        <v>720</v>
      </c>
      <c r="H317" s="212">
        <v>1</v>
      </c>
      <c r="I317" s="213"/>
      <c r="J317" s="212">
        <f>ROUND(I317*H317,2)</f>
        <v>0</v>
      </c>
      <c r="K317" s="210" t="s">
        <v>402</v>
      </c>
      <c r="L317" s="214"/>
      <c r="M317" s="215" t="s">
        <v>1</v>
      </c>
      <c r="N317" s="216" t="s">
        <v>41</v>
      </c>
      <c r="O317" s="57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AR317" s="14" t="s">
        <v>391</v>
      </c>
      <c r="AT317" s="14" t="s">
        <v>422</v>
      </c>
      <c r="AU317" s="14" t="s">
        <v>106</v>
      </c>
      <c r="AY317" s="14" t="s">
        <v>310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4" t="s">
        <v>106</v>
      </c>
      <c r="BK317" s="185">
        <f>ROUND(I317*H317,2)</f>
        <v>0</v>
      </c>
      <c r="BL317" s="14" t="s">
        <v>314</v>
      </c>
      <c r="BM317" s="14" t="s">
        <v>4948</v>
      </c>
    </row>
    <row r="318" spans="2:51" s="11" customFormat="1" ht="11.25">
      <c r="B318" s="186"/>
      <c r="C318" s="187"/>
      <c r="D318" s="188" t="s">
        <v>325</v>
      </c>
      <c r="E318" s="189" t="s">
        <v>1213</v>
      </c>
      <c r="F318" s="190" t="s">
        <v>77</v>
      </c>
      <c r="G318" s="187"/>
      <c r="H318" s="191">
        <v>1</v>
      </c>
      <c r="I318" s="192"/>
      <c r="J318" s="187"/>
      <c r="K318" s="187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325</v>
      </c>
      <c r="AU318" s="197" t="s">
        <v>106</v>
      </c>
      <c r="AV318" s="11" t="s">
        <v>106</v>
      </c>
      <c r="AW318" s="11" t="s">
        <v>31</v>
      </c>
      <c r="AX318" s="11" t="s">
        <v>77</v>
      </c>
      <c r="AY318" s="197" t="s">
        <v>310</v>
      </c>
    </row>
    <row r="319" spans="2:65" s="1" customFormat="1" ht="16.5" customHeight="1">
      <c r="B319" s="31"/>
      <c r="C319" s="175" t="s">
        <v>1215</v>
      </c>
      <c r="D319" s="175" t="s">
        <v>317</v>
      </c>
      <c r="E319" s="176" t="s">
        <v>2372</v>
      </c>
      <c r="F319" s="177" t="s">
        <v>2373</v>
      </c>
      <c r="G319" s="178" t="s">
        <v>1084</v>
      </c>
      <c r="H319" s="179">
        <v>1</v>
      </c>
      <c r="I319" s="180"/>
      <c r="J319" s="179">
        <f>ROUND(I319*H319,2)</f>
        <v>0</v>
      </c>
      <c r="K319" s="177" t="s">
        <v>402</v>
      </c>
      <c r="L319" s="35"/>
      <c r="M319" s="181" t="s">
        <v>1</v>
      </c>
      <c r="N319" s="182" t="s">
        <v>41</v>
      </c>
      <c r="O319" s="57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AR319" s="14" t="s">
        <v>314</v>
      </c>
      <c r="AT319" s="14" t="s">
        <v>317</v>
      </c>
      <c r="AU319" s="14" t="s">
        <v>106</v>
      </c>
      <c r="AY319" s="14" t="s">
        <v>310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4" t="s">
        <v>106</v>
      </c>
      <c r="BK319" s="185">
        <f>ROUND(I319*H319,2)</f>
        <v>0</v>
      </c>
      <c r="BL319" s="14" t="s">
        <v>314</v>
      </c>
      <c r="BM319" s="14" t="s">
        <v>4949</v>
      </c>
    </row>
    <row r="320" spans="2:51" s="11" customFormat="1" ht="11.25">
      <c r="B320" s="186"/>
      <c r="C320" s="187"/>
      <c r="D320" s="188" t="s">
        <v>325</v>
      </c>
      <c r="E320" s="189" t="s">
        <v>1219</v>
      </c>
      <c r="F320" s="190" t="s">
        <v>77</v>
      </c>
      <c r="G320" s="187"/>
      <c r="H320" s="191">
        <v>1</v>
      </c>
      <c r="I320" s="192"/>
      <c r="J320" s="187"/>
      <c r="K320" s="187"/>
      <c r="L320" s="193"/>
      <c r="M320" s="194"/>
      <c r="N320" s="195"/>
      <c r="O320" s="195"/>
      <c r="P320" s="195"/>
      <c r="Q320" s="195"/>
      <c r="R320" s="195"/>
      <c r="S320" s="195"/>
      <c r="T320" s="196"/>
      <c r="AT320" s="197" t="s">
        <v>325</v>
      </c>
      <c r="AU320" s="197" t="s">
        <v>106</v>
      </c>
      <c r="AV320" s="11" t="s">
        <v>106</v>
      </c>
      <c r="AW320" s="11" t="s">
        <v>31</v>
      </c>
      <c r="AX320" s="11" t="s">
        <v>77</v>
      </c>
      <c r="AY320" s="197" t="s">
        <v>310</v>
      </c>
    </row>
    <row r="321" spans="2:65" s="1" customFormat="1" ht="16.5" customHeight="1">
      <c r="B321" s="31"/>
      <c r="C321" s="175" t="s">
        <v>1221</v>
      </c>
      <c r="D321" s="175" t="s">
        <v>317</v>
      </c>
      <c r="E321" s="176" t="s">
        <v>2375</v>
      </c>
      <c r="F321" s="177" t="s">
        <v>2376</v>
      </c>
      <c r="G321" s="178" t="s">
        <v>1084</v>
      </c>
      <c r="H321" s="179">
        <v>3</v>
      </c>
      <c r="I321" s="180"/>
      <c r="J321" s="179">
        <f>ROUND(I321*H321,2)</f>
        <v>0</v>
      </c>
      <c r="K321" s="177" t="s">
        <v>321</v>
      </c>
      <c r="L321" s="35"/>
      <c r="M321" s="181" t="s">
        <v>1</v>
      </c>
      <c r="N321" s="182" t="s">
        <v>41</v>
      </c>
      <c r="O321" s="57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AR321" s="14" t="s">
        <v>314</v>
      </c>
      <c r="AT321" s="14" t="s">
        <v>317</v>
      </c>
      <c r="AU321" s="14" t="s">
        <v>106</v>
      </c>
      <c r="AY321" s="14" t="s">
        <v>310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4" t="s">
        <v>106</v>
      </c>
      <c r="BK321" s="185">
        <f>ROUND(I321*H321,2)</f>
        <v>0</v>
      </c>
      <c r="BL321" s="14" t="s">
        <v>314</v>
      </c>
      <c r="BM321" s="14" t="s">
        <v>4950</v>
      </c>
    </row>
    <row r="322" spans="2:51" s="11" customFormat="1" ht="11.25">
      <c r="B322" s="186"/>
      <c r="C322" s="187"/>
      <c r="D322" s="188" t="s">
        <v>325</v>
      </c>
      <c r="E322" s="189" t="s">
        <v>1225</v>
      </c>
      <c r="F322" s="190" t="s">
        <v>344</v>
      </c>
      <c r="G322" s="187"/>
      <c r="H322" s="191">
        <v>3</v>
      </c>
      <c r="I322" s="192"/>
      <c r="J322" s="187"/>
      <c r="K322" s="187"/>
      <c r="L322" s="193"/>
      <c r="M322" s="194"/>
      <c r="N322" s="195"/>
      <c r="O322" s="195"/>
      <c r="P322" s="195"/>
      <c r="Q322" s="195"/>
      <c r="R322" s="195"/>
      <c r="S322" s="195"/>
      <c r="T322" s="196"/>
      <c r="AT322" s="197" t="s">
        <v>325</v>
      </c>
      <c r="AU322" s="197" t="s">
        <v>106</v>
      </c>
      <c r="AV322" s="11" t="s">
        <v>106</v>
      </c>
      <c r="AW322" s="11" t="s">
        <v>31</v>
      </c>
      <c r="AX322" s="11" t="s">
        <v>77</v>
      </c>
      <c r="AY322" s="197" t="s">
        <v>310</v>
      </c>
    </row>
    <row r="323" spans="2:65" s="1" customFormat="1" ht="22.5" customHeight="1">
      <c r="B323" s="31"/>
      <c r="C323" s="175" t="s">
        <v>1227</v>
      </c>
      <c r="D323" s="175" t="s">
        <v>317</v>
      </c>
      <c r="E323" s="176" t="s">
        <v>2378</v>
      </c>
      <c r="F323" s="177" t="s">
        <v>2379</v>
      </c>
      <c r="G323" s="178" t="s">
        <v>1084</v>
      </c>
      <c r="H323" s="179">
        <v>1</v>
      </c>
      <c r="I323" s="180"/>
      <c r="J323" s="179">
        <f>ROUND(I323*H323,2)</f>
        <v>0</v>
      </c>
      <c r="K323" s="177" t="s">
        <v>321</v>
      </c>
      <c r="L323" s="35"/>
      <c r="M323" s="181" t="s">
        <v>1</v>
      </c>
      <c r="N323" s="182" t="s">
        <v>41</v>
      </c>
      <c r="O323" s="57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AR323" s="14" t="s">
        <v>314</v>
      </c>
      <c r="AT323" s="14" t="s">
        <v>317</v>
      </c>
      <c r="AU323" s="14" t="s">
        <v>106</v>
      </c>
      <c r="AY323" s="14" t="s">
        <v>310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4" t="s">
        <v>106</v>
      </c>
      <c r="BK323" s="185">
        <f>ROUND(I323*H323,2)</f>
        <v>0</v>
      </c>
      <c r="BL323" s="14" t="s">
        <v>314</v>
      </c>
      <c r="BM323" s="14" t="s">
        <v>4951</v>
      </c>
    </row>
    <row r="324" spans="2:51" s="11" customFormat="1" ht="11.25">
      <c r="B324" s="186"/>
      <c r="C324" s="187"/>
      <c r="D324" s="188" t="s">
        <v>325</v>
      </c>
      <c r="E324" s="189" t="s">
        <v>1231</v>
      </c>
      <c r="F324" s="190" t="s">
        <v>77</v>
      </c>
      <c r="G324" s="187"/>
      <c r="H324" s="191">
        <v>1</v>
      </c>
      <c r="I324" s="192"/>
      <c r="J324" s="187"/>
      <c r="K324" s="187"/>
      <c r="L324" s="193"/>
      <c r="M324" s="194"/>
      <c r="N324" s="195"/>
      <c r="O324" s="195"/>
      <c r="P324" s="195"/>
      <c r="Q324" s="195"/>
      <c r="R324" s="195"/>
      <c r="S324" s="195"/>
      <c r="T324" s="196"/>
      <c r="AT324" s="197" t="s">
        <v>325</v>
      </c>
      <c r="AU324" s="197" t="s">
        <v>106</v>
      </c>
      <c r="AV324" s="11" t="s">
        <v>106</v>
      </c>
      <c r="AW324" s="11" t="s">
        <v>31</v>
      </c>
      <c r="AX324" s="11" t="s">
        <v>77</v>
      </c>
      <c r="AY324" s="197" t="s">
        <v>310</v>
      </c>
    </row>
    <row r="325" spans="2:65" s="1" customFormat="1" ht="16.5" customHeight="1">
      <c r="B325" s="31"/>
      <c r="C325" s="208" t="s">
        <v>1233</v>
      </c>
      <c r="D325" s="208" t="s">
        <v>422</v>
      </c>
      <c r="E325" s="209" t="s">
        <v>2381</v>
      </c>
      <c r="F325" s="210" t="s">
        <v>2382</v>
      </c>
      <c r="G325" s="211" t="s">
        <v>422</v>
      </c>
      <c r="H325" s="212">
        <v>9</v>
      </c>
      <c r="I325" s="213"/>
      <c r="J325" s="212">
        <f>ROUND(I325*H325,2)</f>
        <v>0</v>
      </c>
      <c r="K325" s="210" t="s">
        <v>402</v>
      </c>
      <c r="L325" s="214"/>
      <c r="M325" s="215" t="s">
        <v>1</v>
      </c>
      <c r="N325" s="216" t="s">
        <v>41</v>
      </c>
      <c r="O325" s="57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AR325" s="14" t="s">
        <v>391</v>
      </c>
      <c r="AT325" s="14" t="s">
        <v>422</v>
      </c>
      <c r="AU325" s="14" t="s">
        <v>106</v>
      </c>
      <c r="AY325" s="14" t="s">
        <v>310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4" t="s">
        <v>106</v>
      </c>
      <c r="BK325" s="185">
        <f>ROUND(I325*H325,2)</f>
        <v>0</v>
      </c>
      <c r="BL325" s="14" t="s">
        <v>314</v>
      </c>
      <c r="BM325" s="14" t="s">
        <v>4952</v>
      </c>
    </row>
    <row r="326" spans="2:51" s="11" customFormat="1" ht="11.25">
      <c r="B326" s="186"/>
      <c r="C326" s="187"/>
      <c r="D326" s="188" t="s">
        <v>325</v>
      </c>
      <c r="E326" s="189" t="s">
        <v>1237</v>
      </c>
      <c r="F326" s="190" t="s">
        <v>398</v>
      </c>
      <c r="G326" s="187"/>
      <c r="H326" s="191">
        <v>9</v>
      </c>
      <c r="I326" s="192"/>
      <c r="J326" s="187"/>
      <c r="K326" s="187"/>
      <c r="L326" s="193"/>
      <c r="M326" s="194"/>
      <c r="N326" s="195"/>
      <c r="O326" s="195"/>
      <c r="P326" s="195"/>
      <c r="Q326" s="195"/>
      <c r="R326" s="195"/>
      <c r="S326" s="195"/>
      <c r="T326" s="196"/>
      <c r="AT326" s="197" t="s">
        <v>325</v>
      </c>
      <c r="AU326" s="197" t="s">
        <v>106</v>
      </c>
      <c r="AV326" s="11" t="s">
        <v>106</v>
      </c>
      <c r="AW326" s="11" t="s">
        <v>31</v>
      </c>
      <c r="AX326" s="11" t="s">
        <v>77</v>
      </c>
      <c r="AY326" s="197" t="s">
        <v>310</v>
      </c>
    </row>
    <row r="327" spans="2:65" s="1" customFormat="1" ht="16.5" customHeight="1">
      <c r="B327" s="31"/>
      <c r="C327" s="208" t="s">
        <v>1239</v>
      </c>
      <c r="D327" s="208" t="s">
        <v>422</v>
      </c>
      <c r="E327" s="209" t="s">
        <v>2385</v>
      </c>
      <c r="F327" s="210" t="s">
        <v>2386</v>
      </c>
      <c r="G327" s="211" t="s">
        <v>422</v>
      </c>
      <c r="H327" s="212">
        <v>2</v>
      </c>
      <c r="I327" s="213"/>
      <c r="J327" s="212">
        <f>ROUND(I327*H327,2)</f>
        <v>0</v>
      </c>
      <c r="K327" s="210" t="s">
        <v>321</v>
      </c>
      <c r="L327" s="214"/>
      <c r="M327" s="215" t="s">
        <v>1</v>
      </c>
      <c r="N327" s="216" t="s">
        <v>41</v>
      </c>
      <c r="O327" s="57"/>
      <c r="P327" s="183">
        <f>O327*H327</f>
        <v>0</v>
      </c>
      <c r="Q327" s="183">
        <v>2E-05</v>
      </c>
      <c r="R327" s="183">
        <f>Q327*H327</f>
        <v>4E-05</v>
      </c>
      <c r="S327" s="183">
        <v>0</v>
      </c>
      <c r="T327" s="184">
        <f>S327*H327</f>
        <v>0</v>
      </c>
      <c r="AR327" s="14" t="s">
        <v>391</v>
      </c>
      <c r="AT327" s="14" t="s">
        <v>422</v>
      </c>
      <c r="AU327" s="14" t="s">
        <v>106</v>
      </c>
      <c r="AY327" s="14" t="s">
        <v>310</v>
      </c>
      <c r="BE327" s="185">
        <f>IF(N327="základní",J327,0)</f>
        <v>0</v>
      </c>
      <c r="BF327" s="185">
        <f>IF(N327="snížená",J327,0)</f>
        <v>0</v>
      </c>
      <c r="BG327" s="185">
        <f>IF(N327="zákl. přenesená",J327,0)</f>
        <v>0</v>
      </c>
      <c r="BH327" s="185">
        <f>IF(N327="sníž. přenesená",J327,0)</f>
        <v>0</v>
      </c>
      <c r="BI327" s="185">
        <f>IF(N327="nulová",J327,0)</f>
        <v>0</v>
      </c>
      <c r="BJ327" s="14" t="s">
        <v>106</v>
      </c>
      <c r="BK327" s="185">
        <f>ROUND(I327*H327,2)</f>
        <v>0</v>
      </c>
      <c r="BL327" s="14" t="s">
        <v>314</v>
      </c>
      <c r="BM327" s="14" t="s">
        <v>4953</v>
      </c>
    </row>
    <row r="328" spans="2:51" s="11" customFormat="1" ht="11.25">
      <c r="B328" s="186"/>
      <c r="C328" s="187"/>
      <c r="D328" s="188" t="s">
        <v>325</v>
      </c>
      <c r="E328" s="189" t="s">
        <v>2391</v>
      </c>
      <c r="F328" s="190" t="s">
        <v>106</v>
      </c>
      <c r="G328" s="187"/>
      <c r="H328" s="191">
        <v>2</v>
      </c>
      <c r="I328" s="192"/>
      <c r="J328" s="187"/>
      <c r="K328" s="187"/>
      <c r="L328" s="193"/>
      <c r="M328" s="194"/>
      <c r="N328" s="195"/>
      <c r="O328" s="195"/>
      <c r="P328" s="195"/>
      <c r="Q328" s="195"/>
      <c r="R328" s="195"/>
      <c r="S328" s="195"/>
      <c r="T328" s="196"/>
      <c r="AT328" s="197" t="s">
        <v>325</v>
      </c>
      <c r="AU328" s="197" t="s">
        <v>106</v>
      </c>
      <c r="AV328" s="11" t="s">
        <v>106</v>
      </c>
      <c r="AW328" s="11" t="s">
        <v>31</v>
      </c>
      <c r="AX328" s="11" t="s">
        <v>77</v>
      </c>
      <c r="AY328" s="197" t="s">
        <v>310</v>
      </c>
    </row>
    <row r="329" spans="2:65" s="1" customFormat="1" ht="16.5" customHeight="1">
      <c r="B329" s="31"/>
      <c r="C329" s="208" t="s">
        <v>1245</v>
      </c>
      <c r="D329" s="208" t="s">
        <v>422</v>
      </c>
      <c r="E329" s="209" t="s">
        <v>2388</v>
      </c>
      <c r="F329" s="210" t="s">
        <v>2389</v>
      </c>
      <c r="G329" s="211" t="s">
        <v>422</v>
      </c>
      <c r="H329" s="212">
        <v>6</v>
      </c>
      <c r="I329" s="213"/>
      <c r="J329" s="212">
        <f>ROUND(I329*H329,2)</f>
        <v>0</v>
      </c>
      <c r="K329" s="210" t="s">
        <v>321</v>
      </c>
      <c r="L329" s="214"/>
      <c r="M329" s="215" t="s">
        <v>1</v>
      </c>
      <c r="N329" s="216" t="s">
        <v>41</v>
      </c>
      <c r="O329" s="57"/>
      <c r="P329" s="183">
        <f>O329*H329</f>
        <v>0</v>
      </c>
      <c r="Q329" s="183">
        <v>0.00017</v>
      </c>
      <c r="R329" s="183">
        <f>Q329*H329</f>
        <v>0.00102</v>
      </c>
      <c r="S329" s="183">
        <v>0</v>
      </c>
      <c r="T329" s="184">
        <f>S329*H329</f>
        <v>0</v>
      </c>
      <c r="AR329" s="14" t="s">
        <v>391</v>
      </c>
      <c r="AT329" s="14" t="s">
        <v>422</v>
      </c>
      <c r="AU329" s="14" t="s">
        <v>106</v>
      </c>
      <c r="AY329" s="14" t="s">
        <v>310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4" t="s">
        <v>106</v>
      </c>
      <c r="BK329" s="185">
        <f>ROUND(I329*H329,2)</f>
        <v>0</v>
      </c>
      <c r="BL329" s="14" t="s">
        <v>314</v>
      </c>
      <c r="BM329" s="14" t="s">
        <v>4954</v>
      </c>
    </row>
    <row r="330" spans="2:51" s="11" customFormat="1" ht="11.25">
      <c r="B330" s="186"/>
      <c r="C330" s="187"/>
      <c r="D330" s="188" t="s">
        <v>325</v>
      </c>
      <c r="E330" s="189" t="s">
        <v>1249</v>
      </c>
      <c r="F330" s="190" t="s">
        <v>1114</v>
      </c>
      <c r="G330" s="187"/>
      <c r="H330" s="191">
        <v>6</v>
      </c>
      <c r="I330" s="192"/>
      <c r="J330" s="187"/>
      <c r="K330" s="187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325</v>
      </c>
      <c r="AU330" s="197" t="s">
        <v>106</v>
      </c>
      <c r="AV330" s="11" t="s">
        <v>106</v>
      </c>
      <c r="AW330" s="11" t="s">
        <v>31</v>
      </c>
      <c r="AX330" s="11" t="s">
        <v>77</v>
      </c>
      <c r="AY330" s="197" t="s">
        <v>310</v>
      </c>
    </row>
    <row r="331" spans="2:65" s="1" customFormat="1" ht="16.5" customHeight="1">
      <c r="B331" s="31"/>
      <c r="C331" s="208" t="s">
        <v>1251</v>
      </c>
      <c r="D331" s="208" t="s">
        <v>422</v>
      </c>
      <c r="E331" s="209" t="s">
        <v>2392</v>
      </c>
      <c r="F331" s="210" t="s">
        <v>2393</v>
      </c>
      <c r="G331" s="211" t="s">
        <v>422</v>
      </c>
      <c r="H331" s="212">
        <v>10</v>
      </c>
      <c r="I331" s="213"/>
      <c r="J331" s="212">
        <f>ROUND(I331*H331,2)</f>
        <v>0</v>
      </c>
      <c r="K331" s="210" t="s">
        <v>321</v>
      </c>
      <c r="L331" s="214"/>
      <c r="M331" s="215" t="s">
        <v>1</v>
      </c>
      <c r="N331" s="216" t="s">
        <v>41</v>
      </c>
      <c r="O331" s="57"/>
      <c r="P331" s="183">
        <f>O331*H331</f>
        <v>0</v>
      </c>
      <c r="Q331" s="183">
        <v>0.00025</v>
      </c>
      <c r="R331" s="183">
        <f>Q331*H331</f>
        <v>0.0025</v>
      </c>
      <c r="S331" s="183">
        <v>0</v>
      </c>
      <c r="T331" s="184">
        <f>S331*H331</f>
        <v>0</v>
      </c>
      <c r="AR331" s="14" t="s">
        <v>391</v>
      </c>
      <c r="AT331" s="14" t="s">
        <v>422</v>
      </c>
      <c r="AU331" s="14" t="s">
        <v>106</v>
      </c>
      <c r="AY331" s="14" t="s">
        <v>310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4" t="s">
        <v>106</v>
      </c>
      <c r="BK331" s="185">
        <f>ROUND(I331*H331,2)</f>
        <v>0</v>
      </c>
      <c r="BL331" s="14" t="s">
        <v>314</v>
      </c>
      <c r="BM331" s="14" t="s">
        <v>4955</v>
      </c>
    </row>
    <row r="332" spans="2:51" s="11" customFormat="1" ht="11.25">
      <c r="B332" s="186"/>
      <c r="C332" s="187"/>
      <c r="D332" s="188" t="s">
        <v>325</v>
      </c>
      <c r="E332" s="189" t="s">
        <v>1255</v>
      </c>
      <c r="F332" s="190" t="s">
        <v>1391</v>
      </c>
      <c r="G332" s="187"/>
      <c r="H332" s="191">
        <v>10</v>
      </c>
      <c r="I332" s="192"/>
      <c r="J332" s="187"/>
      <c r="K332" s="187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325</v>
      </c>
      <c r="AU332" s="197" t="s">
        <v>106</v>
      </c>
      <c r="AV332" s="11" t="s">
        <v>106</v>
      </c>
      <c r="AW332" s="11" t="s">
        <v>31</v>
      </c>
      <c r="AX332" s="11" t="s">
        <v>77</v>
      </c>
      <c r="AY332" s="197" t="s">
        <v>310</v>
      </c>
    </row>
    <row r="333" spans="2:65" s="1" customFormat="1" ht="16.5" customHeight="1">
      <c r="B333" s="31"/>
      <c r="C333" s="208" t="s">
        <v>1257</v>
      </c>
      <c r="D333" s="208" t="s">
        <v>422</v>
      </c>
      <c r="E333" s="209" t="s">
        <v>2396</v>
      </c>
      <c r="F333" s="210" t="s">
        <v>2397</v>
      </c>
      <c r="G333" s="211" t="s">
        <v>422</v>
      </c>
      <c r="H333" s="212">
        <v>11</v>
      </c>
      <c r="I333" s="213"/>
      <c r="J333" s="212">
        <f>ROUND(I333*H333,2)</f>
        <v>0</v>
      </c>
      <c r="K333" s="210" t="s">
        <v>402</v>
      </c>
      <c r="L333" s="214"/>
      <c r="M333" s="215" t="s">
        <v>1</v>
      </c>
      <c r="N333" s="216" t="s">
        <v>41</v>
      </c>
      <c r="O333" s="57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AR333" s="14" t="s">
        <v>391</v>
      </c>
      <c r="AT333" s="14" t="s">
        <v>422</v>
      </c>
      <c r="AU333" s="14" t="s">
        <v>106</v>
      </c>
      <c r="AY333" s="14" t="s">
        <v>310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4" t="s">
        <v>106</v>
      </c>
      <c r="BK333" s="185">
        <f>ROUND(I333*H333,2)</f>
        <v>0</v>
      </c>
      <c r="BL333" s="14" t="s">
        <v>314</v>
      </c>
      <c r="BM333" s="14" t="s">
        <v>4956</v>
      </c>
    </row>
    <row r="334" spans="2:51" s="11" customFormat="1" ht="11.25">
      <c r="B334" s="186"/>
      <c r="C334" s="187"/>
      <c r="D334" s="188" t="s">
        <v>325</v>
      </c>
      <c r="E334" s="189" t="s">
        <v>1261</v>
      </c>
      <c r="F334" s="190" t="s">
        <v>3626</v>
      </c>
      <c r="G334" s="187"/>
      <c r="H334" s="191">
        <v>11</v>
      </c>
      <c r="I334" s="192"/>
      <c r="J334" s="187"/>
      <c r="K334" s="187"/>
      <c r="L334" s="193"/>
      <c r="M334" s="194"/>
      <c r="N334" s="195"/>
      <c r="O334" s="195"/>
      <c r="P334" s="195"/>
      <c r="Q334" s="195"/>
      <c r="R334" s="195"/>
      <c r="S334" s="195"/>
      <c r="T334" s="196"/>
      <c r="AT334" s="197" t="s">
        <v>325</v>
      </c>
      <c r="AU334" s="197" t="s">
        <v>106</v>
      </c>
      <c r="AV334" s="11" t="s">
        <v>106</v>
      </c>
      <c r="AW334" s="11" t="s">
        <v>31</v>
      </c>
      <c r="AX334" s="11" t="s">
        <v>77</v>
      </c>
      <c r="AY334" s="197" t="s">
        <v>310</v>
      </c>
    </row>
    <row r="335" spans="2:65" s="1" customFormat="1" ht="16.5" customHeight="1">
      <c r="B335" s="31"/>
      <c r="C335" s="208" t="s">
        <v>1262</v>
      </c>
      <c r="D335" s="208" t="s">
        <v>422</v>
      </c>
      <c r="E335" s="209" t="s">
        <v>2399</v>
      </c>
      <c r="F335" s="210" t="s">
        <v>2400</v>
      </c>
      <c r="G335" s="211" t="s">
        <v>422</v>
      </c>
      <c r="H335" s="212">
        <v>63</v>
      </c>
      <c r="I335" s="213"/>
      <c r="J335" s="212">
        <f>ROUND(I335*H335,2)</f>
        <v>0</v>
      </c>
      <c r="K335" s="210" t="s">
        <v>321</v>
      </c>
      <c r="L335" s="214"/>
      <c r="M335" s="215" t="s">
        <v>1</v>
      </c>
      <c r="N335" s="216" t="s">
        <v>41</v>
      </c>
      <c r="O335" s="57"/>
      <c r="P335" s="183">
        <f>O335*H335</f>
        <v>0</v>
      </c>
      <c r="Q335" s="183">
        <v>6E-05</v>
      </c>
      <c r="R335" s="183">
        <f>Q335*H335</f>
        <v>0.00378</v>
      </c>
      <c r="S335" s="183">
        <v>0</v>
      </c>
      <c r="T335" s="184">
        <f>S335*H335</f>
        <v>0</v>
      </c>
      <c r="AR335" s="14" t="s">
        <v>391</v>
      </c>
      <c r="AT335" s="14" t="s">
        <v>422</v>
      </c>
      <c r="AU335" s="14" t="s">
        <v>106</v>
      </c>
      <c r="AY335" s="14" t="s">
        <v>310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14" t="s">
        <v>106</v>
      </c>
      <c r="BK335" s="185">
        <f>ROUND(I335*H335,2)</f>
        <v>0</v>
      </c>
      <c r="BL335" s="14" t="s">
        <v>314</v>
      </c>
      <c r="BM335" s="14" t="s">
        <v>4957</v>
      </c>
    </row>
    <row r="336" spans="2:51" s="11" customFormat="1" ht="11.25">
      <c r="B336" s="186"/>
      <c r="C336" s="187"/>
      <c r="D336" s="188" t="s">
        <v>325</v>
      </c>
      <c r="E336" s="189" t="s">
        <v>1266</v>
      </c>
      <c r="F336" s="190" t="s">
        <v>4958</v>
      </c>
      <c r="G336" s="187"/>
      <c r="H336" s="191">
        <v>63</v>
      </c>
      <c r="I336" s="192"/>
      <c r="J336" s="187"/>
      <c r="K336" s="187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325</v>
      </c>
      <c r="AU336" s="197" t="s">
        <v>106</v>
      </c>
      <c r="AV336" s="11" t="s">
        <v>106</v>
      </c>
      <c r="AW336" s="11" t="s">
        <v>31</v>
      </c>
      <c r="AX336" s="11" t="s">
        <v>77</v>
      </c>
      <c r="AY336" s="197" t="s">
        <v>310</v>
      </c>
    </row>
    <row r="337" spans="2:65" s="1" customFormat="1" ht="16.5" customHeight="1">
      <c r="B337" s="31"/>
      <c r="C337" s="208" t="s">
        <v>1267</v>
      </c>
      <c r="D337" s="208" t="s">
        <v>422</v>
      </c>
      <c r="E337" s="209" t="s">
        <v>2403</v>
      </c>
      <c r="F337" s="210" t="s">
        <v>2404</v>
      </c>
      <c r="G337" s="211" t="s">
        <v>1084</v>
      </c>
      <c r="H337" s="212">
        <v>25</v>
      </c>
      <c r="I337" s="213"/>
      <c r="J337" s="212">
        <f>ROUND(I337*H337,2)</f>
        <v>0</v>
      </c>
      <c r="K337" s="210" t="s">
        <v>402</v>
      </c>
      <c r="L337" s="214"/>
      <c r="M337" s="215" t="s">
        <v>1</v>
      </c>
      <c r="N337" s="216" t="s">
        <v>41</v>
      </c>
      <c r="O337" s="57"/>
      <c r="P337" s="183">
        <f>O337*H337</f>
        <v>0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AR337" s="14" t="s">
        <v>391</v>
      </c>
      <c r="AT337" s="14" t="s">
        <v>422</v>
      </c>
      <c r="AU337" s="14" t="s">
        <v>106</v>
      </c>
      <c r="AY337" s="14" t="s">
        <v>310</v>
      </c>
      <c r="BE337" s="185">
        <f>IF(N337="základní",J337,0)</f>
        <v>0</v>
      </c>
      <c r="BF337" s="185">
        <f>IF(N337="snížená",J337,0)</f>
        <v>0</v>
      </c>
      <c r="BG337" s="185">
        <f>IF(N337="zákl. přenesená",J337,0)</f>
        <v>0</v>
      </c>
      <c r="BH337" s="185">
        <f>IF(N337="sníž. přenesená",J337,0)</f>
        <v>0</v>
      </c>
      <c r="BI337" s="185">
        <f>IF(N337="nulová",J337,0)</f>
        <v>0</v>
      </c>
      <c r="BJ337" s="14" t="s">
        <v>106</v>
      </c>
      <c r="BK337" s="185">
        <f>ROUND(I337*H337,2)</f>
        <v>0</v>
      </c>
      <c r="BL337" s="14" t="s">
        <v>314</v>
      </c>
      <c r="BM337" s="14" t="s">
        <v>4959</v>
      </c>
    </row>
    <row r="338" spans="2:51" s="11" customFormat="1" ht="11.25">
      <c r="B338" s="186"/>
      <c r="C338" s="187"/>
      <c r="D338" s="188" t="s">
        <v>325</v>
      </c>
      <c r="E338" s="189" t="s">
        <v>1271</v>
      </c>
      <c r="F338" s="190" t="s">
        <v>4960</v>
      </c>
      <c r="G338" s="187"/>
      <c r="H338" s="191">
        <v>25</v>
      </c>
      <c r="I338" s="192"/>
      <c r="J338" s="187"/>
      <c r="K338" s="187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325</v>
      </c>
      <c r="AU338" s="197" t="s">
        <v>106</v>
      </c>
      <c r="AV338" s="11" t="s">
        <v>106</v>
      </c>
      <c r="AW338" s="11" t="s">
        <v>31</v>
      </c>
      <c r="AX338" s="11" t="s">
        <v>77</v>
      </c>
      <c r="AY338" s="197" t="s">
        <v>310</v>
      </c>
    </row>
    <row r="339" spans="2:65" s="1" customFormat="1" ht="16.5" customHeight="1">
      <c r="B339" s="31"/>
      <c r="C339" s="208" t="s">
        <v>1273</v>
      </c>
      <c r="D339" s="208" t="s">
        <v>422</v>
      </c>
      <c r="E339" s="209" t="s">
        <v>2407</v>
      </c>
      <c r="F339" s="210" t="s">
        <v>2408</v>
      </c>
      <c r="G339" s="211" t="s">
        <v>1084</v>
      </c>
      <c r="H339" s="212">
        <v>1</v>
      </c>
      <c r="I339" s="213"/>
      <c r="J339" s="212">
        <f>ROUND(I339*H339,2)</f>
        <v>0</v>
      </c>
      <c r="K339" s="210" t="s">
        <v>321</v>
      </c>
      <c r="L339" s="214"/>
      <c r="M339" s="215" t="s">
        <v>1</v>
      </c>
      <c r="N339" s="216" t="s">
        <v>41</v>
      </c>
      <c r="O339" s="57"/>
      <c r="P339" s="183">
        <f>O339*H339</f>
        <v>0</v>
      </c>
      <c r="Q339" s="183">
        <v>0.0004</v>
      </c>
      <c r="R339" s="183">
        <f>Q339*H339</f>
        <v>0.0004</v>
      </c>
      <c r="S339" s="183">
        <v>0</v>
      </c>
      <c r="T339" s="184">
        <f>S339*H339</f>
        <v>0</v>
      </c>
      <c r="AR339" s="14" t="s">
        <v>391</v>
      </c>
      <c r="AT339" s="14" t="s">
        <v>422</v>
      </c>
      <c r="AU339" s="14" t="s">
        <v>106</v>
      </c>
      <c r="AY339" s="14" t="s">
        <v>310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4" t="s">
        <v>106</v>
      </c>
      <c r="BK339" s="185">
        <f>ROUND(I339*H339,2)</f>
        <v>0</v>
      </c>
      <c r="BL339" s="14" t="s">
        <v>314</v>
      </c>
      <c r="BM339" s="14" t="s">
        <v>4961</v>
      </c>
    </row>
    <row r="340" spans="2:51" s="11" customFormat="1" ht="11.25">
      <c r="B340" s="186"/>
      <c r="C340" s="187"/>
      <c r="D340" s="188" t="s">
        <v>325</v>
      </c>
      <c r="E340" s="189" t="s">
        <v>1277</v>
      </c>
      <c r="F340" s="190" t="s">
        <v>77</v>
      </c>
      <c r="G340" s="187"/>
      <c r="H340" s="191">
        <v>1</v>
      </c>
      <c r="I340" s="192"/>
      <c r="J340" s="187"/>
      <c r="K340" s="187"/>
      <c r="L340" s="193"/>
      <c r="M340" s="194"/>
      <c r="N340" s="195"/>
      <c r="O340" s="195"/>
      <c r="P340" s="195"/>
      <c r="Q340" s="195"/>
      <c r="R340" s="195"/>
      <c r="S340" s="195"/>
      <c r="T340" s="196"/>
      <c r="AT340" s="197" t="s">
        <v>325</v>
      </c>
      <c r="AU340" s="197" t="s">
        <v>106</v>
      </c>
      <c r="AV340" s="11" t="s">
        <v>106</v>
      </c>
      <c r="AW340" s="11" t="s">
        <v>31</v>
      </c>
      <c r="AX340" s="11" t="s">
        <v>77</v>
      </c>
      <c r="AY340" s="197" t="s">
        <v>310</v>
      </c>
    </row>
    <row r="341" spans="2:65" s="1" customFormat="1" ht="16.5" customHeight="1">
      <c r="B341" s="31"/>
      <c r="C341" s="208" t="s">
        <v>1279</v>
      </c>
      <c r="D341" s="208" t="s">
        <v>422</v>
      </c>
      <c r="E341" s="209" t="s">
        <v>2410</v>
      </c>
      <c r="F341" s="210" t="s">
        <v>2411</v>
      </c>
      <c r="G341" s="211" t="s">
        <v>1084</v>
      </c>
      <c r="H341" s="212">
        <v>3</v>
      </c>
      <c r="I341" s="213"/>
      <c r="J341" s="212">
        <f>ROUND(I341*H341,2)</f>
        <v>0</v>
      </c>
      <c r="K341" s="210" t="s">
        <v>321</v>
      </c>
      <c r="L341" s="214"/>
      <c r="M341" s="215" t="s">
        <v>1</v>
      </c>
      <c r="N341" s="216" t="s">
        <v>41</v>
      </c>
      <c r="O341" s="57"/>
      <c r="P341" s="183">
        <f>O341*H341</f>
        <v>0</v>
      </c>
      <c r="Q341" s="183">
        <v>0.0004</v>
      </c>
      <c r="R341" s="183">
        <f>Q341*H341</f>
        <v>0.0012000000000000001</v>
      </c>
      <c r="S341" s="183">
        <v>0</v>
      </c>
      <c r="T341" s="184">
        <f>S341*H341</f>
        <v>0</v>
      </c>
      <c r="AR341" s="14" t="s">
        <v>391</v>
      </c>
      <c r="AT341" s="14" t="s">
        <v>422</v>
      </c>
      <c r="AU341" s="14" t="s">
        <v>106</v>
      </c>
      <c r="AY341" s="14" t="s">
        <v>310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4" t="s">
        <v>106</v>
      </c>
      <c r="BK341" s="185">
        <f>ROUND(I341*H341,2)</f>
        <v>0</v>
      </c>
      <c r="BL341" s="14" t="s">
        <v>314</v>
      </c>
      <c r="BM341" s="14" t="s">
        <v>4962</v>
      </c>
    </row>
    <row r="342" spans="2:51" s="11" customFormat="1" ht="11.25">
      <c r="B342" s="186"/>
      <c r="C342" s="187"/>
      <c r="D342" s="188" t="s">
        <v>325</v>
      </c>
      <c r="E342" s="189" t="s">
        <v>1283</v>
      </c>
      <c r="F342" s="190" t="s">
        <v>344</v>
      </c>
      <c r="G342" s="187"/>
      <c r="H342" s="191">
        <v>3</v>
      </c>
      <c r="I342" s="192"/>
      <c r="J342" s="187"/>
      <c r="K342" s="187"/>
      <c r="L342" s="193"/>
      <c r="M342" s="194"/>
      <c r="N342" s="195"/>
      <c r="O342" s="195"/>
      <c r="P342" s="195"/>
      <c r="Q342" s="195"/>
      <c r="R342" s="195"/>
      <c r="S342" s="195"/>
      <c r="T342" s="196"/>
      <c r="AT342" s="197" t="s">
        <v>325</v>
      </c>
      <c r="AU342" s="197" t="s">
        <v>106</v>
      </c>
      <c r="AV342" s="11" t="s">
        <v>106</v>
      </c>
      <c r="AW342" s="11" t="s">
        <v>31</v>
      </c>
      <c r="AX342" s="11" t="s">
        <v>77</v>
      </c>
      <c r="AY342" s="197" t="s">
        <v>310</v>
      </c>
    </row>
    <row r="343" spans="2:65" s="1" customFormat="1" ht="16.5" customHeight="1">
      <c r="B343" s="31"/>
      <c r="C343" s="208" t="s">
        <v>1285</v>
      </c>
      <c r="D343" s="208" t="s">
        <v>422</v>
      </c>
      <c r="E343" s="209" t="s">
        <v>2413</v>
      </c>
      <c r="F343" s="210" t="s">
        <v>2414</v>
      </c>
      <c r="G343" s="211" t="s">
        <v>1084</v>
      </c>
      <c r="H343" s="212">
        <v>3</v>
      </c>
      <c r="I343" s="213"/>
      <c r="J343" s="212">
        <f>ROUND(I343*H343,2)</f>
        <v>0</v>
      </c>
      <c r="K343" s="210" t="s">
        <v>321</v>
      </c>
      <c r="L343" s="214"/>
      <c r="M343" s="215" t="s">
        <v>1</v>
      </c>
      <c r="N343" s="216" t="s">
        <v>41</v>
      </c>
      <c r="O343" s="57"/>
      <c r="P343" s="183">
        <f>O343*H343</f>
        <v>0</v>
      </c>
      <c r="Q343" s="183">
        <v>0.0004</v>
      </c>
      <c r="R343" s="183">
        <f>Q343*H343</f>
        <v>0.0012000000000000001</v>
      </c>
      <c r="S343" s="183">
        <v>0</v>
      </c>
      <c r="T343" s="184">
        <f>S343*H343</f>
        <v>0</v>
      </c>
      <c r="AR343" s="14" t="s">
        <v>391</v>
      </c>
      <c r="AT343" s="14" t="s">
        <v>422</v>
      </c>
      <c r="AU343" s="14" t="s">
        <v>106</v>
      </c>
      <c r="AY343" s="14" t="s">
        <v>310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4" t="s">
        <v>106</v>
      </c>
      <c r="BK343" s="185">
        <f>ROUND(I343*H343,2)</f>
        <v>0</v>
      </c>
      <c r="BL343" s="14" t="s">
        <v>314</v>
      </c>
      <c r="BM343" s="14" t="s">
        <v>4963</v>
      </c>
    </row>
    <row r="344" spans="2:51" s="11" customFormat="1" ht="11.25">
      <c r="B344" s="186"/>
      <c r="C344" s="187"/>
      <c r="D344" s="188" t="s">
        <v>325</v>
      </c>
      <c r="E344" s="189" t="s">
        <v>1289</v>
      </c>
      <c r="F344" s="190" t="s">
        <v>344</v>
      </c>
      <c r="G344" s="187"/>
      <c r="H344" s="191">
        <v>3</v>
      </c>
      <c r="I344" s="192"/>
      <c r="J344" s="187"/>
      <c r="K344" s="187"/>
      <c r="L344" s="193"/>
      <c r="M344" s="194"/>
      <c r="N344" s="195"/>
      <c r="O344" s="195"/>
      <c r="P344" s="195"/>
      <c r="Q344" s="195"/>
      <c r="R344" s="195"/>
      <c r="S344" s="195"/>
      <c r="T344" s="196"/>
      <c r="AT344" s="197" t="s">
        <v>325</v>
      </c>
      <c r="AU344" s="197" t="s">
        <v>106</v>
      </c>
      <c r="AV344" s="11" t="s">
        <v>106</v>
      </c>
      <c r="AW344" s="11" t="s">
        <v>31</v>
      </c>
      <c r="AX344" s="11" t="s">
        <v>77</v>
      </c>
      <c r="AY344" s="197" t="s">
        <v>310</v>
      </c>
    </row>
    <row r="345" spans="2:65" s="1" customFormat="1" ht="16.5" customHeight="1">
      <c r="B345" s="31"/>
      <c r="C345" s="208" t="s">
        <v>1291</v>
      </c>
      <c r="D345" s="208" t="s">
        <v>422</v>
      </c>
      <c r="E345" s="209" t="s">
        <v>2416</v>
      </c>
      <c r="F345" s="210" t="s">
        <v>2417</v>
      </c>
      <c r="G345" s="211" t="s">
        <v>422</v>
      </c>
      <c r="H345" s="212">
        <v>1.75</v>
      </c>
      <c r="I345" s="213"/>
      <c r="J345" s="212">
        <f>ROUND(I345*H345,2)</f>
        <v>0</v>
      </c>
      <c r="K345" s="210" t="s">
        <v>321</v>
      </c>
      <c r="L345" s="214"/>
      <c r="M345" s="215" t="s">
        <v>1</v>
      </c>
      <c r="N345" s="216" t="s">
        <v>41</v>
      </c>
      <c r="O345" s="57"/>
      <c r="P345" s="183">
        <f>O345*H345</f>
        <v>0</v>
      </c>
      <c r="Q345" s="183">
        <v>5E-05</v>
      </c>
      <c r="R345" s="183">
        <f>Q345*H345</f>
        <v>8.75E-05</v>
      </c>
      <c r="S345" s="183">
        <v>0</v>
      </c>
      <c r="T345" s="184">
        <f>S345*H345</f>
        <v>0</v>
      </c>
      <c r="AR345" s="14" t="s">
        <v>391</v>
      </c>
      <c r="AT345" s="14" t="s">
        <v>422</v>
      </c>
      <c r="AU345" s="14" t="s">
        <v>106</v>
      </c>
      <c r="AY345" s="14" t="s">
        <v>310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4" t="s">
        <v>106</v>
      </c>
      <c r="BK345" s="185">
        <f>ROUND(I345*H345,2)</f>
        <v>0</v>
      </c>
      <c r="BL345" s="14" t="s">
        <v>314</v>
      </c>
      <c r="BM345" s="14" t="s">
        <v>4964</v>
      </c>
    </row>
    <row r="346" spans="2:51" s="11" customFormat="1" ht="11.25">
      <c r="B346" s="186"/>
      <c r="C346" s="187"/>
      <c r="D346" s="188" t="s">
        <v>325</v>
      </c>
      <c r="E346" s="189" t="s">
        <v>1295</v>
      </c>
      <c r="F346" s="190" t="s">
        <v>2419</v>
      </c>
      <c r="G346" s="187"/>
      <c r="H346" s="191">
        <v>1.75</v>
      </c>
      <c r="I346" s="192"/>
      <c r="J346" s="187"/>
      <c r="K346" s="187"/>
      <c r="L346" s="193"/>
      <c r="M346" s="194"/>
      <c r="N346" s="195"/>
      <c r="O346" s="195"/>
      <c r="P346" s="195"/>
      <c r="Q346" s="195"/>
      <c r="R346" s="195"/>
      <c r="S346" s="195"/>
      <c r="T346" s="196"/>
      <c r="AT346" s="197" t="s">
        <v>325</v>
      </c>
      <c r="AU346" s="197" t="s">
        <v>106</v>
      </c>
      <c r="AV346" s="11" t="s">
        <v>106</v>
      </c>
      <c r="AW346" s="11" t="s">
        <v>31</v>
      </c>
      <c r="AX346" s="11" t="s">
        <v>77</v>
      </c>
      <c r="AY346" s="197" t="s">
        <v>310</v>
      </c>
    </row>
    <row r="347" spans="2:65" s="1" customFormat="1" ht="16.5" customHeight="1">
      <c r="B347" s="31"/>
      <c r="C347" s="208" t="s">
        <v>1297</v>
      </c>
      <c r="D347" s="208" t="s">
        <v>422</v>
      </c>
      <c r="E347" s="209" t="s">
        <v>2420</v>
      </c>
      <c r="F347" s="210" t="s">
        <v>2421</v>
      </c>
      <c r="G347" s="211" t="s">
        <v>1084</v>
      </c>
      <c r="H347" s="212">
        <v>3.5</v>
      </c>
      <c r="I347" s="213"/>
      <c r="J347" s="212">
        <f>ROUND(I347*H347,2)</f>
        <v>0</v>
      </c>
      <c r="K347" s="210" t="s">
        <v>321</v>
      </c>
      <c r="L347" s="214"/>
      <c r="M347" s="215" t="s">
        <v>1</v>
      </c>
      <c r="N347" s="216" t="s">
        <v>41</v>
      </c>
      <c r="O347" s="57"/>
      <c r="P347" s="183">
        <f>O347*H347</f>
        <v>0</v>
      </c>
      <c r="Q347" s="183">
        <v>5E-05</v>
      </c>
      <c r="R347" s="183">
        <f>Q347*H347</f>
        <v>0.000175</v>
      </c>
      <c r="S347" s="183">
        <v>0</v>
      </c>
      <c r="T347" s="184">
        <f>S347*H347</f>
        <v>0</v>
      </c>
      <c r="AR347" s="14" t="s">
        <v>391</v>
      </c>
      <c r="AT347" s="14" t="s">
        <v>422</v>
      </c>
      <c r="AU347" s="14" t="s">
        <v>106</v>
      </c>
      <c r="AY347" s="14" t="s">
        <v>310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4" t="s">
        <v>106</v>
      </c>
      <c r="BK347" s="185">
        <f>ROUND(I347*H347,2)</f>
        <v>0</v>
      </c>
      <c r="BL347" s="14" t="s">
        <v>314</v>
      </c>
      <c r="BM347" s="14" t="s">
        <v>4965</v>
      </c>
    </row>
    <row r="348" spans="2:51" s="11" customFormat="1" ht="11.25">
      <c r="B348" s="186"/>
      <c r="C348" s="187"/>
      <c r="D348" s="188" t="s">
        <v>325</v>
      </c>
      <c r="E348" s="189" t="s">
        <v>2427</v>
      </c>
      <c r="F348" s="190" t="s">
        <v>3659</v>
      </c>
      <c r="G348" s="187"/>
      <c r="H348" s="191">
        <v>3.5</v>
      </c>
      <c r="I348" s="192"/>
      <c r="J348" s="187"/>
      <c r="K348" s="187"/>
      <c r="L348" s="193"/>
      <c r="M348" s="194"/>
      <c r="N348" s="195"/>
      <c r="O348" s="195"/>
      <c r="P348" s="195"/>
      <c r="Q348" s="195"/>
      <c r="R348" s="195"/>
      <c r="S348" s="195"/>
      <c r="T348" s="196"/>
      <c r="AT348" s="197" t="s">
        <v>325</v>
      </c>
      <c r="AU348" s="197" t="s">
        <v>106</v>
      </c>
      <c r="AV348" s="11" t="s">
        <v>106</v>
      </c>
      <c r="AW348" s="11" t="s">
        <v>31</v>
      </c>
      <c r="AX348" s="11" t="s">
        <v>77</v>
      </c>
      <c r="AY348" s="197" t="s">
        <v>310</v>
      </c>
    </row>
    <row r="349" spans="2:65" s="1" customFormat="1" ht="16.5" customHeight="1">
      <c r="B349" s="31"/>
      <c r="C349" s="208" t="s">
        <v>1303</v>
      </c>
      <c r="D349" s="208" t="s">
        <v>422</v>
      </c>
      <c r="E349" s="209" t="s">
        <v>1896</v>
      </c>
      <c r="F349" s="210" t="s">
        <v>1897</v>
      </c>
      <c r="G349" s="211" t="s">
        <v>720</v>
      </c>
      <c r="H349" s="212">
        <v>3</v>
      </c>
      <c r="I349" s="213"/>
      <c r="J349" s="212">
        <f>ROUND(I349*H349,2)</f>
        <v>0</v>
      </c>
      <c r="K349" s="210" t="s">
        <v>402</v>
      </c>
      <c r="L349" s="214"/>
      <c r="M349" s="215" t="s">
        <v>1</v>
      </c>
      <c r="N349" s="216" t="s">
        <v>41</v>
      </c>
      <c r="O349" s="57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AR349" s="14" t="s">
        <v>391</v>
      </c>
      <c r="AT349" s="14" t="s">
        <v>422</v>
      </c>
      <c r="AU349" s="14" t="s">
        <v>106</v>
      </c>
      <c r="AY349" s="14" t="s">
        <v>310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14" t="s">
        <v>106</v>
      </c>
      <c r="BK349" s="185">
        <f>ROUND(I349*H349,2)</f>
        <v>0</v>
      </c>
      <c r="BL349" s="14" t="s">
        <v>314</v>
      </c>
      <c r="BM349" s="14" t="s">
        <v>4966</v>
      </c>
    </row>
    <row r="350" spans="2:51" s="11" customFormat="1" ht="11.25">
      <c r="B350" s="186"/>
      <c r="C350" s="187"/>
      <c r="D350" s="188" t="s">
        <v>325</v>
      </c>
      <c r="E350" s="189" t="s">
        <v>1307</v>
      </c>
      <c r="F350" s="190" t="s">
        <v>344</v>
      </c>
      <c r="G350" s="187"/>
      <c r="H350" s="191">
        <v>3</v>
      </c>
      <c r="I350" s="192"/>
      <c r="J350" s="187"/>
      <c r="K350" s="187"/>
      <c r="L350" s="193"/>
      <c r="M350" s="194"/>
      <c r="N350" s="195"/>
      <c r="O350" s="195"/>
      <c r="P350" s="195"/>
      <c r="Q350" s="195"/>
      <c r="R350" s="195"/>
      <c r="S350" s="195"/>
      <c r="T350" s="196"/>
      <c r="AT350" s="197" t="s">
        <v>325</v>
      </c>
      <c r="AU350" s="197" t="s">
        <v>106</v>
      </c>
      <c r="AV350" s="11" t="s">
        <v>106</v>
      </c>
      <c r="AW350" s="11" t="s">
        <v>31</v>
      </c>
      <c r="AX350" s="11" t="s">
        <v>77</v>
      </c>
      <c r="AY350" s="197" t="s">
        <v>310</v>
      </c>
    </row>
    <row r="351" spans="2:65" s="1" customFormat="1" ht="22.5" customHeight="1">
      <c r="B351" s="31"/>
      <c r="C351" s="175" t="s">
        <v>1309</v>
      </c>
      <c r="D351" s="175" t="s">
        <v>317</v>
      </c>
      <c r="E351" s="176" t="s">
        <v>2436</v>
      </c>
      <c r="F351" s="177" t="s">
        <v>2437</v>
      </c>
      <c r="G351" s="178" t="s">
        <v>422</v>
      </c>
      <c r="H351" s="179">
        <v>6</v>
      </c>
      <c r="I351" s="180"/>
      <c r="J351" s="179">
        <f>ROUND(I351*H351,2)</f>
        <v>0</v>
      </c>
      <c r="K351" s="177" t="s">
        <v>402</v>
      </c>
      <c r="L351" s="35"/>
      <c r="M351" s="181" t="s">
        <v>1</v>
      </c>
      <c r="N351" s="182" t="s">
        <v>41</v>
      </c>
      <c r="O351" s="57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AR351" s="14" t="s">
        <v>314</v>
      </c>
      <c r="AT351" s="14" t="s">
        <v>317</v>
      </c>
      <c r="AU351" s="14" t="s">
        <v>106</v>
      </c>
      <c r="AY351" s="14" t="s">
        <v>310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4" t="s">
        <v>106</v>
      </c>
      <c r="BK351" s="185">
        <f>ROUND(I351*H351,2)</f>
        <v>0</v>
      </c>
      <c r="BL351" s="14" t="s">
        <v>314</v>
      </c>
      <c r="BM351" s="14" t="s">
        <v>4967</v>
      </c>
    </row>
    <row r="352" spans="2:51" s="11" customFormat="1" ht="11.25">
      <c r="B352" s="186"/>
      <c r="C352" s="187"/>
      <c r="D352" s="188" t="s">
        <v>325</v>
      </c>
      <c r="E352" s="189" t="s">
        <v>1313</v>
      </c>
      <c r="F352" s="190" t="s">
        <v>1114</v>
      </c>
      <c r="G352" s="187"/>
      <c r="H352" s="191">
        <v>6</v>
      </c>
      <c r="I352" s="192"/>
      <c r="J352" s="187"/>
      <c r="K352" s="187"/>
      <c r="L352" s="193"/>
      <c r="M352" s="194"/>
      <c r="N352" s="195"/>
      <c r="O352" s="195"/>
      <c r="P352" s="195"/>
      <c r="Q352" s="195"/>
      <c r="R352" s="195"/>
      <c r="S352" s="195"/>
      <c r="T352" s="196"/>
      <c r="AT352" s="197" t="s">
        <v>325</v>
      </c>
      <c r="AU352" s="197" t="s">
        <v>106</v>
      </c>
      <c r="AV352" s="11" t="s">
        <v>106</v>
      </c>
      <c r="AW352" s="11" t="s">
        <v>31</v>
      </c>
      <c r="AX352" s="11" t="s">
        <v>77</v>
      </c>
      <c r="AY352" s="197" t="s">
        <v>310</v>
      </c>
    </row>
    <row r="353" spans="2:65" s="1" customFormat="1" ht="22.5" customHeight="1">
      <c r="B353" s="31"/>
      <c r="C353" s="175" t="s">
        <v>1315</v>
      </c>
      <c r="D353" s="175" t="s">
        <v>317</v>
      </c>
      <c r="E353" s="176" t="s">
        <v>2439</v>
      </c>
      <c r="F353" s="177" t="s">
        <v>2440</v>
      </c>
      <c r="G353" s="178" t="s">
        <v>422</v>
      </c>
      <c r="H353" s="179">
        <v>10</v>
      </c>
      <c r="I353" s="180"/>
      <c r="J353" s="179">
        <f>ROUND(I353*H353,2)</f>
        <v>0</v>
      </c>
      <c r="K353" s="177" t="s">
        <v>402</v>
      </c>
      <c r="L353" s="35"/>
      <c r="M353" s="181" t="s">
        <v>1</v>
      </c>
      <c r="N353" s="182" t="s">
        <v>41</v>
      </c>
      <c r="O353" s="57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AR353" s="14" t="s">
        <v>314</v>
      </c>
      <c r="AT353" s="14" t="s">
        <v>317</v>
      </c>
      <c r="AU353" s="14" t="s">
        <v>106</v>
      </c>
      <c r="AY353" s="14" t="s">
        <v>310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14" t="s">
        <v>106</v>
      </c>
      <c r="BK353" s="185">
        <f>ROUND(I353*H353,2)</f>
        <v>0</v>
      </c>
      <c r="BL353" s="14" t="s">
        <v>314</v>
      </c>
      <c r="BM353" s="14" t="s">
        <v>4968</v>
      </c>
    </row>
    <row r="354" spans="2:51" s="11" customFormat="1" ht="11.25">
      <c r="B354" s="186"/>
      <c r="C354" s="187"/>
      <c r="D354" s="188" t="s">
        <v>325</v>
      </c>
      <c r="E354" s="189" t="s">
        <v>1319</v>
      </c>
      <c r="F354" s="190" t="s">
        <v>1391</v>
      </c>
      <c r="G354" s="187"/>
      <c r="H354" s="191">
        <v>10</v>
      </c>
      <c r="I354" s="192"/>
      <c r="J354" s="187"/>
      <c r="K354" s="187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325</v>
      </c>
      <c r="AU354" s="197" t="s">
        <v>106</v>
      </c>
      <c r="AV354" s="11" t="s">
        <v>106</v>
      </c>
      <c r="AW354" s="11" t="s">
        <v>31</v>
      </c>
      <c r="AX354" s="11" t="s">
        <v>77</v>
      </c>
      <c r="AY354" s="197" t="s">
        <v>310</v>
      </c>
    </row>
    <row r="355" spans="2:65" s="1" customFormat="1" ht="22.5" customHeight="1">
      <c r="B355" s="31"/>
      <c r="C355" s="175" t="s">
        <v>1321</v>
      </c>
      <c r="D355" s="175" t="s">
        <v>317</v>
      </c>
      <c r="E355" s="176" t="s">
        <v>2442</v>
      </c>
      <c r="F355" s="177" t="s">
        <v>2443</v>
      </c>
      <c r="G355" s="178" t="s">
        <v>422</v>
      </c>
      <c r="H355" s="179">
        <v>3</v>
      </c>
      <c r="I355" s="180"/>
      <c r="J355" s="179">
        <f>ROUND(I355*H355,2)</f>
        <v>0</v>
      </c>
      <c r="K355" s="177" t="s">
        <v>321</v>
      </c>
      <c r="L355" s="35"/>
      <c r="M355" s="181" t="s">
        <v>1</v>
      </c>
      <c r="N355" s="182" t="s">
        <v>41</v>
      </c>
      <c r="O355" s="57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AR355" s="14" t="s">
        <v>314</v>
      </c>
      <c r="AT355" s="14" t="s">
        <v>317</v>
      </c>
      <c r="AU355" s="14" t="s">
        <v>106</v>
      </c>
      <c r="AY355" s="14" t="s">
        <v>310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14" t="s">
        <v>106</v>
      </c>
      <c r="BK355" s="185">
        <f>ROUND(I355*H355,2)</f>
        <v>0</v>
      </c>
      <c r="BL355" s="14" t="s">
        <v>314</v>
      </c>
      <c r="BM355" s="14" t="s">
        <v>4969</v>
      </c>
    </row>
    <row r="356" spans="2:51" s="11" customFormat="1" ht="11.25">
      <c r="B356" s="186"/>
      <c r="C356" s="187"/>
      <c r="D356" s="188" t="s">
        <v>325</v>
      </c>
      <c r="E356" s="189" t="s">
        <v>1325</v>
      </c>
      <c r="F356" s="190" t="s">
        <v>344</v>
      </c>
      <c r="G356" s="187"/>
      <c r="H356" s="191">
        <v>3</v>
      </c>
      <c r="I356" s="192"/>
      <c r="J356" s="187"/>
      <c r="K356" s="187"/>
      <c r="L356" s="193"/>
      <c r="M356" s="194"/>
      <c r="N356" s="195"/>
      <c r="O356" s="195"/>
      <c r="P356" s="195"/>
      <c r="Q356" s="195"/>
      <c r="R356" s="195"/>
      <c r="S356" s="195"/>
      <c r="T356" s="196"/>
      <c r="AT356" s="197" t="s">
        <v>325</v>
      </c>
      <c r="AU356" s="197" t="s">
        <v>106</v>
      </c>
      <c r="AV356" s="11" t="s">
        <v>106</v>
      </c>
      <c r="AW356" s="11" t="s">
        <v>31</v>
      </c>
      <c r="AX356" s="11" t="s">
        <v>77</v>
      </c>
      <c r="AY356" s="197" t="s">
        <v>310</v>
      </c>
    </row>
    <row r="357" spans="2:65" s="1" customFormat="1" ht="22.5" customHeight="1">
      <c r="B357" s="31"/>
      <c r="C357" s="175" t="s">
        <v>1327</v>
      </c>
      <c r="D357" s="175" t="s">
        <v>317</v>
      </c>
      <c r="E357" s="176" t="s">
        <v>2446</v>
      </c>
      <c r="F357" s="177" t="s">
        <v>2447</v>
      </c>
      <c r="G357" s="178" t="s">
        <v>422</v>
      </c>
      <c r="H357" s="179">
        <v>14</v>
      </c>
      <c r="I357" s="180"/>
      <c r="J357" s="179">
        <f>ROUND(I357*H357,2)</f>
        <v>0</v>
      </c>
      <c r="K357" s="177" t="s">
        <v>321</v>
      </c>
      <c r="L357" s="35"/>
      <c r="M357" s="181" t="s">
        <v>1</v>
      </c>
      <c r="N357" s="182" t="s">
        <v>41</v>
      </c>
      <c r="O357" s="57"/>
      <c r="P357" s="183">
        <f>O357*H357</f>
        <v>0</v>
      </c>
      <c r="Q357" s="183">
        <v>0</v>
      </c>
      <c r="R357" s="183">
        <f>Q357*H357</f>
        <v>0</v>
      </c>
      <c r="S357" s="183">
        <v>0</v>
      </c>
      <c r="T357" s="184">
        <f>S357*H357</f>
        <v>0</v>
      </c>
      <c r="AR357" s="14" t="s">
        <v>314</v>
      </c>
      <c r="AT357" s="14" t="s">
        <v>317</v>
      </c>
      <c r="AU357" s="14" t="s">
        <v>106</v>
      </c>
      <c r="AY357" s="14" t="s">
        <v>310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4" t="s">
        <v>106</v>
      </c>
      <c r="BK357" s="185">
        <f>ROUND(I357*H357,2)</f>
        <v>0</v>
      </c>
      <c r="BL357" s="14" t="s">
        <v>314</v>
      </c>
      <c r="BM357" s="14" t="s">
        <v>4970</v>
      </c>
    </row>
    <row r="358" spans="2:51" s="11" customFormat="1" ht="11.25">
      <c r="B358" s="186"/>
      <c r="C358" s="187"/>
      <c r="D358" s="188" t="s">
        <v>325</v>
      </c>
      <c r="E358" s="189" t="s">
        <v>1331</v>
      </c>
      <c r="F358" s="190" t="s">
        <v>4939</v>
      </c>
      <c r="G358" s="187"/>
      <c r="H358" s="191">
        <v>14</v>
      </c>
      <c r="I358" s="192"/>
      <c r="J358" s="187"/>
      <c r="K358" s="187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325</v>
      </c>
      <c r="AU358" s="197" t="s">
        <v>106</v>
      </c>
      <c r="AV358" s="11" t="s">
        <v>106</v>
      </c>
      <c r="AW358" s="11" t="s">
        <v>31</v>
      </c>
      <c r="AX358" s="11" t="s">
        <v>77</v>
      </c>
      <c r="AY358" s="197" t="s">
        <v>310</v>
      </c>
    </row>
    <row r="359" spans="2:65" s="1" customFormat="1" ht="16.5" customHeight="1">
      <c r="B359" s="31"/>
      <c r="C359" s="208" t="s">
        <v>1333</v>
      </c>
      <c r="D359" s="208" t="s">
        <v>422</v>
      </c>
      <c r="E359" s="209" t="s">
        <v>2451</v>
      </c>
      <c r="F359" s="210" t="s">
        <v>2452</v>
      </c>
      <c r="G359" s="211" t="s">
        <v>720</v>
      </c>
      <c r="H359" s="212">
        <v>1</v>
      </c>
      <c r="I359" s="213"/>
      <c r="J359" s="212">
        <f>ROUND(I359*H359,2)</f>
        <v>0</v>
      </c>
      <c r="K359" s="210" t="s">
        <v>402</v>
      </c>
      <c r="L359" s="214"/>
      <c r="M359" s="215" t="s">
        <v>1</v>
      </c>
      <c r="N359" s="216" t="s">
        <v>41</v>
      </c>
      <c r="O359" s="57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AR359" s="14" t="s">
        <v>391</v>
      </c>
      <c r="AT359" s="14" t="s">
        <v>422</v>
      </c>
      <c r="AU359" s="14" t="s">
        <v>106</v>
      </c>
      <c r="AY359" s="14" t="s">
        <v>310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14" t="s">
        <v>106</v>
      </c>
      <c r="BK359" s="185">
        <f>ROUND(I359*H359,2)</f>
        <v>0</v>
      </c>
      <c r="BL359" s="14" t="s">
        <v>314</v>
      </c>
      <c r="BM359" s="14" t="s">
        <v>4971</v>
      </c>
    </row>
    <row r="360" spans="2:51" s="11" customFormat="1" ht="11.25">
      <c r="B360" s="186"/>
      <c r="C360" s="187"/>
      <c r="D360" s="188" t="s">
        <v>325</v>
      </c>
      <c r="E360" s="189" t="s">
        <v>1337</v>
      </c>
      <c r="F360" s="190" t="s">
        <v>77</v>
      </c>
      <c r="G360" s="187"/>
      <c r="H360" s="191">
        <v>1</v>
      </c>
      <c r="I360" s="192"/>
      <c r="J360" s="187"/>
      <c r="K360" s="187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325</v>
      </c>
      <c r="AU360" s="197" t="s">
        <v>106</v>
      </c>
      <c r="AV360" s="11" t="s">
        <v>106</v>
      </c>
      <c r="AW360" s="11" t="s">
        <v>31</v>
      </c>
      <c r="AX360" s="11" t="s">
        <v>77</v>
      </c>
      <c r="AY360" s="197" t="s">
        <v>310</v>
      </c>
    </row>
    <row r="361" spans="2:63" s="10" customFormat="1" ht="25.9" customHeight="1">
      <c r="B361" s="159"/>
      <c r="C361" s="160"/>
      <c r="D361" s="161" t="s">
        <v>68</v>
      </c>
      <c r="E361" s="162" t="s">
        <v>2457</v>
      </c>
      <c r="F361" s="162" t="s">
        <v>2458</v>
      </c>
      <c r="G361" s="160"/>
      <c r="H361" s="160"/>
      <c r="I361" s="163"/>
      <c r="J361" s="164">
        <f>BK361</f>
        <v>0</v>
      </c>
      <c r="K361" s="160"/>
      <c r="L361" s="165"/>
      <c r="M361" s="166"/>
      <c r="N361" s="167"/>
      <c r="O361" s="167"/>
      <c r="P361" s="168">
        <f>P362+P364+P366</f>
        <v>0</v>
      </c>
      <c r="Q361" s="167"/>
      <c r="R361" s="168">
        <f>R362+R364+R366</f>
        <v>0</v>
      </c>
      <c r="S361" s="167"/>
      <c r="T361" s="169">
        <f>T362+T364+T366</f>
        <v>0</v>
      </c>
      <c r="AR361" s="170" t="s">
        <v>371</v>
      </c>
      <c r="AT361" s="171" t="s">
        <v>68</v>
      </c>
      <c r="AU361" s="171" t="s">
        <v>69</v>
      </c>
      <c r="AY361" s="170" t="s">
        <v>310</v>
      </c>
      <c r="BK361" s="172">
        <f>BK362+BK364+BK366</f>
        <v>0</v>
      </c>
    </row>
    <row r="362" spans="2:63" s="10" customFormat="1" ht="22.9" customHeight="1">
      <c r="B362" s="159"/>
      <c r="C362" s="160"/>
      <c r="D362" s="161" t="s">
        <v>68</v>
      </c>
      <c r="E362" s="173" t="s">
        <v>2459</v>
      </c>
      <c r="F362" s="173" t="s">
        <v>2460</v>
      </c>
      <c r="G362" s="160"/>
      <c r="H362" s="160"/>
      <c r="I362" s="163"/>
      <c r="J362" s="174">
        <f>BK362</f>
        <v>0</v>
      </c>
      <c r="K362" s="160"/>
      <c r="L362" s="165"/>
      <c r="M362" s="166"/>
      <c r="N362" s="167"/>
      <c r="O362" s="167"/>
      <c r="P362" s="168">
        <f>P363</f>
        <v>0</v>
      </c>
      <c r="Q362" s="167"/>
      <c r="R362" s="168">
        <f>R363</f>
        <v>0</v>
      </c>
      <c r="S362" s="167"/>
      <c r="T362" s="169">
        <f>T363</f>
        <v>0</v>
      </c>
      <c r="AR362" s="170" t="s">
        <v>314</v>
      </c>
      <c r="AT362" s="171" t="s">
        <v>68</v>
      </c>
      <c r="AU362" s="171" t="s">
        <v>77</v>
      </c>
      <c r="AY362" s="170" t="s">
        <v>310</v>
      </c>
      <c r="BK362" s="172">
        <f>BK363</f>
        <v>0</v>
      </c>
    </row>
    <row r="363" spans="2:65" s="1" customFormat="1" ht="16.5" customHeight="1">
      <c r="B363" s="31"/>
      <c r="C363" s="175" t="s">
        <v>1339</v>
      </c>
      <c r="D363" s="175" t="s">
        <v>317</v>
      </c>
      <c r="E363" s="176" t="s">
        <v>2461</v>
      </c>
      <c r="F363" s="177" t="s">
        <v>3711</v>
      </c>
      <c r="G363" s="178" t="s">
        <v>2463</v>
      </c>
      <c r="H363" s="179">
        <v>1</v>
      </c>
      <c r="I363" s="180"/>
      <c r="J363" s="179">
        <f>ROUND(I363*H363,2)</f>
        <v>0</v>
      </c>
      <c r="K363" s="177" t="s">
        <v>321</v>
      </c>
      <c r="L363" s="35"/>
      <c r="M363" s="181" t="s">
        <v>1</v>
      </c>
      <c r="N363" s="182" t="s">
        <v>41</v>
      </c>
      <c r="O363" s="57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AR363" s="14" t="s">
        <v>314</v>
      </c>
      <c r="AT363" s="14" t="s">
        <v>317</v>
      </c>
      <c r="AU363" s="14" t="s">
        <v>106</v>
      </c>
      <c r="AY363" s="14" t="s">
        <v>310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14" t="s">
        <v>106</v>
      </c>
      <c r="BK363" s="185">
        <f>ROUND(I363*H363,2)</f>
        <v>0</v>
      </c>
      <c r="BL363" s="14" t="s">
        <v>314</v>
      </c>
      <c r="BM363" s="14" t="s">
        <v>4972</v>
      </c>
    </row>
    <row r="364" spans="2:63" s="10" customFormat="1" ht="22.9" customHeight="1">
      <c r="B364" s="159"/>
      <c r="C364" s="160"/>
      <c r="D364" s="161" t="s">
        <v>68</v>
      </c>
      <c r="E364" s="173" t="s">
        <v>2465</v>
      </c>
      <c r="F364" s="173" t="s">
        <v>2466</v>
      </c>
      <c r="G364" s="160"/>
      <c r="H364" s="160"/>
      <c r="I364" s="163"/>
      <c r="J364" s="174">
        <f>BK364</f>
        <v>0</v>
      </c>
      <c r="K364" s="160"/>
      <c r="L364" s="165"/>
      <c r="M364" s="166"/>
      <c r="N364" s="167"/>
      <c r="O364" s="167"/>
      <c r="P364" s="168">
        <f>P365</f>
        <v>0</v>
      </c>
      <c r="Q364" s="167"/>
      <c r="R364" s="168">
        <f>R365</f>
        <v>0</v>
      </c>
      <c r="S364" s="167"/>
      <c r="T364" s="169">
        <f>T365</f>
        <v>0</v>
      </c>
      <c r="AR364" s="170" t="s">
        <v>314</v>
      </c>
      <c r="AT364" s="171" t="s">
        <v>68</v>
      </c>
      <c r="AU364" s="171" t="s">
        <v>77</v>
      </c>
      <c r="AY364" s="170" t="s">
        <v>310</v>
      </c>
      <c r="BK364" s="172">
        <f>BK365</f>
        <v>0</v>
      </c>
    </row>
    <row r="365" spans="2:65" s="1" customFormat="1" ht="16.5" customHeight="1">
      <c r="B365" s="31"/>
      <c r="C365" s="175" t="s">
        <v>1345</v>
      </c>
      <c r="D365" s="175" t="s">
        <v>317</v>
      </c>
      <c r="E365" s="176" t="s">
        <v>2467</v>
      </c>
      <c r="F365" s="177" t="s">
        <v>3713</v>
      </c>
      <c r="G365" s="178" t="s">
        <v>2463</v>
      </c>
      <c r="H365" s="179">
        <v>1</v>
      </c>
      <c r="I365" s="180"/>
      <c r="J365" s="179">
        <f>ROUND(I365*H365,2)</f>
        <v>0</v>
      </c>
      <c r="K365" s="177" t="s">
        <v>321</v>
      </c>
      <c r="L365" s="35"/>
      <c r="M365" s="181" t="s">
        <v>1</v>
      </c>
      <c r="N365" s="182" t="s">
        <v>41</v>
      </c>
      <c r="O365" s="57"/>
      <c r="P365" s="183">
        <f>O365*H365</f>
        <v>0</v>
      </c>
      <c r="Q365" s="183">
        <v>0</v>
      </c>
      <c r="R365" s="183">
        <f>Q365*H365</f>
        <v>0</v>
      </c>
      <c r="S365" s="183">
        <v>0</v>
      </c>
      <c r="T365" s="184">
        <f>S365*H365</f>
        <v>0</v>
      </c>
      <c r="AR365" s="14" t="s">
        <v>314</v>
      </c>
      <c r="AT365" s="14" t="s">
        <v>317</v>
      </c>
      <c r="AU365" s="14" t="s">
        <v>106</v>
      </c>
      <c r="AY365" s="14" t="s">
        <v>310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4" t="s">
        <v>106</v>
      </c>
      <c r="BK365" s="185">
        <f>ROUND(I365*H365,2)</f>
        <v>0</v>
      </c>
      <c r="BL365" s="14" t="s">
        <v>314</v>
      </c>
      <c r="BM365" s="14" t="s">
        <v>4973</v>
      </c>
    </row>
    <row r="366" spans="2:63" s="10" customFormat="1" ht="22.9" customHeight="1">
      <c r="B366" s="159"/>
      <c r="C366" s="160"/>
      <c r="D366" s="161" t="s">
        <v>68</v>
      </c>
      <c r="E366" s="173" t="s">
        <v>2470</v>
      </c>
      <c r="F366" s="173" t="s">
        <v>2471</v>
      </c>
      <c r="G366" s="160"/>
      <c r="H366" s="160"/>
      <c r="I366" s="163"/>
      <c r="J366" s="174">
        <f>BK366</f>
        <v>0</v>
      </c>
      <c r="K366" s="160"/>
      <c r="L366" s="165"/>
      <c r="M366" s="166"/>
      <c r="N366" s="167"/>
      <c r="O366" s="167"/>
      <c r="P366" s="168">
        <f>SUM(P367:P368)</f>
        <v>0</v>
      </c>
      <c r="Q366" s="167"/>
      <c r="R366" s="168">
        <f>SUM(R367:R368)</f>
        <v>0</v>
      </c>
      <c r="S366" s="167"/>
      <c r="T366" s="169">
        <f>SUM(T367:T368)</f>
        <v>0</v>
      </c>
      <c r="AR366" s="170" t="s">
        <v>314</v>
      </c>
      <c r="AT366" s="171" t="s">
        <v>68</v>
      </c>
      <c r="AU366" s="171" t="s">
        <v>77</v>
      </c>
      <c r="AY366" s="170" t="s">
        <v>310</v>
      </c>
      <c r="BK366" s="172">
        <f>SUM(BK367:BK368)</f>
        <v>0</v>
      </c>
    </row>
    <row r="367" spans="2:65" s="1" customFormat="1" ht="16.5" customHeight="1">
      <c r="B367" s="31"/>
      <c r="C367" s="175" t="s">
        <v>1351</v>
      </c>
      <c r="D367" s="175" t="s">
        <v>317</v>
      </c>
      <c r="E367" s="176" t="s">
        <v>2472</v>
      </c>
      <c r="F367" s="177" t="s">
        <v>2473</v>
      </c>
      <c r="G367" s="178" t="s">
        <v>2463</v>
      </c>
      <c r="H367" s="179">
        <v>1</v>
      </c>
      <c r="I367" s="180"/>
      <c r="J367" s="179">
        <f>ROUND(I367*H367,2)</f>
        <v>0</v>
      </c>
      <c r="K367" s="177" t="s">
        <v>321</v>
      </c>
      <c r="L367" s="35"/>
      <c r="M367" s="181" t="s">
        <v>1</v>
      </c>
      <c r="N367" s="182" t="s">
        <v>41</v>
      </c>
      <c r="O367" s="57"/>
      <c r="P367" s="183">
        <f>O367*H367</f>
        <v>0</v>
      </c>
      <c r="Q367" s="183">
        <v>0</v>
      </c>
      <c r="R367" s="183">
        <f>Q367*H367</f>
        <v>0</v>
      </c>
      <c r="S367" s="183">
        <v>0</v>
      </c>
      <c r="T367" s="184">
        <f>S367*H367</f>
        <v>0</v>
      </c>
      <c r="AR367" s="14" t="s">
        <v>314</v>
      </c>
      <c r="AT367" s="14" t="s">
        <v>317</v>
      </c>
      <c r="AU367" s="14" t="s">
        <v>106</v>
      </c>
      <c r="AY367" s="14" t="s">
        <v>310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4" t="s">
        <v>106</v>
      </c>
      <c r="BK367" s="185">
        <f>ROUND(I367*H367,2)</f>
        <v>0</v>
      </c>
      <c r="BL367" s="14" t="s">
        <v>314</v>
      </c>
      <c r="BM367" s="14" t="s">
        <v>4974</v>
      </c>
    </row>
    <row r="368" spans="2:65" s="1" customFormat="1" ht="16.5" customHeight="1">
      <c r="B368" s="31"/>
      <c r="C368" s="175" t="s">
        <v>1357</v>
      </c>
      <c r="D368" s="175" t="s">
        <v>317</v>
      </c>
      <c r="E368" s="176" t="s">
        <v>2475</v>
      </c>
      <c r="F368" s="177" t="s">
        <v>2476</v>
      </c>
      <c r="G368" s="178" t="s">
        <v>2463</v>
      </c>
      <c r="H368" s="179">
        <v>1</v>
      </c>
      <c r="I368" s="180"/>
      <c r="J368" s="179">
        <f>ROUND(I368*H368,2)</f>
        <v>0</v>
      </c>
      <c r="K368" s="177" t="s">
        <v>402</v>
      </c>
      <c r="L368" s="35"/>
      <c r="M368" s="220" t="s">
        <v>1</v>
      </c>
      <c r="N368" s="221" t="s">
        <v>41</v>
      </c>
      <c r="O368" s="222"/>
      <c r="P368" s="223">
        <f>O368*H368</f>
        <v>0</v>
      </c>
      <c r="Q368" s="223">
        <v>0</v>
      </c>
      <c r="R368" s="223">
        <f>Q368*H368</f>
        <v>0</v>
      </c>
      <c r="S368" s="223">
        <v>0</v>
      </c>
      <c r="T368" s="224">
        <f>S368*H368</f>
        <v>0</v>
      </c>
      <c r="AR368" s="14" t="s">
        <v>314</v>
      </c>
      <c r="AT368" s="14" t="s">
        <v>317</v>
      </c>
      <c r="AU368" s="14" t="s">
        <v>106</v>
      </c>
      <c r="AY368" s="14" t="s">
        <v>310</v>
      </c>
      <c r="BE368" s="185">
        <f>IF(N368="základní",J368,0)</f>
        <v>0</v>
      </c>
      <c r="BF368" s="185">
        <f>IF(N368="snížená",J368,0)</f>
        <v>0</v>
      </c>
      <c r="BG368" s="185">
        <f>IF(N368="zákl. přenesená",J368,0)</f>
        <v>0</v>
      </c>
      <c r="BH368" s="185">
        <f>IF(N368="sníž. přenesená",J368,0)</f>
        <v>0</v>
      </c>
      <c r="BI368" s="185">
        <f>IF(N368="nulová",J368,0)</f>
        <v>0</v>
      </c>
      <c r="BJ368" s="14" t="s">
        <v>106</v>
      </c>
      <c r="BK368" s="185">
        <f>ROUND(I368*H368,2)</f>
        <v>0</v>
      </c>
      <c r="BL368" s="14" t="s">
        <v>314</v>
      </c>
      <c r="BM368" s="14" t="s">
        <v>4975</v>
      </c>
    </row>
    <row r="369" spans="2:12" s="1" customFormat="1" ht="6.95" customHeight="1">
      <c r="B369" s="43"/>
      <c r="C369" s="44"/>
      <c r="D369" s="44"/>
      <c r="E369" s="44"/>
      <c r="F369" s="44"/>
      <c r="G369" s="44"/>
      <c r="H369" s="44"/>
      <c r="I369" s="124"/>
      <c r="J369" s="44"/>
      <c r="K369" s="44"/>
      <c r="L369" s="35"/>
    </row>
  </sheetData>
  <sheetProtection algorithmName="SHA-512" hashValue="KITApD8OJpBz7uIV1bXY1asN90Jcwl/ET0CfDU5S1P9ly48YRqUtNCBln8dYmEE+DMGWNhn4VmH1NvV11s0opg==" saltValue="LJ0YF0pxm3vJ0a6YQTzuIOSfPj4aFu11OOvv6e0EdAgXvXE9Eb0odkCdwLcQyaz3Fi/+RkAFkhBOE3hAotDmCw==" spinCount="100000" sheet="1" objects="1" scenarios="1" formatColumns="0" formatRows="0" autoFilter="0"/>
  <autoFilter ref="C99:K368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Petr-PC\Petr</dc:creator>
  <cp:keywords/>
  <dc:description/>
  <cp:lastModifiedBy>Petr</cp:lastModifiedBy>
  <dcterms:created xsi:type="dcterms:W3CDTF">2019-06-27T10:44:46Z</dcterms:created>
  <dcterms:modified xsi:type="dcterms:W3CDTF">2019-06-27T10:55:55Z</dcterms:modified>
  <cp:category/>
  <cp:version/>
  <cp:contentType/>
  <cp:contentStatus/>
</cp:coreProperties>
</file>